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beelanyonas/IFVI Dropbox/Beelan Yonas/Research/Environmental Impact/Interim Methodologies/Final Interim Methodologies/Files for Website/"/>
    </mc:Choice>
  </mc:AlternateContent>
  <xr:revisionPtr revIDLastSave="0" documentId="13_ncr:1_{B8461C94-B10B-6249-9D4E-64C480B63416}" xr6:coauthVersionLast="47" xr6:coauthVersionMax="47" xr10:uidLastSave="{00000000-0000-0000-0000-000000000000}"/>
  <bookViews>
    <workbookView xWindow="0" yWindow="2620" windowWidth="29400" windowHeight="16920" xr2:uid="{00000000-000D-0000-FFFF-FFFF00000000}"/>
  </bookViews>
  <sheets>
    <sheet name="Cover sheet" sheetId="3" r:id="rId1"/>
    <sheet name="VALUE FACTORS&gt;&gt;" sheetId="16" r:id="rId2"/>
    <sheet name="WP Eutrophication Value Factors" sheetId="13" r:id="rId3"/>
    <sheet name="INPUTS&gt;&gt;" sheetId="17" r:id="rId4"/>
    <sheet name="1. Eutrophication General data" sheetId="5" r:id="rId5"/>
    <sheet name="2. Eutroph. Asmpts and paramtrs" sheetId="4" r:id="rId6"/>
    <sheet name="3.WP Assumptions and Parameters" sheetId="15" r:id="rId7"/>
    <sheet name="4. WP General data" sheetId="14" r:id="rId8"/>
    <sheet name="5. Coastal Population Info" sheetId="12" r:id="rId9"/>
    <sheet name="Core Inputs" sheetId="10" state="hidden" r:id="rId10"/>
    <sheet name="CALCS&gt;&gt;" sheetId="18" r:id="rId11"/>
    <sheet name="1. Calculations" sheetId="6" r:id="rId12"/>
    <sheet name="2.Value Factors pre-Gap Filling" sheetId="7" r:id="rId13"/>
    <sheet name="Version control" sheetId="2" r:id="rId14"/>
  </sheets>
  <definedNames>
    <definedName name="_xlnm._FilterDatabase" localSheetId="11" hidden="1">'1. Calculations'!$C$11:$V$233</definedName>
    <definedName name="_xlnm._FilterDatabase" localSheetId="4" hidden="1">'1. Eutrophication General data'!$C$12:$M$230</definedName>
    <definedName name="_xlnm._FilterDatabase" localSheetId="12" hidden="1">'2.Value Factors pre-Gap Filling'!$E$12:$F$230</definedName>
    <definedName name="CFSweden_N">'2. Eutroph. Asmpts and paramtrs'!$G$12</definedName>
    <definedName name="CFSweden_P">'2. Eutroph. Asmpts and paramtrs'!$G$11</definedName>
    <definedName name="CostN_FW">'2. Eutroph. Asmpts and paramtrs'!$G$29</definedName>
    <definedName name="CostN_MW">'2. Eutroph. Asmpts and paramtrs'!$G$28</definedName>
    <definedName name="CostP_FW">'2. Eutroph. Asmpts and paramtrs'!$G$26</definedName>
    <definedName name="CostP_MW">'2. Eutroph. Asmpts and paramtrs'!$G$27</definedName>
    <definedName name="countries">'1. Eutrophication General data'!$C$13:$C$230</definedName>
    <definedName name="ExternalData_1" localSheetId="6" hidden="1">'3.WP Assumptions and Parameters'!$B$9:$H$1002</definedName>
    <definedName name="ExternalData_3" localSheetId="8" hidden="1">'5. Coastal Population Info'!$B$7:$L$999</definedName>
    <definedName name="ExternalData_4" localSheetId="7" hidden="1">'4. WP General data'!$B$7:$L$999</definedName>
    <definedName name="FateFactorSweden_P">'2. Eutroph. Asmpts and paramtrs'!$G$9</definedName>
    <definedName name="GNI_PPP_Sweden">'2. Eutroph. Asmpts and paramtrs'!$G$10</definedName>
    <definedName name="pound_person">'2. Eutroph. Asmpts and paramtrs'!$G$9</definedName>
    <definedName name="regions">'1. Eutrophication General data'!$D$13:$D$230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BXaUQw9FMvzBjn4uKXnjBnCNs3ADhTOEdQJrRyo6/qs="/>
    </ext>
  </extLst>
</workbook>
</file>

<file path=xl/calcChain.xml><?xml version="1.0" encoding="utf-8"?>
<calcChain xmlns="http://schemas.openxmlformats.org/spreadsheetml/2006/main">
  <c r="G25" i="4" l="1"/>
  <c r="G24" i="4"/>
  <c r="G23" i="4"/>
  <c r="G10" i="4"/>
  <c r="G11" i="4"/>
  <c r="G12" i="4"/>
  <c r="G13" i="4"/>
  <c r="G14" i="4"/>
  <c r="G15" i="4"/>
  <c r="G16" i="4"/>
  <c r="G17" i="4"/>
  <c r="G18" i="4"/>
  <c r="G9" i="4"/>
  <c r="M230" i="5"/>
  <c r="L230" i="5"/>
  <c r="K230" i="5"/>
  <c r="J230" i="5"/>
  <c r="I230" i="5"/>
  <c r="H230" i="5"/>
  <c r="F230" i="5"/>
  <c r="E230" i="5"/>
  <c r="M229" i="5"/>
  <c r="L229" i="5"/>
  <c r="K229" i="5"/>
  <c r="J229" i="5"/>
  <c r="I229" i="5"/>
  <c r="H229" i="5"/>
  <c r="F229" i="5"/>
  <c r="E229" i="5"/>
  <c r="M228" i="5"/>
  <c r="L228" i="5"/>
  <c r="K228" i="5"/>
  <c r="J228" i="5"/>
  <c r="I228" i="5"/>
  <c r="H228" i="5"/>
  <c r="F228" i="5"/>
  <c r="E228" i="5"/>
  <c r="M227" i="5"/>
  <c r="L227" i="5"/>
  <c r="K227" i="5"/>
  <c r="J227" i="5"/>
  <c r="I227" i="5"/>
  <c r="H227" i="5"/>
  <c r="F227" i="5"/>
  <c r="E227" i="5"/>
  <c r="M226" i="5"/>
  <c r="L226" i="5"/>
  <c r="K226" i="5"/>
  <c r="J226" i="5"/>
  <c r="I226" i="5"/>
  <c r="H226" i="5"/>
  <c r="F226" i="5"/>
  <c r="E226" i="5"/>
  <c r="M225" i="5"/>
  <c r="L225" i="5"/>
  <c r="K225" i="5"/>
  <c r="J225" i="5"/>
  <c r="I225" i="5"/>
  <c r="H225" i="5"/>
  <c r="F225" i="5"/>
  <c r="E225" i="5"/>
  <c r="M224" i="5"/>
  <c r="L224" i="5"/>
  <c r="K224" i="5"/>
  <c r="J224" i="5"/>
  <c r="I224" i="5"/>
  <c r="H224" i="5"/>
  <c r="F224" i="5"/>
  <c r="E224" i="5"/>
  <c r="M223" i="5"/>
  <c r="L223" i="5"/>
  <c r="K223" i="5"/>
  <c r="J223" i="5"/>
  <c r="I223" i="5"/>
  <c r="H223" i="5"/>
  <c r="F223" i="5"/>
  <c r="E223" i="5"/>
  <c r="M222" i="5"/>
  <c r="L222" i="5"/>
  <c r="K222" i="5"/>
  <c r="J222" i="5"/>
  <c r="I222" i="5"/>
  <c r="H222" i="5"/>
  <c r="F222" i="5"/>
  <c r="E222" i="5"/>
  <c r="M221" i="5"/>
  <c r="L221" i="5"/>
  <c r="K221" i="5"/>
  <c r="J221" i="5"/>
  <c r="I221" i="5"/>
  <c r="H221" i="5"/>
  <c r="F221" i="5"/>
  <c r="E221" i="5"/>
  <c r="M220" i="5"/>
  <c r="L220" i="5"/>
  <c r="K220" i="5"/>
  <c r="J220" i="5"/>
  <c r="I220" i="5"/>
  <c r="H220" i="5"/>
  <c r="F220" i="5"/>
  <c r="E220" i="5"/>
  <c r="M219" i="5"/>
  <c r="L219" i="5"/>
  <c r="K219" i="5"/>
  <c r="J219" i="5"/>
  <c r="I219" i="5"/>
  <c r="H219" i="5"/>
  <c r="F219" i="5"/>
  <c r="E219" i="5"/>
  <c r="M218" i="5"/>
  <c r="L218" i="5"/>
  <c r="K218" i="5"/>
  <c r="J218" i="5"/>
  <c r="I218" i="5"/>
  <c r="H218" i="5"/>
  <c r="F218" i="5"/>
  <c r="E218" i="5"/>
  <c r="M217" i="5"/>
  <c r="L217" i="5"/>
  <c r="K217" i="5"/>
  <c r="J217" i="5"/>
  <c r="I217" i="5"/>
  <c r="H217" i="5"/>
  <c r="F217" i="5"/>
  <c r="E217" i="5"/>
  <c r="M216" i="5"/>
  <c r="L216" i="5"/>
  <c r="K216" i="5"/>
  <c r="J216" i="5"/>
  <c r="I216" i="5"/>
  <c r="H216" i="5"/>
  <c r="F216" i="5"/>
  <c r="E216" i="5"/>
  <c r="M215" i="5"/>
  <c r="L215" i="5"/>
  <c r="K215" i="5"/>
  <c r="J215" i="5"/>
  <c r="I215" i="5"/>
  <c r="H215" i="5"/>
  <c r="F215" i="5"/>
  <c r="E215" i="5"/>
  <c r="M214" i="5"/>
  <c r="L214" i="5"/>
  <c r="K214" i="5"/>
  <c r="J214" i="5"/>
  <c r="I214" i="5"/>
  <c r="H214" i="5"/>
  <c r="F214" i="5"/>
  <c r="E214" i="5"/>
  <c r="M213" i="5"/>
  <c r="L213" i="5"/>
  <c r="K213" i="5"/>
  <c r="J213" i="5"/>
  <c r="I213" i="5"/>
  <c r="H213" i="5"/>
  <c r="F213" i="5"/>
  <c r="E213" i="5"/>
  <c r="M212" i="5"/>
  <c r="L212" i="5"/>
  <c r="K212" i="5"/>
  <c r="J212" i="5"/>
  <c r="I212" i="5"/>
  <c r="H212" i="5"/>
  <c r="F212" i="5"/>
  <c r="E212" i="5"/>
  <c r="M211" i="5"/>
  <c r="L211" i="5"/>
  <c r="K211" i="5"/>
  <c r="J211" i="5"/>
  <c r="I211" i="5"/>
  <c r="H211" i="5"/>
  <c r="F211" i="5"/>
  <c r="E211" i="5"/>
  <c r="M210" i="5"/>
  <c r="L210" i="5"/>
  <c r="K210" i="5"/>
  <c r="J210" i="5"/>
  <c r="I210" i="5"/>
  <c r="H210" i="5"/>
  <c r="F210" i="5"/>
  <c r="E210" i="5"/>
  <c r="M209" i="5"/>
  <c r="L209" i="5"/>
  <c r="K209" i="5"/>
  <c r="J209" i="5"/>
  <c r="I209" i="5"/>
  <c r="H209" i="5"/>
  <c r="F209" i="5"/>
  <c r="E209" i="5"/>
  <c r="M208" i="5"/>
  <c r="L208" i="5"/>
  <c r="K208" i="5"/>
  <c r="J208" i="5"/>
  <c r="I208" i="5"/>
  <c r="H208" i="5"/>
  <c r="F208" i="5"/>
  <c r="E208" i="5"/>
  <c r="M207" i="5"/>
  <c r="L207" i="5"/>
  <c r="K207" i="5"/>
  <c r="J207" i="5"/>
  <c r="I207" i="5"/>
  <c r="H207" i="5"/>
  <c r="F207" i="5"/>
  <c r="E207" i="5"/>
  <c r="M206" i="5"/>
  <c r="L206" i="5"/>
  <c r="K206" i="5"/>
  <c r="J206" i="5"/>
  <c r="I206" i="5"/>
  <c r="H206" i="5"/>
  <c r="F206" i="5"/>
  <c r="E206" i="5"/>
  <c r="M205" i="5"/>
  <c r="L205" i="5"/>
  <c r="K205" i="5"/>
  <c r="J205" i="5"/>
  <c r="I205" i="5"/>
  <c r="H205" i="5"/>
  <c r="F205" i="5"/>
  <c r="E205" i="5"/>
  <c r="M204" i="5"/>
  <c r="L204" i="5"/>
  <c r="K204" i="5"/>
  <c r="J204" i="5"/>
  <c r="I204" i="5"/>
  <c r="H204" i="5"/>
  <c r="F204" i="5"/>
  <c r="E204" i="5"/>
  <c r="M203" i="5"/>
  <c r="L203" i="5"/>
  <c r="K203" i="5"/>
  <c r="J203" i="5"/>
  <c r="I203" i="5"/>
  <c r="H203" i="5"/>
  <c r="F203" i="5"/>
  <c r="E203" i="5"/>
  <c r="M202" i="5"/>
  <c r="L202" i="5"/>
  <c r="K202" i="5"/>
  <c r="J202" i="5"/>
  <c r="I202" i="5"/>
  <c r="H202" i="5"/>
  <c r="F202" i="5"/>
  <c r="E202" i="5"/>
  <c r="M201" i="5"/>
  <c r="L201" i="5"/>
  <c r="K201" i="5"/>
  <c r="J201" i="5"/>
  <c r="I201" i="5"/>
  <c r="H201" i="5"/>
  <c r="F201" i="5"/>
  <c r="E201" i="5"/>
  <c r="M200" i="5"/>
  <c r="L200" i="5"/>
  <c r="K200" i="5"/>
  <c r="J200" i="5"/>
  <c r="I200" i="5"/>
  <c r="H200" i="5"/>
  <c r="F200" i="5"/>
  <c r="E200" i="5"/>
  <c r="M199" i="5"/>
  <c r="L199" i="5"/>
  <c r="K199" i="5"/>
  <c r="J199" i="5"/>
  <c r="I199" i="5"/>
  <c r="H199" i="5"/>
  <c r="F199" i="5"/>
  <c r="E199" i="5"/>
  <c r="M198" i="5"/>
  <c r="L198" i="5"/>
  <c r="K198" i="5"/>
  <c r="J198" i="5"/>
  <c r="I198" i="5"/>
  <c r="H198" i="5"/>
  <c r="F198" i="5"/>
  <c r="E198" i="5"/>
  <c r="M197" i="5"/>
  <c r="L197" i="5"/>
  <c r="K197" i="5"/>
  <c r="J197" i="5"/>
  <c r="I197" i="5"/>
  <c r="H197" i="5"/>
  <c r="F197" i="5"/>
  <c r="E197" i="5"/>
  <c r="M196" i="5"/>
  <c r="L196" i="5"/>
  <c r="K196" i="5"/>
  <c r="J196" i="5"/>
  <c r="I196" i="5"/>
  <c r="H196" i="5"/>
  <c r="F196" i="5"/>
  <c r="E196" i="5"/>
  <c r="M195" i="5"/>
  <c r="L195" i="5"/>
  <c r="K195" i="5"/>
  <c r="J195" i="5"/>
  <c r="I195" i="5"/>
  <c r="H195" i="5"/>
  <c r="F195" i="5"/>
  <c r="E195" i="5"/>
  <c r="M194" i="5"/>
  <c r="L194" i="5"/>
  <c r="K194" i="5"/>
  <c r="J194" i="5"/>
  <c r="I194" i="5"/>
  <c r="H194" i="5"/>
  <c r="F194" i="5"/>
  <c r="E194" i="5"/>
  <c r="M193" i="5"/>
  <c r="L193" i="5"/>
  <c r="K193" i="5"/>
  <c r="J193" i="5"/>
  <c r="I193" i="5"/>
  <c r="H193" i="5"/>
  <c r="F193" i="5"/>
  <c r="E193" i="5"/>
  <c r="M192" i="5"/>
  <c r="L192" i="5"/>
  <c r="K192" i="5"/>
  <c r="J192" i="5"/>
  <c r="I192" i="5"/>
  <c r="H192" i="5"/>
  <c r="F192" i="5"/>
  <c r="E192" i="5"/>
  <c r="M191" i="5"/>
  <c r="L191" i="5"/>
  <c r="K191" i="5"/>
  <c r="J191" i="5"/>
  <c r="I191" i="5"/>
  <c r="H191" i="5"/>
  <c r="F191" i="5"/>
  <c r="E191" i="5"/>
  <c r="M190" i="5"/>
  <c r="L190" i="5"/>
  <c r="K190" i="5"/>
  <c r="J190" i="5"/>
  <c r="I190" i="5"/>
  <c r="H190" i="5"/>
  <c r="F190" i="5"/>
  <c r="E190" i="5"/>
  <c r="M189" i="5"/>
  <c r="L189" i="5"/>
  <c r="K189" i="5"/>
  <c r="J189" i="5"/>
  <c r="I189" i="5"/>
  <c r="H189" i="5"/>
  <c r="F189" i="5"/>
  <c r="E189" i="5"/>
  <c r="M188" i="5"/>
  <c r="L188" i="5"/>
  <c r="K188" i="5"/>
  <c r="J188" i="5"/>
  <c r="I188" i="5"/>
  <c r="H188" i="5"/>
  <c r="F188" i="5"/>
  <c r="E188" i="5"/>
  <c r="M187" i="5"/>
  <c r="L187" i="5"/>
  <c r="K187" i="5"/>
  <c r="J187" i="5"/>
  <c r="I187" i="5"/>
  <c r="H187" i="5"/>
  <c r="F187" i="5"/>
  <c r="E187" i="5"/>
  <c r="M186" i="5"/>
  <c r="L186" i="5"/>
  <c r="K186" i="5"/>
  <c r="J186" i="5"/>
  <c r="I186" i="5"/>
  <c r="H186" i="5"/>
  <c r="F186" i="5"/>
  <c r="E186" i="5"/>
  <c r="M185" i="5"/>
  <c r="L185" i="5"/>
  <c r="K185" i="5"/>
  <c r="J185" i="5"/>
  <c r="I185" i="5"/>
  <c r="H185" i="5"/>
  <c r="F185" i="5"/>
  <c r="E185" i="5"/>
  <c r="M184" i="5"/>
  <c r="L184" i="5"/>
  <c r="K184" i="5"/>
  <c r="J184" i="5"/>
  <c r="I184" i="5"/>
  <c r="H184" i="5"/>
  <c r="F184" i="5"/>
  <c r="E184" i="5"/>
  <c r="M183" i="5"/>
  <c r="L183" i="5"/>
  <c r="K183" i="5"/>
  <c r="J183" i="5"/>
  <c r="I183" i="5"/>
  <c r="H183" i="5"/>
  <c r="F183" i="5"/>
  <c r="E183" i="5"/>
  <c r="M182" i="5"/>
  <c r="L182" i="5"/>
  <c r="K182" i="5"/>
  <c r="J182" i="5"/>
  <c r="I182" i="5"/>
  <c r="H182" i="5"/>
  <c r="F182" i="5"/>
  <c r="E182" i="5"/>
  <c r="M181" i="5"/>
  <c r="L181" i="5"/>
  <c r="K181" i="5"/>
  <c r="J181" i="5"/>
  <c r="I181" i="5"/>
  <c r="H181" i="5"/>
  <c r="F181" i="5"/>
  <c r="E181" i="5"/>
  <c r="M180" i="5"/>
  <c r="L180" i="5"/>
  <c r="K180" i="5"/>
  <c r="J180" i="5"/>
  <c r="I180" i="5"/>
  <c r="H180" i="5"/>
  <c r="F180" i="5"/>
  <c r="E180" i="5"/>
  <c r="M179" i="5"/>
  <c r="L179" i="5"/>
  <c r="K179" i="5"/>
  <c r="J179" i="5"/>
  <c r="I179" i="5"/>
  <c r="H179" i="5"/>
  <c r="F179" i="5"/>
  <c r="E179" i="5"/>
  <c r="M178" i="5"/>
  <c r="L178" i="5"/>
  <c r="K178" i="5"/>
  <c r="J178" i="5"/>
  <c r="I178" i="5"/>
  <c r="H178" i="5"/>
  <c r="F178" i="5"/>
  <c r="E178" i="5"/>
  <c r="M177" i="5"/>
  <c r="L177" i="5"/>
  <c r="K177" i="5"/>
  <c r="J177" i="5"/>
  <c r="I177" i="5"/>
  <c r="H177" i="5"/>
  <c r="F177" i="5"/>
  <c r="E177" i="5"/>
  <c r="M176" i="5"/>
  <c r="L176" i="5"/>
  <c r="K176" i="5"/>
  <c r="J176" i="5"/>
  <c r="I176" i="5"/>
  <c r="H176" i="5"/>
  <c r="F176" i="5"/>
  <c r="E176" i="5"/>
  <c r="M175" i="5"/>
  <c r="L175" i="5"/>
  <c r="K175" i="5"/>
  <c r="J175" i="5"/>
  <c r="I175" i="5"/>
  <c r="H175" i="5"/>
  <c r="F175" i="5"/>
  <c r="E175" i="5"/>
  <c r="M174" i="5"/>
  <c r="L174" i="5"/>
  <c r="K174" i="5"/>
  <c r="J174" i="5"/>
  <c r="I174" i="5"/>
  <c r="H174" i="5"/>
  <c r="F174" i="5"/>
  <c r="E174" i="5"/>
  <c r="M173" i="5"/>
  <c r="L173" i="5"/>
  <c r="K173" i="5"/>
  <c r="J173" i="5"/>
  <c r="I173" i="5"/>
  <c r="H173" i="5"/>
  <c r="F173" i="5"/>
  <c r="E173" i="5"/>
  <c r="M172" i="5"/>
  <c r="L172" i="5"/>
  <c r="K172" i="5"/>
  <c r="J172" i="5"/>
  <c r="I172" i="5"/>
  <c r="H172" i="5"/>
  <c r="F172" i="5"/>
  <c r="E172" i="5"/>
  <c r="M171" i="5"/>
  <c r="L171" i="5"/>
  <c r="K171" i="5"/>
  <c r="J171" i="5"/>
  <c r="I171" i="5"/>
  <c r="H171" i="5"/>
  <c r="F171" i="5"/>
  <c r="E171" i="5"/>
  <c r="M170" i="5"/>
  <c r="L170" i="5"/>
  <c r="K170" i="5"/>
  <c r="J170" i="5"/>
  <c r="I170" i="5"/>
  <c r="H170" i="5"/>
  <c r="F170" i="5"/>
  <c r="E170" i="5"/>
  <c r="M169" i="5"/>
  <c r="L169" i="5"/>
  <c r="K169" i="5"/>
  <c r="J169" i="5"/>
  <c r="I169" i="5"/>
  <c r="H169" i="5"/>
  <c r="F169" i="5"/>
  <c r="E169" i="5"/>
  <c r="M168" i="5"/>
  <c r="L168" i="5"/>
  <c r="K168" i="5"/>
  <c r="J168" i="5"/>
  <c r="I168" i="5"/>
  <c r="H168" i="5"/>
  <c r="F168" i="5"/>
  <c r="E168" i="5"/>
  <c r="M167" i="5"/>
  <c r="L167" i="5"/>
  <c r="K167" i="5"/>
  <c r="J167" i="5"/>
  <c r="I167" i="5"/>
  <c r="H167" i="5"/>
  <c r="F167" i="5"/>
  <c r="E167" i="5"/>
  <c r="M166" i="5"/>
  <c r="L166" i="5"/>
  <c r="K166" i="5"/>
  <c r="J166" i="5"/>
  <c r="I166" i="5"/>
  <c r="H166" i="5"/>
  <c r="F166" i="5"/>
  <c r="E166" i="5"/>
  <c r="M165" i="5"/>
  <c r="L165" i="5"/>
  <c r="K165" i="5"/>
  <c r="J165" i="5"/>
  <c r="I165" i="5"/>
  <c r="H165" i="5"/>
  <c r="F165" i="5"/>
  <c r="E165" i="5"/>
  <c r="M164" i="5"/>
  <c r="L164" i="5"/>
  <c r="K164" i="5"/>
  <c r="J164" i="5"/>
  <c r="I164" i="5"/>
  <c r="H164" i="5"/>
  <c r="F164" i="5"/>
  <c r="E164" i="5"/>
  <c r="M163" i="5"/>
  <c r="L163" i="5"/>
  <c r="K163" i="5"/>
  <c r="J163" i="5"/>
  <c r="I163" i="5"/>
  <c r="H163" i="5"/>
  <c r="F163" i="5"/>
  <c r="E163" i="5"/>
  <c r="M162" i="5"/>
  <c r="L162" i="5"/>
  <c r="K162" i="5"/>
  <c r="J162" i="5"/>
  <c r="I162" i="5"/>
  <c r="H162" i="5"/>
  <c r="F162" i="5"/>
  <c r="E162" i="5"/>
  <c r="M161" i="5"/>
  <c r="L161" i="5"/>
  <c r="K161" i="5"/>
  <c r="J161" i="5"/>
  <c r="I161" i="5"/>
  <c r="H161" i="5"/>
  <c r="F161" i="5"/>
  <c r="E161" i="5"/>
  <c r="M160" i="5"/>
  <c r="L160" i="5"/>
  <c r="K160" i="5"/>
  <c r="J160" i="5"/>
  <c r="I160" i="5"/>
  <c r="H160" i="5"/>
  <c r="F160" i="5"/>
  <c r="E160" i="5"/>
  <c r="M159" i="5"/>
  <c r="L159" i="5"/>
  <c r="K159" i="5"/>
  <c r="J159" i="5"/>
  <c r="I159" i="5"/>
  <c r="H159" i="5"/>
  <c r="F159" i="5"/>
  <c r="E159" i="5"/>
  <c r="M158" i="5"/>
  <c r="L158" i="5"/>
  <c r="K158" i="5"/>
  <c r="J158" i="5"/>
  <c r="I158" i="5"/>
  <c r="H158" i="5"/>
  <c r="F158" i="5"/>
  <c r="E158" i="5"/>
  <c r="M157" i="5"/>
  <c r="L157" i="5"/>
  <c r="K157" i="5"/>
  <c r="J157" i="5"/>
  <c r="I157" i="5"/>
  <c r="H157" i="5"/>
  <c r="F157" i="5"/>
  <c r="E157" i="5"/>
  <c r="M156" i="5"/>
  <c r="L156" i="5"/>
  <c r="K156" i="5"/>
  <c r="J156" i="5"/>
  <c r="I156" i="5"/>
  <c r="H156" i="5"/>
  <c r="F156" i="5"/>
  <c r="E156" i="5"/>
  <c r="M155" i="5"/>
  <c r="L155" i="5"/>
  <c r="K155" i="5"/>
  <c r="J155" i="5"/>
  <c r="I155" i="5"/>
  <c r="H155" i="5"/>
  <c r="F155" i="5"/>
  <c r="E155" i="5"/>
  <c r="M154" i="5"/>
  <c r="L154" i="5"/>
  <c r="K154" i="5"/>
  <c r="J154" i="5"/>
  <c r="I154" i="5"/>
  <c r="H154" i="5"/>
  <c r="F154" i="5"/>
  <c r="E154" i="5"/>
  <c r="M153" i="5"/>
  <c r="L153" i="5"/>
  <c r="K153" i="5"/>
  <c r="J153" i="5"/>
  <c r="I153" i="5"/>
  <c r="H153" i="5"/>
  <c r="F153" i="5"/>
  <c r="E153" i="5"/>
  <c r="M152" i="5"/>
  <c r="L152" i="5"/>
  <c r="K152" i="5"/>
  <c r="J152" i="5"/>
  <c r="I152" i="5"/>
  <c r="H152" i="5"/>
  <c r="F152" i="5"/>
  <c r="E152" i="5"/>
  <c r="M151" i="5"/>
  <c r="L151" i="5"/>
  <c r="K151" i="5"/>
  <c r="J151" i="5"/>
  <c r="I151" i="5"/>
  <c r="H151" i="5"/>
  <c r="F151" i="5"/>
  <c r="E151" i="5"/>
  <c r="M150" i="5"/>
  <c r="L150" i="5"/>
  <c r="K150" i="5"/>
  <c r="J150" i="5"/>
  <c r="I150" i="5"/>
  <c r="H150" i="5"/>
  <c r="F150" i="5"/>
  <c r="E150" i="5"/>
  <c r="M149" i="5"/>
  <c r="L149" i="5"/>
  <c r="K149" i="5"/>
  <c r="J149" i="5"/>
  <c r="I149" i="5"/>
  <c r="H149" i="5"/>
  <c r="F149" i="5"/>
  <c r="E149" i="5"/>
  <c r="M148" i="5"/>
  <c r="L148" i="5"/>
  <c r="K148" i="5"/>
  <c r="J148" i="5"/>
  <c r="I148" i="5"/>
  <c r="H148" i="5"/>
  <c r="F148" i="5"/>
  <c r="E148" i="5"/>
  <c r="M147" i="5"/>
  <c r="L147" i="5"/>
  <c r="K147" i="5"/>
  <c r="J147" i="5"/>
  <c r="I147" i="5"/>
  <c r="H147" i="5"/>
  <c r="F147" i="5"/>
  <c r="E147" i="5"/>
  <c r="M146" i="5"/>
  <c r="L146" i="5"/>
  <c r="K146" i="5"/>
  <c r="J146" i="5"/>
  <c r="I146" i="5"/>
  <c r="H146" i="5"/>
  <c r="F146" i="5"/>
  <c r="E146" i="5"/>
  <c r="M145" i="5"/>
  <c r="L145" i="5"/>
  <c r="K145" i="5"/>
  <c r="J145" i="5"/>
  <c r="I145" i="5"/>
  <c r="H145" i="5"/>
  <c r="F145" i="5"/>
  <c r="E145" i="5"/>
  <c r="M144" i="5"/>
  <c r="L144" i="5"/>
  <c r="K144" i="5"/>
  <c r="J144" i="5"/>
  <c r="I144" i="5"/>
  <c r="H144" i="5"/>
  <c r="F144" i="5"/>
  <c r="E144" i="5"/>
  <c r="M143" i="5"/>
  <c r="L143" i="5"/>
  <c r="K143" i="5"/>
  <c r="J143" i="5"/>
  <c r="I143" i="5"/>
  <c r="H143" i="5"/>
  <c r="F143" i="5"/>
  <c r="E143" i="5"/>
  <c r="M142" i="5"/>
  <c r="L142" i="5"/>
  <c r="K142" i="5"/>
  <c r="J142" i="5"/>
  <c r="I142" i="5"/>
  <c r="H142" i="5"/>
  <c r="F142" i="5"/>
  <c r="E142" i="5"/>
  <c r="M141" i="5"/>
  <c r="L141" i="5"/>
  <c r="K141" i="5"/>
  <c r="J141" i="5"/>
  <c r="I141" i="5"/>
  <c r="H141" i="5"/>
  <c r="F141" i="5"/>
  <c r="E141" i="5"/>
  <c r="M140" i="5"/>
  <c r="L140" i="5"/>
  <c r="K140" i="5"/>
  <c r="J140" i="5"/>
  <c r="I140" i="5"/>
  <c r="H140" i="5"/>
  <c r="F140" i="5"/>
  <c r="E140" i="5"/>
  <c r="M139" i="5"/>
  <c r="L139" i="5"/>
  <c r="K139" i="5"/>
  <c r="J139" i="5"/>
  <c r="I139" i="5"/>
  <c r="H139" i="5"/>
  <c r="F139" i="5"/>
  <c r="E139" i="5"/>
  <c r="M138" i="5"/>
  <c r="L138" i="5"/>
  <c r="K138" i="5"/>
  <c r="J138" i="5"/>
  <c r="I138" i="5"/>
  <c r="H138" i="5"/>
  <c r="F138" i="5"/>
  <c r="E138" i="5"/>
  <c r="M137" i="5"/>
  <c r="L137" i="5"/>
  <c r="K137" i="5"/>
  <c r="J137" i="5"/>
  <c r="I137" i="5"/>
  <c r="H137" i="5"/>
  <c r="F137" i="5"/>
  <c r="E137" i="5"/>
  <c r="M136" i="5"/>
  <c r="L136" i="5"/>
  <c r="K136" i="5"/>
  <c r="J136" i="5"/>
  <c r="I136" i="5"/>
  <c r="H136" i="5"/>
  <c r="F136" i="5"/>
  <c r="E136" i="5"/>
  <c r="M135" i="5"/>
  <c r="L135" i="5"/>
  <c r="K135" i="5"/>
  <c r="J135" i="5"/>
  <c r="I135" i="5"/>
  <c r="H135" i="5"/>
  <c r="F135" i="5"/>
  <c r="E135" i="5"/>
  <c r="M134" i="5"/>
  <c r="L134" i="5"/>
  <c r="K134" i="5"/>
  <c r="J134" i="5"/>
  <c r="I134" i="5"/>
  <c r="H134" i="5"/>
  <c r="F134" i="5"/>
  <c r="E134" i="5"/>
  <c r="M133" i="5"/>
  <c r="L133" i="5"/>
  <c r="K133" i="5"/>
  <c r="J133" i="5"/>
  <c r="I133" i="5"/>
  <c r="H133" i="5"/>
  <c r="F133" i="5"/>
  <c r="E133" i="5"/>
  <c r="M132" i="5"/>
  <c r="L132" i="5"/>
  <c r="K132" i="5"/>
  <c r="J132" i="5"/>
  <c r="I132" i="5"/>
  <c r="H132" i="5"/>
  <c r="F132" i="5"/>
  <c r="E132" i="5"/>
  <c r="M131" i="5"/>
  <c r="L131" i="5"/>
  <c r="K131" i="5"/>
  <c r="J131" i="5"/>
  <c r="I131" i="5"/>
  <c r="H131" i="5"/>
  <c r="F131" i="5"/>
  <c r="E131" i="5"/>
  <c r="M130" i="5"/>
  <c r="L130" i="5"/>
  <c r="K130" i="5"/>
  <c r="J130" i="5"/>
  <c r="I130" i="5"/>
  <c r="H130" i="5"/>
  <c r="F130" i="5"/>
  <c r="E130" i="5"/>
  <c r="M129" i="5"/>
  <c r="L129" i="5"/>
  <c r="K129" i="5"/>
  <c r="J129" i="5"/>
  <c r="I129" i="5"/>
  <c r="H129" i="5"/>
  <c r="F129" i="5"/>
  <c r="E129" i="5"/>
  <c r="M128" i="5"/>
  <c r="L128" i="5"/>
  <c r="K128" i="5"/>
  <c r="J128" i="5"/>
  <c r="I128" i="5"/>
  <c r="H128" i="5"/>
  <c r="F128" i="5"/>
  <c r="E128" i="5"/>
  <c r="M127" i="5"/>
  <c r="L127" i="5"/>
  <c r="K127" i="5"/>
  <c r="J127" i="5"/>
  <c r="I127" i="5"/>
  <c r="H127" i="5"/>
  <c r="F127" i="5"/>
  <c r="E127" i="5"/>
  <c r="M126" i="5"/>
  <c r="L126" i="5"/>
  <c r="K126" i="5"/>
  <c r="J126" i="5"/>
  <c r="I126" i="5"/>
  <c r="H126" i="5"/>
  <c r="F126" i="5"/>
  <c r="E126" i="5"/>
  <c r="M125" i="5"/>
  <c r="L125" i="5"/>
  <c r="K125" i="5"/>
  <c r="J125" i="5"/>
  <c r="I125" i="5"/>
  <c r="H125" i="5"/>
  <c r="F125" i="5"/>
  <c r="E125" i="5"/>
  <c r="M124" i="5"/>
  <c r="L124" i="5"/>
  <c r="K124" i="5"/>
  <c r="J124" i="5"/>
  <c r="I124" i="5"/>
  <c r="H124" i="5"/>
  <c r="F124" i="5"/>
  <c r="E124" i="5"/>
  <c r="M123" i="5"/>
  <c r="L123" i="5"/>
  <c r="K123" i="5"/>
  <c r="J123" i="5"/>
  <c r="I123" i="5"/>
  <c r="H123" i="5"/>
  <c r="F123" i="5"/>
  <c r="E123" i="5"/>
  <c r="M122" i="5"/>
  <c r="L122" i="5"/>
  <c r="K122" i="5"/>
  <c r="J122" i="5"/>
  <c r="I122" i="5"/>
  <c r="H122" i="5"/>
  <c r="F122" i="5"/>
  <c r="E122" i="5"/>
  <c r="M121" i="5"/>
  <c r="L121" i="5"/>
  <c r="K121" i="5"/>
  <c r="J121" i="5"/>
  <c r="I121" i="5"/>
  <c r="H121" i="5"/>
  <c r="F121" i="5"/>
  <c r="E121" i="5"/>
  <c r="M120" i="5"/>
  <c r="L120" i="5"/>
  <c r="K120" i="5"/>
  <c r="J120" i="5"/>
  <c r="I120" i="5"/>
  <c r="H120" i="5"/>
  <c r="F120" i="5"/>
  <c r="E120" i="5"/>
  <c r="M119" i="5"/>
  <c r="L119" i="5"/>
  <c r="K119" i="5"/>
  <c r="J119" i="5"/>
  <c r="I119" i="5"/>
  <c r="H119" i="5"/>
  <c r="F119" i="5"/>
  <c r="E119" i="5"/>
  <c r="M118" i="5"/>
  <c r="L118" i="5"/>
  <c r="K118" i="5"/>
  <c r="J118" i="5"/>
  <c r="I118" i="5"/>
  <c r="H118" i="5"/>
  <c r="F118" i="5"/>
  <c r="E118" i="5"/>
  <c r="M117" i="5"/>
  <c r="L117" i="5"/>
  <c r="K117" i="5"/>
  <c r="J117" i="5"/>
  <c r="I117" i="5"/>
  <c r="H117" i="5"/>
  <c r="F117" i="5"/>
  <c r="E117" i="5"/>
  <c r="M116" i="5"/>
  <c r="L116" i="5"/>
  <c r="K116" i="5"/>
  <c r="J116" i="5"/>
  <c r="I116" i="5"/>
  <c r="H116" i="5"/>
  <c r="F116" i="5"/>
  <c r="E116" i="5"/>
  <c r="M115" i="5"/>
  <c r="L115" i="5"/>
  <c r="K115" i="5"/>
  <c r="J115" i="5"/>
  <c r="I115" i="5"/>
  <c r="H115" i="5"/>
  <c r="F115" i="5"/>
  <c r="E115" i="5"/>
  <c r="M114" i="5"/>
  <c r="L114" i="5"/>
  <c r="K114" i="5"/>
  <c r="J114" i="5"/>
  <c r="I114" i="5"/>
  <c r="H114" i="5"/>
  <c r="F114" i="5"/>
  <c r="E114" i="5"/>
  <c r="M113" i="5"/>
  <c r="L113" i="5"/>
  <c r="K113" i="5"/>
  <c r="J113" i="5"/>
  <c r="I113" i="5"/>
  <c r="H113" i="5"/>
  <c r="F113" i="5"/>
  <c r="E113" i="5"/>
  <c r="M112" i="5"/>
  <c r="L112" i="5"/>
  <c r="K112" i="5"/>
  <c r="J112" i="5"/>
  <c r="I112" i="5"/>
  <c r="H112" i="5"/>
  <c r="F112" i="5"/>
  <c r="E112" i="5"/>
  <c r="M111" i="5"/>
  <c r="L111" i="5"/>
  <c r="K111" i="5"/>
  <c r="J111" i="5"/>
  <c r="I111" i="5"/>
  <c r="H111" i="5"/>
  <c r="F111" i="5"/>
  <c r="E111" i="5"/>
  <c r="M110" i="5"/>
  <c r="L110" i="5"/>
  <c r="K110" i="5"/>
  <c r="J110" i="5"/>
  <c r="I110" i="5"/>
  <c r="H110" i="5"/>
  <c r="F110" i="5"/>
  <c r="E110" i="5"/>
  <c r="M109" i="5"/>
  <c r="L109" i="5"/>
  <c r="K109" i="5"/>
  <c r="J109" i="5"/>
  <c r="I109" i="5"/>
  <c r="H109" i="5"/>
  <c r="F109" i="5"/>
  <c r="E109" i="5"/>
  <c r="M108" i="5"/>
  <c r="L108" i="5"/>
  <c r="K108" i="5"/>
  <c r="J108" i="5"/>
  <c r="I108" i="5"/>
  <c r="H108" i="5"/>
  <c r="F108" i="5"/>
  <c r="E108" i="5"/>
  <c r="M107" i="5"/>
  <c r="L107" i="5"/>
  <c r="K107" i="5"/>
  <c r="J107" i="5"/>
  <c r="I107" i="5"/>
  <c r="H107" i="5"/>
  <c r="F107" i="5"/>
  <c r="E107" i="5"/>
  <c r="M106" i="5"/>
  <c r="L106" i="5"/>
  <c r="K106" i="5"/>
  <c r="J106" i="5"/>
  <c r="I106" i="5"/>
  <c r="H106" i="5"/>
  <c r="F106" i="5"/>
  <c r="E106" i="5"/>
  <c r="M105" i="5"/>
  <c r="L105" i="5"/>
  <c r="K105" i="5"/>
  <c r="J105" i="5"/>
  <c r="I105" i="5"/>
  <c r="H105" i="5"/>
  <c r="F105" i="5"/>
  <c r="E105" i="5"/>
  <c r="M104" i="5"/>
  <c r="L104" i="5"/>
  <c r="K104" i="5"/>
  <c r="J104" i="5"/>
  <c r="I104" i="5"/>
  <c r="H104" i="5"/>
  <c r="F104" i="5"/>
  <c r="E104" i="5"/>
  <c r="M103" i="5"/>
  <c r="L103" i="5"/>
  <c r="K103" i="5"/>
  <c r="J103" i="5"/>
  <c r="I103" i="5"/>
  <c r="H103" i="5"/>
  <c r="F103" i="5"/>
  <c r="E103" i="5"/>
  <c r="M102" i="5"/>
  <c r="L102" i="5"/>
  <c r="K102" i="5"/>
  <c r="J102" i="5"/>
  <c r="I102" i="5"/>
  <c r="H102" i="5"/>
  <c r="F102" i="5"/>
  <c r="E102" i="5"/>
  <c r="M101" i="5"/>
  <c r="L101" i="5"/>
  <c r="K101" i="5"/>
  <c r="J101" i="5"/>
  <c r="I101" i="5"/>
  <c r="H101" i="5"/>
  <c r="F101" i="5"/>
  <c r="E101" i="5"/>
  <c r="M100" i="5"/>
  <c r="L100" i="5"/>
  <c r="K100" i="5"/>
  <c r="J100" i="5"/>
  <c r="I100" i="5"/>
  <c r="H100" i="5"/>
  <c r="F100" i="5"/>
  <c r="E100" i="5"/>
  <c r="M99" i="5"/>
  <c r="L99" i="5"/>
  <c r="K99" i="5"/>
  <c r="J99" i="5"/>
  <c r="I99" i="5"/>
  <c r="H99" i="5"/>
  <c r="F99" i="5"/>
  <c r="E99" i="5"/>
  <c r="M98" i="5"/>
  <c r="L98" i="5"/>
  <c r="K98" i="5"/>
  <c r="J98" i="5"/>
  <c r="I98" i="5"/>
  <c r="H98" i="5"/>
  <c r="F98" i="5"/>
  <c r="E98" i="5"/>
  <c r="M97" i="5"/>
  <c r="L97" i="5"/>
  <c r="K97" i="5"/>
  <c r="J97" i="5"/>
  <c r="I97" i="5"/>
  <c r="H97" i="5"/>
  <c r="F97" i="5"/>
  <c r="E97" i="5"/>
  <c r="M96" i="5"/>
  <c r="L96" i="5"/>
  <c r="K96" i="5"/>
  <c r="J96" i="5"/>
  <c r="I96" i="5"/>
  <c r="H96" i="5"/>
  <c r="F96" i="5"/>
  <c r="E96" i="5"/>
  <c r="M95" i="5"/>
  <c r="L95" i="5"/>
  <c r="K95" i="5"/>
  <c r="J95" i="5"/>
  <c r="I95" i="5"/>
  <c r="H95" i="5"/>
  <c r="F95" i="5"/>
  <c r="E95" i="5"/>
  <c r="M94" i="5"/>
  <c r="L94" i="5"/>
  <c r="K94" i="5"/>
  <c r="J94" i="5"/>
  <c r="I94" i="5"/>
  <c r="H94" i="5"/>
  <c r="F94" i="5"/>
  <c r="E94" i="5"/>
  <c r="M93" i="5"/>
  <c r="L93" i="5"/>
  <c r="K93" i="5"/>
  <c r="J93" i="5"/>
  <c r="I93" i="5"/>
  <c r="H93" i="5"/>
  <c r="F93" i="5"/>
  <c r="E93" i="5"/>
  <c r="M92" i="5"/>
  <c r="L92" i="5"/>
  <c r="K92" i="5"/>
  <c r="J92" i="5"/>
  <c r="I92" i="5"/>
  <c r="H92" i="5"/>
  <c r="F92" i="5"/>
  <c r="E92" i="5"/>
  <c r="M91" i="5"/>
  <c r="L91" i="5"/>
  <c r="K91" i="5"/>
  <c r="J91" i="5"/>
  <c r="I91" i="5"/>
  <c r="H91" i="5"/>
  <c r="F91" i="5"/>
  <c r="E91" i="5"/>
  <c r="M90" i="5"/>
  <c r="L90" i="5"/>
  <c r="K90" i="5"/>
  <c r="J90" i="5"/>
  <c r="I90" i="5"/>
  <c r="H90" i="5"/>
  <c r="F90" i="5"/>
  <c r="E90" i="5"/>
  <c r="M89" i="5"/>
  <c r="L89" i="5"/>
  <c r="K89" i="5"/>
  <c r="J89" i="5"/>
  <c r="I89" i="5"/>
  <c r="H89" i="5"/>
  <c r="F89" i="5"/>
  <c r="E89" i="5"/>
  <c r="M88" i="5"/>
  <c r="L88" i="5"/>
  <c r="K88" i="5"/>
  <c r="J88" i="5"/>
  <c r="I88" i="5"/>
  <c r="H88" i="5"/>
  <c r="F88" i="5"/>
  <c r="E88" i="5"/>
  <c r="M87" i="5"/>
  <c r="L87" i="5"/>
  <c r="K87" i="5"/>
  <c r="J87" i="5"/>
  <c r="I87" i="5"/>
  <c r="H87" i="5"/>
  <c r="F87" i="5"/>
  <c r="E87" i="5"/>
  <c r="M86" i="5"/>
  <c r="L86" i="5"/>
  <c r="K86" i="5"/>
  <c r="J86" i="5"/>
  <c r="I86" i="5"/>
  <c r="H86" i="5"/>
  <c r="F86" i="5"/>
  <c r="E86" i="5"/>
  <c r="M85" i="5"/>
  <c r="L85" i="5"/>
  <c r="K85" i="5"/>
  <c r="J85" i="5"/>
  <c r="I85" i="5"/>
  <c r="H85" i="5"/>
  <c r="F85" i="5"/>
  <c r="E85" i="5"/>
  <c r="M84" i="5"/>
  <c r="L84" i="5"/>
  <c r="K84" i="5"/>
  <c r="J84" i="5"/>
  <c r="I84" i="5"/>
  <c r="H84" i="5"/>
  <c r="F84" i="5"/>
  <c r="E84" i="5"/>
  <c r="M83" i="5"/>
  <c r="L83" i="5"/>
  <c r="K83" i="5"/>
  <c r="J83" i="5"/>
  <c r="I83" i="5"/>
  <c r="H83" i="5"/>
  <c r="F83" i="5"/>
  <c r="E83" i="5"/>
  <c r="M82" i="5"/>
  <c r="L82" i="5"/>
  <c r="K82" i="5"/>
  <c r="J82" i="5"/>
  <c r="I82" i="5"/>
  <c r="H82" i="5"/>
  <c r="F82" i="5"/>
  <c r="E82" i="5"/>
  <c r="M81" i="5"/>
  <c r="L81" i="5"/>
  <c r="K81" i="5"/>
  <c r="J81" i="5"/>
  <c r="I81" i="5"/>
  <c r="H81" i="5"/>
  <c r="F81" i="5"/>
  <c r="E81" i="5"/>
  <c r="M80" i="5"/>
  <c r="L80" i="5"/>
  <c r="K80" i="5"/>
  <c r="J80" i="5"/>
  <c r="I80" i="5"/>
  <c r="H80" i="5"/>
  <c r="F80" i="5"/>
  <c r="E80" i="5"/>
  <c r="M79" i="5"/>
  <c r="L79" i="5"/>
  <c r="K79" i="5"/>
  <c r="J79" i="5"/>
  <c r="I79" i="5"/>
  <c r="H79" i="5"/>
  <c r="F79" i="5"/>
  <c r="E79" i="5"/>
  <c r="M78" i="5"/>
  <c r="L78" i="5"/>
  <c r="K78" i="5"/>
  <c r="J78" i="5"/>
  <c r="I78" i="5"/>
  <c r="H78" i="5"/>
  <c r="F78" i="5"/>
  <c r="E78" i="5"/>
  <c r="M77" i="5"/>
  <c r="L77" i="5"/>
  <c r="K77" i="5"/>
  <c r="J77" i="5"/>
  <c r="I77" i="5"/>
  <c r="H77" i="5"/>
  <c r="F77" i="5"/>
  <c r="E77" i="5"/>
  <c r="M76" i="5"/>
  <c r="L76" i="5"/>
  <c r="K76" i="5"/>
  <c r="J76" i="5"/>
  <c r="I76" i="5"/>
  <c r="H76" i="5"/>
  <c r="F76" i="5"/>
  <c r="E76" i="5"/>
  <c r="M75" i="5"/>
  <c r="L75" i="5"/>
  <c r="K75" i="5"/>
  <c r="J75" i="5"/>
  <c r="I75" i="5"/>
  <c r="H75" i="5"/>
  <c r="F75" i="5"/>
  <c r="E75" i="5"/>
  <c r="M74" i="5"/>
  <c r="L74" i="5"/>
  <c r="K74" i="5"/>
  <c r="J74" i="5"/>
  <c r="I74" i="5"/>
  <c r="H74" i="5"/>
  <c r="F74" i="5"/>
  <c r="E74" i="5"/>
  <c r="M73" i="5"/>
  <c r="L73" i="5"/>
  <c r="K73" i="5"/>
  <c r="J73" i="5"/>
  <c r="I73" i="5"/>
  <c r="H73" i="5"/>
  <c r="F73" i="5"/>
  <c r="E73" i="5"/>
  <c r="M72" i="5"/>
  <c r="L72" i="5"/>
  <c r="K72" i="5"/>
  <c r="J72" i="5"/>
  <c r="I72" i="5"/>
  <c r="H72" i="5"/>
  <c r="F72" i="5"/>
  <c r="E72" i="5"/>
  <c r="M71" i="5"/>
  <c r="L71" i="5"/>
  <c r="K71" i="5"/>
  <c r="J71" i="5"/>
  <c r="I71" i="5"/>
  <c r="H71" i="5"/>
  <c r="F71" i="5"/>
  <c r="E71" i="5"/>
  <c r="M70" i="5"/>
  <c r="L70" i="5"/>
  <c r="K70" i="5"/>
  <c r="J70" i="5"/>
  <c r="I70" i="5"/>
  <c r="H70" i="5"/>
  <c r="F70" i="5"/>
  <c r="E70" i="5"/>
  <c r="M69" i="5"/>
  <c r="L69" i="5"/>
  <c r="K69" i="5"/>
  <c r="J69" i="5"/>
  <c r="I69" i="5"/>
  <c r="H69" i="5"/>
  <c r="F69" i="5"/>
  <c r="E69" i="5"/>
  <c r="M68" i="5"/>
  <c r="L68" i="5"/>
  <c r="K68" i="5"/>
  <c r="J68" i="5"/>
  <c r="I68" i="5"/>
  <c r="H68" i="5"/>
  <c r="F68" i="5"/>
  <c r="E68" i="5"/>
  <c r="M67" i="5"/>
  <c r="L67" i="5"/>
  <c r="K67" i="5"/>
  <c r="J67" i="5"/>
  <c r="I67" i="5"/>
  <c r="H67" i="5"/>
  <c r="F67" i="5"/>
  <c r="E67" i="5"/>
  <c r="M66" i="5"/>
  <c r="L66" i="5"/>
  <c r="K66" i="5"/>
  <c r="J66" i="5"/>
  <c r="I66" i="5"/>
  <c r="H66" i="5"/>
  <c r="F66" i="5"/>
  <c r="E66" i="5"/>
  <c r="M65" i="5"/>
  <c r="L65" i="5"/>
  <c r="K65" i="5"/>
  <c r="J65" i="5"/>
  <c r="I65" i="5"/>
  <c r="H65" i="5"/>
  <c r="F65" i="5"/>
  <c r="E65" i="5"/>
  <c r="M64" i="5"/>
  <c r="L64" i="5"/>
  <c r="K64" i="5"/>
  <c r="J64" i="5"/>
  <c r="I64" i="5"/>
  <c r="H64" i="5"/>
  <c r="F64" i="5"/>
  <c r="E64" i="5"/>
  <c r="M63" i="5"/>
  <c r="L63" i="5"/>
  <c r="K63" i="5"/>
  <c r="J63" i="5"/>
  <c r="I63" i="5"/>
  <c r="H63" i="5"/>
  <c r="F63" i="5"/>
  <c r="E63" i="5"/>
  <c r="M62" i="5"/>
  <c r="L62" i="5"/>
  <c r="K62" i="5"/>
  <c r="J62" i="5"/>
  <c r="I62" i="5"/>
  <c r="H62" i="5"/>
  <c r="F62" i="5"/>
  <c r="E62" i="5"/>
  <c r="M61" i="5"/>
  <c r="L61" i="5"/>
  <c r="K61" i="5"/>
  <c r="J61" i="5"/>
  <c r="I61" i="5"/>
  <c r="H61" i="5"/>
  <c r="F61" i="5"/>
  <c r="E61" i="5"/>
  <c r="M60" i="5"/>
  <c r="L60" i="5"/>
  <c r="K60" i="5"/>
  <c r="J60" i="5"/>
  <c r="I60" i="5"/>
  <c r="H60" i="5"/>
  <c r="F60" i="5"/>
  <c r="E60" i="5"/>
  <c r="M59" i="5"/>
  <c r="L59" i="5"/>
  <c r="K59" i="5"/>
  <c r="J59" i="5"/>
  <c r="I59" i="5"/>
  <c r="H59" i="5"/>
  <c r="F59" i="5"/>
  <c r="E59" i="5"/>
  <c r="M58" i="5"/>
  <c r="L58" i="5"/>
  <c r="K58" i="5"/>
  <c r="J58" i="5"/>
  <c r="I58" i="5"/>
  <c r="H58" i="5"/>
  <c r="F58" i="5"/>
  <c r="E58" i="5"/>
  <c r="M57" i="5"/>
  <c r="L57" i="5"/>
  <c r="K57" i="5"/>
  <c r="J57" i="5"/>
  <c r="I57" i="5"/>
  <c r="H57" i="5"/>
  <c r="F57" i="5"/>
  <c r="E57" i="5"/>
  <c r="M56" i="5"/>
  <c r="L56" i="5"/>
  <c r="K56" i="5"/>
  <c r="J56" i="5"/>
  <c r="I56" i="5"/>
  <c r="H56" i="5"/>
  <c r="F56" i="5"/>
  <c r="E56" i="5"/>
  <c r="M55" i="5"/>
  <c r="L55" i="5"/>
  <c r="K55" i="5"/>
  <c r="J55" i="5"/>
  <c r="I55" i="5"/>
  <c r="H55" i="5"/>
  <c r="F55" i="5"/>
  <c r="E55" i="5"/>
  <c r="M54" i="5"/>
  <c r="L54" i="5"/>
  <c r="K54" i="5"/>
  <c r="J54" i="5"/>
  <c r="I54" i="5"/>
  <c r="H54" i="5"/>
  <c r="F54" i="5"/>
  <c r="E54" i="5"/>
  <c r="M53" i="5"/>
  <c r="L53" i="5"/>
  <c r="K53" i="5"/>
  <c r="J53" i="5"/>
  <c r="I53" i="5"/>
  <c r="H53" i="5"/>
  <c r="F53" i="5"/>
  <c r="E53" i="5"/>
  <c r="M52" i="5"/>
  <c r="L52" i="5"/>
  <c r="K52" i="5"/>
  <c r="J52" i="5"/>
  <c r="I52" i="5"/>
  <c r="H52" i="5"/>
  <c r="F52" i="5"/>
  <c r="E52" i="5"/>
  <c r="M51" i="5"/>
  <c r="L51" i="5"/>
  <c r="K51" i="5"/>
  <c r="J51" i="5"/>
  <c r="I51" i="5"/>
  <c r="H51" i="5"/>
  <c r="F51" i="5"/>
  <c r="E51" i="5"/>
  <c r="M50" i="5"/>
  <c r="L50" i="5"/>
  <c r="K50" i="5"/>
  <c r="J50" i="5"/>
  <c r="I50" i="5"/>
  <c r="H50" i="5"/>
  <c r="F50" i="5"/>
  <c r="E50" i="5"/>
  <c r="M49" i="5"/>
  <c r="L49" i="5"/>
  <c r="K49" i="5"/>
  <c r="J49" i="5"/>
  <c r="I49" i="5"/>
  <c r="H49" i="5"/>
  <c r="F49" i="5"/>
  <c r="E49" i="5"/>
  <c r="M48" i="5"/>
  <c r="L48" i="5"/>
  <c r="K48" i="5"/>
  <c r="J48" i="5"/>
  <c r="I48" i="5"/>
  <c r="H48" i="5"/>
  <c r="F48" i="5"/>
  <c r="E48" i="5"/>
  <c r="M47" i="5"/>
  <c r="L47" i="5"/>
  <c r="K47" i="5"/>
  <c r="J47" i="5"/>
  <c r="I47" i="5"/>
  <c r="H47" i="5"/>
  <c r="F47" i="5"/>
  <c r="E47" i="5"/>
  <c r="M46" i="5"/>
  <c r="L46" i="5"/>
  <c r="K46" i="5"/>
  <c r="J46" i="5"/>
  <c r="I46" i="5"/>
  <c r="H46" i="5"/>
  <c r="F46" i="5"/>
  <c r="E46" i="5"/>
  <c r="M45" i="5"/>
  <c r="L45" i="5"/>
  <c r="K45" i="5"/>
  <c r="J45" i="5"/>
  <c r="I45" i="5"/>
  <c r="H45" i="5"/>
  <c r="F45" i="5"/>
  <c r="E45" i="5"/>
  <c r="M44" i="5"/>
  <c r="L44" i="5"/>
  <c r="K44" i="5"/>
  <c r="J44" i="5"/>
  <c r="I44" i="5"/>
  <c r="H44" i="5"/>
  <c r="F44" i="5"/>
  <c r="E44" i="5"/>
  <c r="M43" i="5"/>
  <c r="L43" i="5"/>
  <c r="K43" i="5"/>
  <c r="J43" i="5"/>
  <c r="I43" i="5"/>
  <c r="H43" i="5"/>
  <c r="F43" i="5"/>
  <c r="E43" i="5"/>
  <c r="M42" i="5"/>
  <c r="L42" i="5"/>
  <c r="K42" i="5"/>
  <c r="J42" i="5"/>
  <c r="I42" i="5"/>
  <c r="H42" i="5"/>
  <c r="F42" i="5"/>
  <c r="E42" i="5"/>
  <c r="M41" i="5"/>
  <c r="L41" i="5"/>
  <c r="K41" i="5"/>
  <c r="J41" i="5"/>
  <c r="I41" i="5"/>
  <c r="H41" i="5"/>
  <c r="F41" i="5"/>
  <c r="E41" i="5"/>
  <c r="M40" i="5"/>
  <c r="L40" i="5"/>
  <c r="K40" i="5"/>
  <c r="J40" i="5"/>
  <c r="I40" i="5"/>
  <c r="H40" i="5"/>
  <c r="F40" i="5"/>
  <c r="E40" i="5"/>
  <c r="M39" i="5"/>
  <c r="L39" i="5"/>
  <c r="K39" i="5"/>
  <c r="J39" i="5"/>
  <c r="I39" i="5"/>
  <c r="H39" i="5"/>
  <c r="F39" i="5"/>
  <c r="E39" i="5"/>
  <c r="M38" i="5"/>
  <c r="L38" i="5"/>
  <c r="K38" i="5"/>
  <c r="J38" i="5"/>
  <c r="I38" i="5"/>
  <c r="H38" i="5"/>
  <c r="F38" i="5"/>
  <c r="E38" i="5"/>
  <c r="M37" i="5"/>
  <c r="L37" i="5"/>
  <c r="K37" i="5"/>
  <c r="J37" i="5"/>
  <c r="I37" i="5"/>
  <c r="H37" i="5"/>
  <c r="F37" i="5"/>
  <c r="E37" i="5"/>
  <c r="M36" i="5"/>
  <c r="L36" i="5"/>
  <c r="K36" i="5"/>
  <c r="J36" i="5"/>
  <c r="I36" i="5"/>
  <c r="H36" i="5"/>
  <c r="F36" i="5"/>
  <c r="E36" i="5"/>
  <c r="M35" i="5"/>
  <c r="L35" i="5"/>
  <c r="K35" i="5"/>
  <c r="J35" i="5"/>
  <c r="I35" i="5"/>
  <c r="H35" i="5"/>
  <c r="F35" i="5"/>
  <c r="E35" i="5"/>
  <c r="M34" i="5"/>
  <c r="L34" i="5"/>
  <c r="K34" i="5"/>
  <c r="J34" i="5"/>
  <c r="I34" i="5"/>
  <c r="H34" i="5"/>
  <c r="F34" i="5"/>
  <c r="E34" i="5"/>
  <c r="M33" i="5"/>
  <c r="L33" i="5"/>
  <c r="K33" i="5"/>
  <c r="J33" i="5"/>
  <c r="I33" i="5"/>
  <c r="H33" i="5"/>
  <c r="F33" i="5"/>
  <c r="E33" i="5"/>
  <c r="M32" i="5"/>
  <c r="L32" i="5"/>
  <c r="K32" i="5"/>
  <c r="J32" i="5"/>
  <c r="I32" i="5"/>
  <c r="H32" i="5"/>
  <c r="F32" i="5"/>
  <c r="E32" i="5"/>
  <c r="M31" i="5"/>
  <c r="L31" i="5"/>
  <c r="K31" i="5"/>
  <c r="J31" i="5"/>
  <c r="I31" i="5"/>
  <c r="H31" i="5"/>
  <c r="F31" i="5"/>
  <c r="E31" i="5"/>
  <c r="M30" i="5"/>
  <c r="L30" i="5"/>
  <c r="K30" i="5"/>
  <c r="J30" i="5"/>
  <c r="I30" i="5"/>
  <c r="H30" i="5"/>
  <c r="F30" i="5"/>
  <c r="E30" i="5"/>
  <c r="M29" i="5"/>
  <c r="L29" i="5"/>
  <c r="K29" i="5"/>
  <c r="J29" i="5"/>
  <c r="I29" i="5"/>
  <c r="H29" i="5"/>
  <c r="F29" i="5"/>
  <c r="E29" i="5"/>
  <c r="M28" i="5"/>
  <c r="L28" i="5"/>
  <c r="K28" i="5"/>
  <c r="J28" i="5"/>
  <c r="I28" i="5"/>
  <c r="H28" i="5"/>
  <c r="F28" i="5"/>
  <c r="E28" i="5"/>
  <c r="M27" i="5"/>
  <c r="L27" i="5"/>
  <c r="K27" i="5"/>
  <c r="J27" i="5"/>
  <c r="I27" i="5"/>
  <c r="H27" i="5"/>
  <c r="F27" i="5"/>
  <c r="E27" i="5"/>
  <c r="M26" i="5"/>
  <c r="L26" i="5"/>
  <c r="K26" i="5"/>
  <c r="J26" i="5"/>
  <c r="I26" i="5"/>
  <c r="H26" i="5"/>
  <c r="F26" i="5"/>
  <c r="E26" i="5"/>
  <c r="M25" i="5"/>
  <c r="L25" i="5"/>
  <c r="K25" i="5"/>
  <c r="J25" i="5"/>
  <c r="I25" i="5"/>
  <c r="H25" i="5"/>
  <c r="F25" i="5"/>
  <c r="E25" i="5"/>
  <c r="M24" i="5"/>
  <c r="L24" i="5"/>
  <c r="K24" i="5"/>
  <c r="J24" i="5"/>
  <c r="I24" i="5"/>
  <c r="H24" i="5"/>
  <c r="F24" i="5"/>
  <c r="E24" i="5"/>
  <c r="M23" i="5"/>
  <c r="L23" i="5"/>
  <c r="K23" i="5"/>
  <c r="J23" i="5"/>
  <c r="I23" i="5"/>
  <c r="H23" i="5"/>
  <c r="F23" i="5"/>
  <c r="E23" i="5"/>
  <c r="M22" i="5"/>
  <c r="L22" i="5"/>
  <c r="K22" i="5"/>
  <c r="J22" i="5"/>
  <c r="I22" i="5"/>
  <c r="H22" i="5"/>
  <c r="F22" i="5"/>
  <c r="E22" i="5"/>
  <c r="M21" i="5"/>
  <c r="L21" i="5"/>
  <c r="K21" i="5"/>
  <c r="J21" i="5"/>
  <c r="I21" i="5"/>
  <c r="H21" i="5"/>
  <c r="F21" i="5"/>
  <c r="E21" i="5"/>
  <c r="M20" i="5"/>
  <c r="L20" i="5"/>
  <c r="K20" i="5"/>
  <c r="J20" i="5"/>
  <c r="I20" i="5"/>
  <c r="H20" i="5"/>
  <c r="F20" i="5"/>
  <c r="E20" i="5"/>
  <c r="M19" i="5"/>
  <c r="L19" i="5"/>
  <c r="K19" i="5"/>
  <c r="J19" i="5"/>
  <c r="I19" i="5"/>
  <c r="H19" i="5"/>
  <c r="F19" i="5"/>
  <c r="E19" i="5"/>
  <c r="M18" i="5"/>
  <c r="L18" i="5"/>
  <c r="K18" i="5"/>
  <c r="J18" i="5"/>
  <c r="I18" i="5"/>
  <c r="H18" i="5"/>
  <c r="F18" i="5"/>
  <c r="E18" i="5"/>
  <c r="M17" i="5"/>
  <c r="L17" i="5"/>
  <c r="K17" i="5"/>
  <c r="J17" i="5"/>
  <c r="I17" i="5"/>
  <c r="H17" i="5"/>
  <c r="F17" i="5"/>
  <c r="E17" i="5"/>
  <c r="M16" i="5"/>
  <c r="L16" i="5"/>
  <c r="K16" i="5"/>
  <c r="J16" i="5"/>
  <c r="I16" i="5"/>
  <c r="H16" i="5"/>
  <c r="F16" i="5"/>
  <c r="E16" i="5"/>
  <c r="M15" i="5"/>
  <c r="L15" i="5"/>
  <c r="K15" i="5"/>
  <c r="J15" i="5"/>
  <c r="I15" i="5"/>
  <c r="H15" i="5"/>
  <c r="F15" i="5"/>
  <c r="E15" i="5"/>
  <c r="M14" i="5"/>
  <c r="L14" i="5"/>
  <c r="K14" i="5"/>
  <c r="J14" i="5"/>
  <c r="I14" i="5"/>
  <c r="H14" i="5"/>
  <c r="F14" i="5"/>
  <c r="E14" i="5"/>
  <c r="M13" i="5"/>
  <c r="L13" i="5"/>
  <c r="K13" i="5"/>
  <c r="J13" i="5"/>
  <c r="I13" i="5"/>
  <c r="H13" i="5"/>
  <c r="F13" i="5"/>
  <c r="E13" i="5"/>
  <c r="G26" i="4" l="1"/>
  <c r="G27" i="4" l="1"/>
  <c r="G28" i="4"/>
  <c r="G29" i="4"/>
  <c r="G19" i="4"/>
  <c r="G22" i="4" l="1"/>
  <c r="G21" i="4"/>
  <c r="G20" i="4"/>
  <c r="C19" i="10"/>
  <c r="C20" i="10"/>
  <c r="C21" i="10"/>
  <c r="E16" i="6" l="1"/>
  <c r="F16" i="6" l="1"/>
  <c r="R16" i="6"/>
  <c r="T16" i="6" s="1"/>
  <c r="S16" i="6" s="1"/>
  <c r="E21" i="6" l="1"/>
  <c r="G21" i="6"/>
  <c r="H21" i="6" s="1"/>
  <c r="I21" i="6"/>
  <c r="J21" i="6" s="1"/>
  <c r="K21" i="6"/>
  <c r="L21" i="6" s="1"/>
  <c r="R21" i="6"/>
  <c r="T21" i="6" s="1"/>
  <c r="S21" i="6" s="1"/>
  <c r="E22" i="6"/>
  <c r="G22" i="6"/>
  <c r="H22" i="6" s="1"/>
  <c r="I22" i="6"/>
  <c r="J22" i="6" s="1"/>
  <c r="K22" i="6"/>
  <c r="L22" i="6" s="1"/>
  <c r="R22" i="6"/>
  <c r="T22" i="6" s="1"/>
  <c r="S22" i="6" s="1"/>
  <c r="E23" i="6"/>
  <c r="G23" i="6"/>
  <c r="H23" i="6" s="1"/>
  <c r="I23" i="6"/>
  <c r="J23" i="6" s="1"/>
  <c r="K23" i="6"/>
  <c r="L23" i="6" s="1"/>
  <c r="R23" i="6"/>
  <c r="T23" i="6" s="1"/>
  <c r="S23" i="6" s="1"/>
  <c r="E24" i="6"/>
  <c r="G24" i="6"/>
  <c r="H24" i="6" s="1"/>
  <c r="I24" i="6"/>
  <c r="J24" i="6" s="1"/>
  <c r="K24" i="6"/>
  <c r="L24" i="6" s="1"/>
  <c r="R24" i="6"/>
  <c r="T24" i="6" s="1"/>
  <c r="S24" i="6" s="1"/>
  <c r="E25" i="6"/>
  <c r="G25" i="6"/>
  <c r="H25" i="6" s="1"/>
  <c r="I25" i="6"/>
  <c r="J25" i="6" s="1"/>
  <c r="K25" i="6"/>
  <c r="L25" i="6" s="1"/>
  <c r="R25" i="6"/>
  <c r="T25" i="6" s="1"/>
  <c r="S25" i="6" s="1"/>
  <c r="E26" i="6"/>
  <c r="G26" i="6"/>
  <c r="H26" i="6" s="1"/>
  <c r="I26" i="6"/>
  <c r="J26" i="6" s="1"/>
  <c r="K26" i="6"/>
  <c r="L26" i="6" s="1"/>
  <c r="R26" i="6"/>
  <c r="T26" i="6" s="1"/>
  <c r="S26" i="6" s="1"/>
  <c r="E27" i="6"/>
  <c r="G27" i="6"/>
  <c r="H27" i="6" s="1"/>
  <c r="I27" i="6"/>
  <c r="J27" i="6" s="1"/>
  <c r="K27" i="6"/>
  <c r="L27" i="6" s="1"/>
  <c r="R27" i="6"/>
  <c r="T27" i="6" s="1"/>
  <c r="S27" i="6" s="1"/>
  <c r="E28" i="6"/>
  <c r="G28" i="6"/>
  <c r="H28" i="6" s="1"/>
  <c r="I28" i="6"/>
  <c r="J28" i="6" s="1"/>
  <c r="K28" i="6"/>
  <c r="L28" i="6" s="1"/>
  <c r="R28" i="6"/>
  <c r="T28" i="6" s="1"/>
  <c r="S28" i="6" s="1"/>
  <c r="E29" i="6"/>
  <c r="G29" i="6"/>
  <c r="H29" i="6" s="1"/>
  <c r="I29" i="6"/>
  <c r="J29" i="6" s="1"/>
  <c r="K29" i="6"/>
  <c r="L29" i="6" s="1"/>
  <c r="R29" i="6"/>
  <c r="T29" i="6" s="1"/>
  <c r="S29" i="6" s="1"/>
  <c r="E30" i="6"/>
  <c r="G30" i="6"/>
  <c r="H30" i="6" s="1"/>
  <c r="I30" i="6"/>
  <c r="J30" i="6" s="1"/>
  <c r="K30" i="6"/>
  <c r="L30" i="6" s="1"/>
  <c r="R30" i="6"/>
  <c r="T30" i="6" s="1"/>
  <c r="S30" i="6" s="1"/>
  <c r="E31" i="6"/>
  <c r="G31" i="6"/>
  <c r="H31" i="6" s="1"/>
  <c r="I31" i="6"/>
  <c r="J31" i="6" s="1"/>
  <c r="K31" i="6"/>
  <c r="L31" i="6" s="1"/>
  <c r="R31" i="6"/>
  <c r="T31" i="6" s="1"/>
  <c r="S31" i="6" s="1"/>
  <c r="E32" i="6"/>
  <c r="G32" i="6"/>
  <c r="H32" i="6" s="1"/>
  <c r="I32" i="6"/>
  <c r="J32" i="6" s="1"/>
  <c r="K32" i="6"/>
  <c r="L32" i="6" s="1"/>
  <c r="R32" i="6"/>
  <c r="T32" i="6" s="1"/>
  <c r="S32" i="6" s="1"/>
  <c r="E33" i="6"/>
  <c r="G33" i="6"/>
  <c r="H33" i="6" s="1"/>
  <c r="I33" i="6"/>
  <c r="J33" i="6" s="1"/>
  <c r="K33" i="6"/>
  <c r="L33" i="6" s="1"/>
  <c r="R33" i="6"/>
  <c r="T33" i="6" s="1"/>
  <c r="S33" i="6" s="1"/>
  <c r="E34" i="6"/>
  <c r="G34" i="6"/>
  <c r="H34" i="6" s="1"/>
  <c r="I34" i="6"/>
  <c r="J34" i="6" s="1"/>
  <c r="K34" i="6"/>
  <c r="L34" i="6" s="1"/>
  <c r="R34" i="6"/>
  <c r="T34" i="6" s="1"/>
  <c r="S34" i="6" s="1"/>
  <c r="E35" i="6"/>
  <c r="G35" i="6"/>
  <c r="H35" i="6" s="1"/>
  <c r="I35" i="6"/>
  <c r="J35" i="6" s="1"/>
  <c r="K35" i="6"/>
  <c r="L35" i="6" s="1"/>
  <c r="R35" i="6"/>
  <c r="T35" i="6" s="1"/>
  <c r="S35" i="6" s="1"/>
  <c r="E36" i="6"/>
  <c r="G36" i="6"/>
  <c r="H36" i="6" s="1"/>
  <c r="I36" i="6"/>
  <c r="J36" i="6" s="1"/>
  <c r="K36" i="6"/>
  <c r="L36" i="6" s="1"/>
  <c r="R36" i="6"/>
  <c r="T36" i="6" s="1"/>
  <c r="S36" i="6" s="1"/>
  <c r="E37" i="6"/>
  <c r="G37" i="6"/>
  <c r="H37" i="6" s="1"/>
  <c r="I37" i="6"/>
  <c r="J37" i="6" s="1"/>
  <c r="K37" i="6"/>
  <c r="L37" i="6" s="1"/>
  <c r="R37" i="6"/>
  <c r="T37" i="6" s="1"/>
  <c r="S37" i="6" s="1"/>
  <c r="E38" i="6"/>
  <c r="G38" i="6"/>
  <c r="H38" i="6" s="1"/>
  <c r="I38" i="6"/>
  <c r="J38" i="6" s="1"/>
  <c r="K38" i="6"/>
  <c r="L38" i="6" s="1"/>
  <c r="R38" i="6"/>
  <c r="T38" i="6" s="1"/>
  <c r="S38" i="6" s="1"/>
  <c r="E39" i="6"/>
  <c r="G39" i="6"/>
  <c r="H39" i="6" s="1"/>
  <c r="I39" i="6"/>
  <c r="J39" i="6" s="1"/>
  <c r="K39" i="6"/>
  <c r="L39" i="6" s="1"/>
  <c r="R39" i="6"/>
  <c r="T39" i="6" s="1"/>
  <c r="S39" i="6" s="1"/>
  <c r="E40" i="6"/>
  <c r="G40" i="6"/>
  <c r="H40" i="6" s="1"/>
  <c r="I40" i="6"/>
  <c r="J40" i="6" s="1"/>
  <c r="K40" i="6"/>
  <c r="L40" i="6" s="1"/>
  <c r="R40" i="6"/>
  <c r="T40" i="6" s="1"/>
  <c r="S40" i="6" s="1"/>
  <c r="E41" i="6"/>
  <c r="G41" i="6"/>
  <c r="H41" i="6" s="1"/>
  <c r="I41" i="6"/>
  <c r="J41" i="6" s="1"/>
  <c r="K41" i="6"/>
  <c r="L41" i="6" s="1"/>
  <c r="R41" i="6"/>
  <c r="T41" i="6" s="1"/>
  <c r="S41" i="6" s="1"/>
  <c r="E42" i="6"/>
  <c r="G42" i="6"/>
  <c r="H42" i="6" s="1"/>
  <c r="I42" i="6"/>
  <c r="J42" i="6" s="1"/>
  <c r="K42" i="6"/>
  <c r="L42" i="6" s="1"/>
  <c r="R42" i="6"/>
  <c r="T42" i="6" s="1"/>
  <c r="S42" i="6" s="1"/>
  <c r="E43" i="6"/>
  <c r="G43" i="6"/>
  <c r="H43" i="6" s="1"/>
  <c r="I43" i="6"/>
  <c r="J43" i="6" s="1"/>
  <c r="K43" i="6"/>
  <c r="L43" i="6" s="1"/>
  <c r="R43" i="6"/>
  <c r="T43" i="6" s="1"/>
  <c r="S43" i="6" s="1"/>
  <c r="E44" i="6"/>
  <c r="G44" i="6"/>
  <c r="H44" i="6" s="1"/>
  <c r="I44" i="6"/>
  <c r="J44" i="6" s="1"/>
  <c r="K44" i="6"/>
  <c r="L44" i="6" s="1"/>
  <c r="R44" i="6"/>
  <c r="T44" i="6" s="1"/>
  <c r="S44" i="6" s="1"/>
  <c r="E45" i="6"/>
  <c r="G45" i="6"/>
  <c r="H45" i="6" s="1"/>
  <c r="I45" i="6"/>
  <c r="J45" i="6" s="1"/>
  <c r="K45" i="6"/>
  <c r="L45" i="6" s="1"/>
  <c r="R45" i="6"/>
  <c r="T45" i="6" s="1"/>
  <c r="S45" i="6" s="1"/>
  <c r="E46" i="6"/>
  <c r="G46" i="6"/>
  <c r="H46" i="6" s="1"/>
  <c r="I46" i="6"/>
  <c r="J46" i="6" s="1"/>
  <c r="K46" i="6"/>
  <c r="L46" i="6" s="1"/>
  <c r="R46" i="6"/>
  <c r="T46" i="6" s="1"/>
  <c r="S46" i="6" s="1"/>
  <c r="E47" i="6"/>
  <c r="G47" i="6"/>
  <c r="H47" i="6" s="1"/>
  <c r="I47" i="6"/>
  <c r="J47" i="6" s="1"/>
  <c r="K47" i="6"/>
  <c r="L47" i="6" s="1"/>
  <c r="R47" i="6"/>
  <c r="T47" i="6" s="1"/>
  <c r="S47" i="6" s="1"/>
  <c r="E48" i="6"/>
  <c r="G48" i="6"/>
  <c r="H48" i="6" s="1"/>
  <c r="I48" i="6"/>
  <c r="J48" i="6" s="1"/>
  <c r="K48" i="6"/>
  <c r="L48" i="6" s="1"/>
  <c r="R48" i="6"/>
  <c r="T48" i="6" s="1"/>
  <c r="S48" i="6" s="1"/>
  <c r="E49" i="6"/>
  <c r="G49" i="6"/>
  <c r="H49" i="6" s="1"/>
  <c r="I49" i="6"/>
  <c r="J49" i="6" s="1"/>
  <c r="K49" i="6"/>
  <c r="L49" i="6" s="1"/>
  <c r="R49" i="6"/>
  <c r="T49" i="6" s="1"/>
  <c r="S49" i="6" s="1"/>
  <c r="E50" i="6"/>
  <c r="G50" i="6"/>
  <c r="H50" i="6" s="1"/>
  <c r="I50" i="6"/>
  <c r="J50" i="6" s="1"/>
  <c r="K50" i="6"/>
  <c r="L50" i="6" s="1"/>
  <c r="R50" i="6"/>
  <c r="T50" i="6" s="1"/>
  <c r="S50" i="6" s="1"/>
  <c r="E51" i="6"/>
  <c r="G51" i="6"/>
  <c r="H51" i="6" s="1"/>
  <c r="I51" i="6"/>
  <c r="J51" i="6" s="1"/>
  <c r="K51" i="6"/>
  <c r="L51" i="6" s="1"/>
  <c r="R51" i="6"/>
  <c r="T51" i="6" s="1"/>
  <c r="S51" i="6" s="1"/>
  <c r="E52" i="6"/>
  <c r="G52" i="6"/>
  <c r="H52" i="6" s="1"/>
  <c r="I52" i="6"/>
  <c r="J52" i="6" s="1"/>
  <c r="K52" i="6"/>
  <c r="L52" i="6" s="1"/>
  <c r="R52" i="6"/>
  <c r="T52" i="6" s="1"/>
  <c r="S52" i="6" s="1"/>
  <c r="E53" i="6"/>
  <c r="G53" i="6"/>
  <c r="H53" i="6" s="1"/>
  <c r="I53" i="6"/>
  <c r="J53" i="6" s="1"/>
  <c r="K53" i="6"/>
  <c r="L53" i="6" s="1"/>
  <c r="R53" i="6"/>
  <c r="T53" i="6" s="1"/>
  <c r="S53" i="6" s="1"/>
  <c r="E54" i="6"/>
  <c r="G54" i="6"/>
  <c r="H54" i="6" s="1"/>
  <c r="I54" i="6"/>
  <c r="J54" i="6" s="1"/>
  <c r="K54" i="6"/>
  <c r="L54" i="6" s="1"/>
  <c r="R54" i="6"/>
  <c r="T54" i="6" s="1"/>
  <c r="S54" i="6" s="1"/>
  <c r="E55" i="6"/>
  <c r="G55" i="6"/>
  <c r="H55" i="6" s="1"/>
  <c r="I55" i="6"/>
  <c r="J55" i="6" s="1"/>
  <c r="K55" i="6"/>
  <c r="L55" i="6" s="1"/>
  <c r="R55" i="6"/>
  <c r="T55" i="6" s="1"/>
  <c r="S55" i="6" s="1"/>
  <c r="E56" i="6"/>
  <c r="G56" i="6"/>
  <c r="H56" i="6" s="1"/>
  <c r="I56" i="6"/>
  <c r="J56" i="6" s="1"/>
  <c r="K56" i="6"/>
  <c r="L56" i="6" s="1"/>
  <c r="R56" i="6"/>
  <c r="T56" i="6" s="1"/>
  <c r="S56" i="6" s="1"/>
  <c r="E57" i="6"/>
  <c r="G57" i="6"/>
  <c r="H57" i="6" s="1"/>
  <c r="I57" i="6"/>
  <c r="J57" i="6" s="1"/>
  <c r="K57" i="6"/>
  <c r="L57" i="6" s="1"/>
  <c r="R57" i="6"/>
  <c r="T57" i="6" s="1"/>
  <c r="S57" i="6" s="1"/>
  <c r="E58" i="6"/>
  <c r="G58" i="6"/>
  <c r="H58" i="6" s="1"/>
  <c r="I58" i="6"/>
  <c r="J58" i="6" s="1"/>
  <c r="K58" i="6"/>
  <c r="L58" i="6" s="1"/>
  <c r="R58" i="6"/>
  <c r="T58" i="6" s="1"/>
  <c r="S58" i="6" s="1"/>
  <c r="E59" i="6"/>
  <c r="G59" i="6"/>
  <c r="H59" i="6" s="1"/>
  <c r="I59" i="6"/>
  <c r="J59" i="6" s="1"/>
  <c r="K59" i="6"/>
  <c r="L59" i="6" s="1"/>
  <c r="R59" i="6"/>
  <c r="T59" i="6" s="1"/>
  <c r="S59" i="6" s="1"/>
  <c r="E60" i="6"/>
  <c r="G60" i="6"/>
  <c r="H60" i="6" s="1"/>
  <c r="I60" i="6"/>
  <c r="J60" i="6" s="1"/>
  <c r="K60" i="6"/>
  <c r="L60" i="6" s="1"/>
  <c r="R60" i="6"/>
  <c r="T60" i="6" s="1"/>
  <c r="S60" i="6" s="1"/>
  <c r="E61" i="6"/>
  <c r="G61" i="6"/>
  <c r="H61" i="6" s="1"/>
  <c r="I61" i="6"/>
  <c r="J61" i="6" s="1"/>
  <c r="K61" i="6"/>
  <c r="L61" i="6" s="1"/>
  <c r="R61" i="6"/>
  <c r="T61" i="6" s="1"/>
  <c r="S61" i="6" s="1"/>
  <c r="E62" i="6"/>
  <c r="G62" i="6"/>
  <c r="H62" i="6" s="1"/>
  <c r="I62" i="6"/>
  <c r="J62" i="6" s="1"/>
  <c r="K62" i="6"/>
  <c r="L62" i="6" s="1"/>
  <c r="R62" i="6"/>
  <c r="T62" i="6" s="1"/>
  <c r="S62" i="6" s="1"/>
  <c r="E63" i="6"/>
  <c r="G63" i="6"/>
  <c r="H63" i="6" s="1"/>
  <c r="I63" i="6"/>
  <c r="J63" i="6" s="1"/>
  <c r="K63" i="6"/>
  <c r="L63" i="6" s="1"/>
  <c r="R63" i="6"/>
  <c r="T63" i="6" s="1"/>
  <c r="S63" i="6" s="1"/>
  <c r="E64" i="6"/>
  <c r="G64" i="6"/>
  <c r="H64" i="6" s="1"/>
  <c r="I64" i="6"/>
  <c r="J64" i="6" s="1"/>
  <c r="K64" i="6"/>
  <c r="L64" i="6" s="1"/>
  <c r="R64" i="6"/>
  <c r="T64" i="6" s="1"/>
  <c r="S64" i="6" s="1"/>
  <c r="E65" i="6"/>
  <c r="G65" i="6"/>
  <c r="H65" i="6" s="1"/>
  <c r="I65" i="6"/>
  <c r="J65" i="6" s="1"/>
  <c r="K65" i="6"/>
  <c r="L65" i="6" s="1"/>
  <c r="R65" i="6"/>
  <c r="T65" i="6" s="1"/>
  <c r="S65" i="6" s="1"/>
  <c r="E66" i="6"/>
  <c r="G66" i="6"/>
  <c r="H66" i="6" s="1"/>
  <c r="I66" i="6"/>
  <c r="J66" i="6" s="1"/>
  <c r="K66" i="6"/>
  <c r="L66" i="6" s="1"/>
  <c r="R66" i="6"/>
  <c r="T66" i="6" s="1"/>
  <c r="S66" i="6" s="1"/>
  <c r="E67" i="6"/>
  <c r="G67" i="6"/>
  <c r="H67" i="6" s="1"/>
  <c r="I67" i="6"/>
  <c r="J67" i="6" s="1"/>
  <c r="K67" i="6"/>
  <c r="L67" i="6" s="1"/>
  <c r="R67" i="6"/>
  <c r="T67" i="6" s="1"/>
  <c r="S67" i="6" s="1"/>
  <c r="E68" i="6"/>
  <c r="G68" i="6"/>
  <c r="H68" i="6" s="1"/>
  <c r="I68" i="6"/>
  <c r="J68" i="6" s="1"/>
  <c r="K68" i="6"/>
  <c r="L68" i="6" s="1"/>
  <c r="R68" i="6"/>
  <c r="T68" i="6" s="1"/>
  <c r="S68" i="6" s="1"/>
  <c r="E69" i="6"/>
  <c r="G69" i="6"/>
  <c r="H69" i="6" s="1"/>
  <c r="I69" i="6"/>
  <c r="J69" i="6" s="1"/>
  <c r="K69" i="6"/>
  <c r="L69" i="6" s="1"/>
  <c r="R69" i="6"/>
  <c r="T69" i="6" s="1"/>
  <c r="S69" i="6" s="1"/>
  <c r="E70" i="6"/>
  <c r="G70" i="6"/>
  <c r="H70" i="6" s="1"/>
  <c r="I70" i="6"/>
  <c r="J70" i="6" s="1"/>
  <c r="K70" i="6"/>
  <c r="L70" i="6" s="1"/>
  <c r="R70" i="6"/>
  <c r="T70" i="6" s="1"/>
  <c r="S70" i="6" s="1"/>
  <c r="E71" i="6"/>
  <c r="G71" i="6"/>
  <c r="H71" i="6" s="1"/>
  <c r="I71" i="6"/>
  <c r="J71" i="6" s="1"/>
  <c r="K71" i="6"/>
  <c r="L71" i="6" s="1"/>
  <c r="R71" i="6"/>
  <c r="T71" i="6" s="1"/>
  <c r="S71" i="6" s="1"/>
  <c r="E72" i="6"/>
  <c r="G72" i="6"/>
  <c r="H72" i="6" s="1"/>
  <c r="I72" i="6"/>
  <c r="J72" i="6" s="1"/>
  <c r="K72" i="6"/>
  <c r="L72" i="6" s="1"/>
  <c r="R72" i="6"/>
  <c r="T72" i="6" s="1"/>
  <c r="S72" i="6" s="1"/>
  <c r="E73" i="6"/>
  <c r="G73" i="6"/>
  <c r="H73" i="6" s="1"/>
  <c r="I73" i="6"/>
  <c r="J73" i="6" s="1"/>
  <c r="K73" i="6"/>
  <c r="L73" i="6" s="1"/>
  <c r="R73" i="6"/>
  <c r="T73" i="6" s="1"/>
  <c r="S73" i="6" s="1"/>
  <c r="E74" i="6"/>
  <c r="G74" i="6"/>
  <c r="H74" i="6" s="1"/>
  <c r="I74" i="6"/>
  <c r="J74" i="6" s="1"/>
  <c r="K74" i="6"/>
  <c r="L74" i="6" s="1"/>
  <c r="R74" i="6"/>
  <c r="T74" i="6" s="1"/>
  <c r="S74" i="6" s="1"/>
  <c r="E75" i="6"/>
  <c r="G75" i="6"/>
  <c r="H75" i="6" s="1"/>
  <c r="I75" i="6"/>
  <c r="J75" i="6" s="1"/>
  <c r="K75" i="6"/>
  <c r="L75" i="6" s="1"/>
  <c r="R75" i="6"/>
  <c r="T75" i="6" s="1"/>
  <c r="S75" i="6" s="1"/>
  <c r="E76" i="6"/>
  <c r="G76" i="6"/>
  <c r="H76" i="6" s="1"/>
  <c r="I76" i="6"/>
  <c r="J76" i="6" s="1"/>
  <c r="K76" i="6"/>
  <c r="L76" i="6" s="1"/>
  <c r="R76" i="6"/>
  <c r="T76" i="6" s="1"/>
  <c r="S76" i="6" s="1"/>
  <c r="E77" i="6"/>
  <c r="G77" i="6"/>
  <c r="H77" i="6" s="1"/>
  <c r="I77" i="6"/>
  <c r="J77" i="6" s="1"/>
  <c r="K77" i="6"/>
  <c r="L77" i="6" s="1"/>
  <c r="R77" i="6"/>
  <c r="T77" i="6" s="1"/>
  <c r="S77" i="6" s="1"/>
  <c r="E78" i="6"/>
  <c r="G78" i="6"/>
  <c r="H78" i="6" s="1"/>
  <c r="I78" i="6"/>
  <c r="J78" i="6" s="1"/>
  <c r="K78" i="6"/>
  <c r="L78" i="6" s="1"/>
  <c r="R78" i="6"/>
  <c r="T78" i="6" s="1"/>
  <c r="S78" i="6" s="1"/>
  <c r="E79" i="6"/>
  <c r="G79" i="6"/>
  <c r="H79" i="6" s="1"/>
  <c r="I79" i="6"/>
  <c r="J79" i="6" s="1"/>
  <c r="K79" i="6"/>
  <c r="L79" i="6" s="1"/>
  <c r="R79" i="6"/>
  <c r="T79" i="6" s="1"/>
  <c r="S79" i="6" s="1"/>
  <c r="E80" i="6"/>
  <c r="G80" i="6"/>
  <c r="H80" i="6" s="1"/>
  <c r="I80" i="6"/>
  <c r="J80" i="6" s="1"/>
  <c r="K80" i="6"/>
  <c r="L80" i="6" s="1"/>
  <c r="R80" i="6"/>
  <c r="T80" i="6" s="1"/>
  <c r="S80" i="6" s="1"/>
  <c r="E81" i="6"/>
  <c r="G81" i="6"/>
  <c r="H81" i="6" s="1"/>
  <c r="I81" i="6"/>
  <c r="J81" i="6" s="1"/>
  <c r="K81" i="6"/>
  <c r="L81" i="6" s="1"/>
  <c r="R81" i="6"/>
  <c r="T81" i="6" s="1"/>
  <c r="S81" i="6" s="1"/>
  <c r="E82" i="6"/>
  <c r="G82" i="6"/>
  <c r="H82" i="6" s="1"/>
  <c r="I82" i="6"/>
  <c r="J82" i="6" s="1"/>
  <c r="K82" i="6"/>
  <c r="L82" i="6" s="1"/>
  <c r="R82" i="6"/>
  <c r="T82" i="6" s="1"/>
  <c r="S82" i="6" s="1"/>
  <c r="E83" i="6"/>
  <c r="G83" i="6"/>
  <c r="H83" i="6" s="1"/>
  <c r="I83" i="6"/>
  <c r="J83" i="6" s="1"/>
  <c r="K83" i="6"/>
  <c r="L83" i="6" s="1"/>
  <c r="R83" i="6"/>
  <c r="T83" i="6" s="1"/>
  <c r="S83" i="6" s="1"/>
  <c r="E84" i="6"/>
  <c r="G84" i="6"/>
  <c r="H84" i="6" s="1"/>
  <c r="I84" i="6"/>
  <c r="J84" i="6" s="1"/>
  <c r="K84" i="6"/>
  <c r="L84" i="6" s="1"/>
  <c r="R84" i="6"/>
  <c r="T84" i="6" s="1"/>
  <c r="S84" i="6" s="1"/>
  <c r="E85" i="6"/>
  <c r="G85" i="6"/>
  <c r="H85" i="6" s="1"/>
  <c r="I85" i="6"/>
  <c r="J85" i="6" s="1"/>
  <c r="K85" i="6"/>
  <c r="L85" i="6" s="1"/>
  <c r="R85" i="6"/>
  <c r="T85" i="6" s="1"/>
  <c r="S85" i="6" s="1"/>
  <c r="E86" i="6"/>
  <c r="G86" i="6"/>
  <c r="H86" i="6" s="1"/>
  <c r="I86" i="6"/>
  <c r="J86" i="6" s="1"/>
  <c r="K86" i="6"/>
  <c r="L86" i="6" s="1"/>
  <c r="R86" i="6"/>
  <c r="T86" i="6" s="1"/>
  <c r="S86" i="6" s="1"/>
  <c r="E87" i="6"/>
  <c r="G87" i="6"/>
  <c r="H87" i="6" s="1"/>
  <c r="I87" i="6"/>
  <c r="J87" i="6" s="1"/>
  <c r="K87" i="6"/>
  <c r="L87" i="6" s="1"/>
  <c r="R87" i="6"/>
  <c r="T87" i="6" s="1"/>
  <c r="S87" i="6" s="1"/>
  <c r="E88" i="6"/>
  <c r="G88" i="6"/>
  <c r="H88" i="6" s="1"/>
  <c r="I88" i="6"/>
  <c r="J88" i="6" s="1"/>
  <c r="K88" i="6"/>
  <c r="L88" i="6" s="1"/>
  <c r="R88" i="6"/>
  <c r="T88" i="6" s="1"/>
  <c r="S88" i="6" s="1"/>
  <c r="E89" i="6"/>
  <c r="G89" i="6"/>
  <c r="H89" i="6" s="1"/>
  <c r="I89" i="6"/>
  <c r="J89" i="6" s="1"/>
  <c r="K89" i="6"/>
  <c r="L89" i="6" s="1"/>
  <c r="R89" i="6"/>
  <c r="T89" i="6" s="1"/>
  <c r="S89" i="6" s="1"/>
  <c r="E90" i="6"/>
  <c r="G90" i="6"/>
  <c r="H90" i="6" s="1"/>
  <c r="I90" i="6"/>
  <c r="J90" i="6" s="1"/>
  <c r="K90" i="6"/>
  <c r="L90" i="6" s="1"/>
  <c r="R90" i="6"/>
  <c r="T90" i="6" s="1"/>
  <c r="S90" i="6" s="1"/>
  <c r="E91" i="6"/>
  <c r="G91" i="6"/>
  <c r="H91" i="6" s="1"/>
  <c r="I91" i="6"/>
  <c r="J91" i="6" s="1"/>
  <c r="K91" i="6"/>
  <c r="L91" i="6" s="1"/>
  <c r="R91" i="6"/>
  <c r="T91" i="6" s="1"/>
  <c r="S91" i="6" s="1"/>
  <c r="E92" i="6"/>
  <c r="G92" i="6"/>
  <c r="H92" i="6" s="1"/>
  <c r="I92" i="6"/>
  <c r="J92" i="6" s="1"/>
  <c r="K92" i="6"/>
  <c r="L92" i="6" s="1"/>
  <c r="R92" i="6"/>
  <c r="T92" i="6" s="1"/>
  <c r="S92" i="6" s="1"/>
  <c r="E93" i="6"/>
  <c r="G93" i="6"/>
  <c r="H93" i="6" s="1"/>
  <c r="I93" i="6"/>
  <c r="J93" i="6" s="1"/>
  <c r="K93" i="6"/>
  <c r="L93" i="6" s="1"/>
  <c r="R93" i="6"/>
  <c r="T93" i="6" s="1"/>
  <c r="S93" i="6" s="1"/>
  <c r="E94" i="6"/>
  <c r="G94" i="6"/>
  <c r="H94" i="6" s="1"/>
  <c r="I94" i="6"/>
  <c r="J94" i="6" s="1"/>
  <c r="K94" i="6"/>
  <c r="L94" i="6" s="1"/>
  <c r="R94" i="6"/>
  <c r="T94" i="6" s="1"/>
  <c r="S94" i="6" s="1"/>
  <c r="E95" i="6"/>
  <c r="G95" i="6"/>
  <c r="H95" i="6" s="1"/>
  <c r="I95" i="6"/>
  <c r="J95" i="6" s="1"/>
  <c r="K95" i="6"/>
  <c r="L95" i="6" s="1"/>
  <c r="R95" i="6"/>
  <c r="T95" i="6" s="1"/>
  <c r="S95" i="6" s="1"/>
  <c r="E96" i="6"/>
  <c r="G96" i="6"/>
  <c r="H96" i="6" s="1"/>
  <c r="I96" i="6"/>
  <c r="J96" i="6" s="1"/>
  <c r="K96" i="6"/>
  <c r="L96" i="6" s="1"/>
  <c r="R96" i="6"/>
  <c r="T96" i="6" s="1"/>
  <c r="S96" i="6" s="1"/>
  <c r="E97" i="6"/>
  <c r="G97" i="6"/>
  <c r="H97" i="6" s="1"/>
  <c r="I97" i="6"/>
  <c r="J97" i="6" s="1"/>
  <c r="K97" i="6"/>
  <c r="L97" i="6" s="1"/>
  <c r="R97" i="6"/>
  <c r="T97" i="6" s="1"/>
  <c r="S97" i="6" s="1"/>
  <c r="E98" i="6"/>
  <c r="G98" i="6"/>
  <c r="H98" i="6" s="1"/>
  <c r="I98" i="6"/>
  <c r="J98" i="6" s="1"/>
  <c r="K98" i="6"/>
  <c r="L98" i="6" s="1"/>
  <c r="R98" i="6"/>
  <c r="T98" i="6" s="1"/>
  <c r="S98" i="6" s="1"/>
  <c r="E99" i="6"/>
  <c r="G99" i="6"/>
  <c r="H99" i="6" s="1"/>
  <c r="I99" i="6"/>
  <c r="J99" i="6" s="1"/>
  <c r="K99" i="6"/>
  <c r="L99" i="6" s="1"/>
  <c r="R99" i="6"/>
  <c r="T99" i="6" s="1"/>
  <c r="S99" i="6" s="1"/>
  <c r="E100" i="6"/>
  <c r="G100" i="6"/>
  <c r="H100" i="6" s="1"/>
  <c r="I100" i="6"/>
  <c r="J100" i="6" s="1"/>
  <c r="K100" i="6"/>
  <c r="L100" i="6" s="1"/>
  <c r="R100" i="6"/>
  <c r="T100" i="6" s="1"/>
  <c r="S100" i="6" s="1"/>
  <c r="E101" i="6"/>
  <c r="G101" i="6"/>
  <c r="H101" i="6" s="1"/>
  <c r="I101" i="6"/>
  <c r="J101" i="6" s="1"/>
  <c r="K101" i="6"/>
  <c r="L101" i="6" s="1"/>
  <c r="R101" i="6"/>
  <c r="T101" i="6" s="1"/>
  <c r="S101" i="6" s="1"/>
  <c r="E102" i="6"/>
  <c r="G102" i="6"/>
  <c r="H102" i="6" s="1"/>
  <c r="I102" i="6"/>
  <c r="J102" i="6" s="1"/>
  <c r="K102" i="6"/>
  <c r="L102" i="6" s="1"/>
  <c r="R102" i="6"/>
  <c r="T102" i="6" s="1"/>
  <c r="S102" i="6" s="1"/>
  <c r="E103" i="6"/>
  <c r="G103" i="6"/>
  <c r="H103" i="6" s="1"/>
  <c r="I103" i="6"/>
  <c r="J103" i="6" s="1"/>
  <c r="K103" i="6"/>
  <c r="L103" i="6" s="1"/>
  <c r="R103" i="6"/>
  <c r="T103" i="6" s="1"/>
  <c r="S103" i="6" s="1"/>
  <c r="E104" i="6"/>
  <c r="G104" i="6"/>
  <c r="H104" i="6" s="1"/>
  <c r="I104" i="6"/>
  <c r="J104" i="6" s="1"/>
  <c r="K104" i="6"/>
  <c r="L104" i="6" s="1"/>
  <c r="R104" i="6"/>
  <c r="T104" i="6" s="1"/>
  <c r="S104" i="6" s="1"/>
  <c r="E105" i="6"/>
  <c r="G105" i="6"/>
  <c r="H105" i="6" s="1"/>
  <c r="I105" i="6"/>
  <c r="J105" i="6" s="1"/>
  <c r="K105" i="6"/>
  <c r="L105" i="6" s="1"/>
  <c r="R105" i="6"/>
  <c r="T105" i="6" s="1"/>
  <c r="S105" i="6" s="1"/>
  <c r="E106" i="6"/>
  <c r="G106" i="6"/>
  <c r="H106" i="6" s="1"/>
  <c r="I106" i="6"/>
  <c r="J106" i="6" s="1"/>
  <c r="K106" i="6"/>
  <c r="L106" i="6" s="1"/>
  <c r="R106" i="6"/>
  <c r="T106" i="6" s="1"/>
  <c r="S106" i="6" s="1"/>
  <c r="E107" i="6"/>
  <c r="G107" i="6"/>
  <c r="H107" i="6" s="1"/>
  <c r="I107" i="6"/>
  <c r="J107" i="6" s="1"/>
  <c r="K107" i="6"/>
  <c r="L107" i="6" s="1"/>
  <c r="R107" i="6"/>
  <c r="T107" i="6" s="1"/>
  <c r="S107" i="6" s="1"/>
  <c r="E108" i="6"/>
  <c r="G108" i="6"/>
  <c r="H108" i="6" s="1"/>
  <c r="I108" i="6"/>
  <c r="J108" i="6" s="1"/>
  <c r="K108" i="6"/>
  <c r="L108" i="6" s="1"/>
  <c r="R108" i="6"/>
  <c r="T108" i="6" s="1"/>
  <c r="S108" i="6" s="1"/>
  <c r="E109" i="6"/>
  <c r="G109" i="6"/>
  <c r="H109" i="6" s="1"/>
  <c r="I109" i="6"/>
  <c r="J109" i="6" s="1"/>
  <c r="K109" i="6"/>
  <c r="L109" i="6" s="1"/>
  <c r="R109" i="6"/>
  <c r="T109" i="6" s="1"/>
  <c r="S109" i="6" s="1"/>
  <c r="E110" i="6"/>
  <c r="G110" i="6"/>
  <c r="H110" i="6" s="1"/>
  <c r="I110" i="6"/>
  <c r="J110" i="6" s="1"/>
  <c r="K110" i="6"/>
  <c r="L110" i="6" s="1"/>
  <c r="R110" i="6"/>
  <c r="T110" i="6" s="1"/>
  <c r="S110" i="6" s="1"/>
  <c r="E111" i="6"/>
  <c r="G111" i="6"/>
  <c r="H111" i="6" s="1"/>
  <c r="I111" i="6"/>
  <c r="J111" i="6" s="1"/>
  <c r="K111" i="6"/>
  <c r="L111" i="6" s="1"/>
  <c r="R111" i="6"/>
  <c r="T111" i="6" s="1"/>
  <c r="S111" i="6" s="1"/>
  <c r="E112" i="6"/>
  <c r="G112" i="6"/>
  <c r="H112" i="6" s="1"/>
  <c r="I112" i="6"/>
  <c r="J112" i="6" s="1"/>
  <c r="K112" i="6"/>
  <c r="L112" i="6" s="1"/>
  <c r="R112" i="6"/>
  <c r="T112" i="6" s="1"/>
  <c r="S112" i="6" s="1"/>
  <c r="E113" i="6"/>
  <c r="G113" i="6"/>
  <c r="H113" i="6" s="1"/>
  <c r="I113" i="6"/>
  <c r="J113" i="6" s="1"/>
  <c r="K113" i="6"/>
  <c r="L113" i="6" s="1"/>
  <c r="R113" i="6"/>
  <c r="T113" i="6" s="1"/>
  <c r="S113" i="6" s="1"/>
  <c r="E114" i="6"/>
  <c r="G114" i="6"/>
  <c r="H114" i="6" s="1"/>
  <c r="I114" i="6"/>
  <c r="J114" i="6" s="1"/>
  <c r="K114" i="6"/>
  <c r="L114" i="6" s="1"/>
  <c r="R114" i="6"/>
  <c r="T114" i="6" s="1"/>
  <c r="S114" i="6" s="1"/>
  <c r="E115" i="6"/>
  <c r="G115" i="6"/>
  <c r="H115" i="6" s="1"/>
  <c r="I115" i="6"/>
  <c r="J115" i="6" s="1"/>
  <c r="K115" i="6"/>
  <c r="L115" i="6" s="1"/>
  <c r="R115" i="6"/>
  <c r="T115" i="6" s="1"/>
  <c r="S115" i="6" s="1"/>
  <c r="E116" i="6"/>
  <c r="G116" i="6"/>
  <c r="H116" i="6" s="1"/>
  <c r="I116" i="6"/>
  <c r="J116" i="6" s="1"/>
  <c r="K116" i="6"/>
  <c r="L116" i="6" s="1"/>
  <c r="R116" i="6"/>
  <c r="T116" i="6" s="1"/>
  <c r="S116" i="6" s="1"/>
  <c r="E117" i="6"/>
  <c r="G117" i="6"/>
  <c r="H117" i="6" s="1"/>
  <c r="I117" i="6"/>
  <c r="J117" i="6" s="1"/>
  <c r="K117" i="6"/>
  <c r="L117" i="6" s="1"/>
  <c r="R117" i="6"/>
  <c r="T117" i="6" s="1"/>
  <c r="S117" i="6" s="1"/>
  <c r="E118" i="6"/>
  <c r="G118" i="6"/>
  <c r="H118" i="6" s="1"/>
  <c r="I118" i="6"/>
  <c r="J118" i="6" s="1"/>
  <c r="K118" i="6"/>
  <c r="L118" i="6" s="1"/>
  <c r="R118" i="6"/>
  <c r="T118" i="6" s="1"/>
  <c r="S118" i="6" s="1"/>
  <c r="E119" i="6"/>
  <c r="G119" i="6"/>
  <c r="H119" i="6" s="1"/>
  <c r="I119" i="6"/>
  <c r="J119" i="6" s="1"/>
  <c r="K119" i="6"/>
  <c r="L119" i="6" s="1"/>
  <c r="R119" i="6"/>
  <c r="T119" i="6" s="1"/>
  <c r="S119" i="6" s="1"/>
  <c r="E120" i="6"/>
  <c r="G120" i="6"/>
  <c r="H120" i="6" s="1"/>
  <c r="I120" i="6"/>
  <c r="J120" i="6" s="1"/>
  <c r="K120" i="6"/>
  <c r="L120" i="6" s="1"/>
  <c r="R120" i="6"/>
  <c r="T120" i="6" s="1"/>
  <c r="S120" i="6" s="1"/>
  <c r="E121" i="6"/>
  <c r="G121" i="6"/>
  <c r="H121" i="6" s="1"/>
  <c r="I121" i="6"/>
  <c r="J121" i="6" s="1"/>
  <c r="K121" i="6"/>
  <c r="L121" i="6" s="1"/>
  <c r="R121" i="6"/>
  <c r="T121" i="6" s="1"/>
  <c r="S121" i="6" s="1"/>
  <c r="E122" i="6"/>
  <c r="G122" i="6"/>
  <c r="H122" i="6" s="1"/>
  <c r="I122" i="6"/>
  <c r="J122" i="6" s="1"/>
  <c r="K122" i="6"/>
  <c r="L122" i="6" s="1"/>
  <c r="R122" i="6"/>
  <c r="T122" i="6" s="1"/>
  <c r="S122" i="6" s="1"/>
  <c r="E123" i="6"/>
  <c r="G123" i="6"/>
  <c r="H123" i="6" s="1"/>
  <c r="I123" i="6"/>
  <c r="J123" i="6" s="1"/>
  <c r="K123" i="6"/>
  <c r="L123" i="6" s="1"/>
  <c r="R123" i="6"/>
  <c r="T123" i="6" s="1"/>
  <c r="S123" i="6" s="1"/>
  <c r="E124" i="6"/>
  <c r="G124" i="6"/>
  <c r="H124" i="6" s="1"/>
  <c r="I124" i="6"/>
  <c r="J124" i="6" s="1"/>
  <c r="K124" i="6"/>
  <c r="L124" i="6" s="1"/>
  <c r="R124" i="6"/>
  <c r="T124" i="6" s="1"/>
  <c r="S124" i="6" s="1"/>
  <c r="E125" i="6"/>
  <c r="G125" i="6"/>
  <c r="H125" i="6" s="1"/>
  <c r="I125" i="6"/>
  <c r="J125" i="6" s="1"/>
  <c r="K125" i="6"/>
  <c r="L125" i="6" s="1"/>
  <c r="R125" i="6"/>
  <c r="T125" i="6" s="1"/>
  <c r="S125" i="6" s="1"/>
  <c r="E126" i="6"/>
  <c r="G126" i="6"/>
  <c r="H126" i="6" s="1"/>
  <c r="I126" i="6"/>
  <c r="J126" i="6" s="1"/>
  <c r="K126" i="6"/>
  <c r="L126" i="6" s="1"/>
  <c r="R126" i="6"/>
  <c r="T126" i="6" s="1"/>
  <c r="S126" i="6" s="1"/>
  <c r="E127" i="6"/>
  <c r="G127" i="6"/>
  <c r="H127" i="6" s="1"/>
  <c r="I127" i="6"/>
  <c r="J127" i="6" s="1"/>
  <c r="K127" i="6"/>
  <c r="L127" i="6" s="1"/>
  <c r="R127" i="6"/>
  <c r="T127" i="6" s="1"/>
  <c r="S127" i="6" s="1"/>
  <c r="E128" i="6"/>
  <c r="G128" i="6"/>
  <c r="H128" i="6" s="1"/>
  <c r="I128" i="6"/>
  <c r="J128" i="6" s="1"/>
  <c r="K128" i="6"/>
  <c r="L128" i="6" s="1"/>
  <c r="R128" i="6"/>
  <c r="T128" i="6" s="1"/>
  <c r="S128" i="6" s="1"/>
  <c r="E129" i="6"/>
  <c r="G129" i="6"/>
  <c r="H129" i="6" s="1"/>
  <c r="I129" i="6"/>
  <c r="J129" i="6" s="1"/>
  <c r="K129" i="6"/>
  <c r="L129" i="6" s="1"/>
  <c r="R129" i="6"/>
  <c r="T129" i="6" s="1"/>
  <c r="S129" i="6" s="1"/>
  <c r="E130" i="6"/>
  <c r="G130" i="6"/>
  <c r="H130" i="6" s="1"/>
  <c r="I130" i="6"/>
  <c r="J130" i="6" s="1"/>
  <c r="K130" i="6"/>
  <c r="L130" i="6" s="1"/>
  <c r="R130" i="6"/>
  <c r="T130" i="6" s="1"/>
  <c r="S130" i="6" s="1"/>
  <c r="E131" i="6"/>
  <c r="G131" i="6"/>
  <c r="H131" i="6" s="1"/>
  <c r="I131" i="6"/>
  <c r="J131" i="6" s="1"/>
  <c r="K131" i="6"/>
  <c r="L131" i="6" s="1"/>
  <c r="R131" i="6"/>
  <c r="T131" i="6" s="1"/>
  <c r="S131" i="6" s="1"/>
  <c r="E132" i="6"/>
  <c r="G132" i="6"/>
  <c r="H132" i="6" s="1"/>
  <c r="I132" i="6"/>
  <c r="J132" i="6" s="1"/>
  <c r="K132" i="6"/>
  <c r="L132" i="6" s="1"/>
  <c r="R132" i="6"/>
  <c r="T132" i="6" s="1"/>
  <c r="S132" i="6" s="1"/>
  <c r="E133" i="6"/>
  <c r="G133" i="6"/>
  <c r="H133" i="6" s="1"/>
  <c r="I133" i="6"/>
  <c r="J133" i="6" s="1"/>
  <c r="K133" i="6"/>
  <c r="L133" i="6" s="1"/>
  <c r="R133" i="6"/>
  <c r="T133" i="6" s="1"/>
  <c r="S133" i="6" s="1"/>
  <c r="E134" i="6"/>
  <c r="G134" i="6"/>
  <c r="H134" i="6" s="1"/>
  <c r="I134" i="6"/>
  <c r="J134" i="6" s="1"/>
  <c r="K134" i="6"/>
  <c r="L134" i="6" s="1"/>
  <c r="R134" i="6"/>
  <c r="T134" i="6" s="1"/>
  <c r="S134" i="6" s="1"/>
  <c r="E135" i="6"/>
  <c r="G135" i="6"/>
  <c r="H135" i="6" s="1"/>
  <c r="I135" i="6"/>
  <c r="J135" i="6" s="1"/>
  <c r="K135" i="6"/>
  <c r="L135" i="6" s="1"/>
  <c r="R135" i="6"/>
  <c r="T135" i="6" s="1"/>
  <c r="S135" i="6" s="1"/>
  <c r="E136" i="6"/>
  <c r="G136" i="6"/>
  <c r="H136" i="6" s="1"/>
  <c r="I136" i="6"/>
  <c r="J136" i="6" s="1"/>
  <c r="K136" i="6"/>
  <c r="L136" i="6" s="1"/>
  <c r="R136" i="6"/>
  <c r="T136" i="6" s="1"/>
  <c r="S136" i="6" s="1"/>
  <c r="E137" i="6"/>
  <c r="G137" i="6"/>
  <c r="H137" i="6" s="1"/>
  <c r="I137" i="6"/>
  <c r="J137" i="6" s="1"/>
  <c r="K137" i="6"/>
  <c r="L137" i="6" s="1"/>
  <c r="R137" i="6"/>
  <c r="T137" i="6" s="1"/>
  <c r="S137" i="6" s="1"/>
  <c r="E138" i="6"/>
  <c r="G138" i="6"/>
  <c r="H138" i="6" s="1"/>
  <c r="I138" i="6"/>
  <c r="J138" i="6" s="1"/>
  <c r="K138" i="6"/>
  <c r="L138" i="6" s="1"/>
  <c r="R138" i="6"/>
  <c r="T138" i="6" s="1"/>
  <c r="S138" i="6" s="1"/>
  <c r="E139" i="6"/>
  <c r="G139" i="6"/>
  <c r="H139" i="6" s="1"/>
  <c r="I139" i="6"/>
  <c r="J139" i="6" s="1"/>
  <c r="K139" i="6"/>
  <c r="L139" i="6" s="1"/>
  <c r="R139" i="6"/>
  <c r="T139" i="6" s="1"/>
  <c r="S139" i="6" s="1"/>
  <c r="E140" i="6"/>
  <c r="G140" i="6"/>
  <c r="H140" i="6" s="1"/>
  <c r="I140" i="6"/>
  <c r="J140" i="6" s="1"/>
  <c r="K140" i="6"/>
  <c r="L140" i="6" s="1"/>
  <c r="R140" i="6"/>
  <c r="T140" i="6" s="1"/>
  <c r="S140" i="6" s="1"/>
  <c r="E141" i="6"/>
  <c r="G141" i="6"/>
  <c r="H141" i="6" s="1"/>
  <c r="I141" i="6"/>
  <c r="J141" i="6" s="1"/>
  <c r="K141" i="6"/>
  <c r="L141" i="6" s="1"/>
  <c r="R141" i="6"/>
  <c r="T141" i="6" s="1"/>
  <c r="S141" i="6" s="1"/>
  <c r="E142" i="6"/>
  <c r="G142" i="6"/>
  <c r="H142" i="6" s="1"/>
  <c r="I142" i="6"/>
  <c r="J142" i="6" s="1"/>
  <c r="K142" i="6"/>
  <c r="L142" i="6" s="1"/>
  <c r="R142" i="6"/>
  <c r="T142" i="6" s="1"/>
  <c r="S142" i="6" s="1"/>
  <c r="E143" i="6"/>
  <c r="G143" i="6"/>
  <c r="H143" i="6" s="1"/>
  <c r="I143" i="6"/>
  <c r="J143" i="6" s="1"/>
  <c r="K143" i="6"/>
  <c r="L143" i="6" s="1"/>
  <c r="R143" i="6"/>
  <c r="T143" i="6" s="1"/>
  <c r="S143" i="6" s="1"/>
  <c r="E144" i="6"/>
  <c r="G144" i="6"/>
  <c r="H144" i="6" s="1"/>
  <c r="I144" i="6"/>
  <c r="J144" i="6" s="1"/>
  <c r="K144" i="6"/>
  <c r="L144" i="6" s="1"/>
  <c r="R144" i="6"/>
  <c r="T144" i="6" s="1"/>
  <c r="S144" i="6" s="1"/>
  <c r="E145" i="6"/>
  <c r="G145" i="6"/>
  <c r="H145" i="6" s="1"/>
  <c r="I145" i="6"/>
  <c r="J145" i="6" s="1"/>
  <c r="K145" i="6"/>
  <c r="L145" i="6" s="1"/>
  <c r="R145" i="6"/>
  <c r="T145" i="6" s="1"/>
  <c r="S145" i="6" s="1"/>
  <c r="E146" i="6"/>
  <c r="G146" i="6"/>
  <c r="H146" i="6" s="1"/>
  <c r="I146" i="6"/>
  <c r="J146" i="6" s="1"/>
  <c r="K146" i="6"/>
  <c r="L146" i="6" s="1"/>
  <c r="R146" i="6"/>
  <c r="T146" i="6" s="1"/>
  <c r="S146" i="6" s="1"/>
  <c r="E147" i="6"/>
  <c r="G147" i="6"/>
  <c r="H147" i="6" s="1"/>
  <c r="I147" i="6"/>
  <c r="J147" i="6" s="1"/>
  <c r="K147" i="6"/>
  <c r="L147" i="6" s="1"/>
  <c r="R147" i="6"/>
  <c r="T147" i="6" s="1"/>
  <c r="S147" i="6" s="1"/>
  <c r="E148" i="6"/>
  <c r="G148" i="6"/>
  <c r="H148" i="6" s="1"/>
  <c r="I148" i="6"/>
  <c r="J148" i="6" s="1"/>
  <c r="K148" i="6"/>
  <c r="L148" i="6" s="1"/>
  <c r="R148" i="6"/>
  <c r="T148" i="6" s="1"/>
  <c r="S148" i="6" s="1"/>
  <c r="E149" i="6"/>
  <c r="G149" i="6"/>
  <c r="H149" i="6" s="1"/>
  <c r="I149" i="6"/>
  <c r="J149" i="6" s="1"/>
  <c r="K149" i="6"/>
  <c r="L149" i="6" s="1"/>
  <c r="R149" i="6"/>
  <c r="T149" i="6" s="1"/>
  <c r="S149" i="6" s="1"/>
  <c r="E150" i="6"/>
  <c r="G150" i="6"/>
  <c r="H150" i="6" s="1"/>
  <c r="I150" i="6"/>
  <c r="J150" i="6" s="1"/>
  <c r="K150" i="6"/>
  <c r="L150" i="6" s="1"/>
  <c r="R150" i="6"/>
  <c r="T150" i="6" s="1"/>
  <c r="S150" i="6" s="1"/>
  <c r="E151" i="6"/>
  <c r="G151" i="6"/>
  <c r="H151" i="6" s="1"/>
  <c r="I151" i="6"/>
  <c r="J151" i="6" s="1"/>
  <c r="K151" i="6"/>
  <c r="L151" i="6" s="1"/>
  <c r="R151" i="6"/>
  <c r="T151" i="6" s="1"/>
  <c r="S151" i="6" s="1"/>
  <c r="E152" i="6"/>
  <c r="G152" i="6"/>
  <c r="H152" i="6" s="1"/>
  <c r="I152" i="6"/>
  <c r="J152" i="6" s="1"/>
  <c r="K152" i="6"/>
  <c r="L152" i="6" s="1"/>
  <c r="R152" i="6"/>
  <c r="T152" i="6" s="1"/>
  <c r="S152" i="6" s="1"/>
  <c r="E153" i="6"/>
  <c r="G153" i="6"/>
  <c r="H153" i="6" s="1"/>
  <c r="I153" i="6"/>
  <c r="J153" i="6" s="1"/>
  <c r="K153" i="6"/>
  <c r="L153" i="6" s="1"/>
  <c r="R153" i="6"/>
  <c r="T153" i="6" s="1"/>
  <c r="S153" i="6" s="1"/>
  <c r="E154" i="6"/>
  <c r="G154" i="6"/>
  <c r="H154" i="6" s="1"/>
  <c r="I154" i="6"/>
  <c r="J154" i="6" s="1"/>
  <c r="K154" i="6"/>
  <c r="L154" i="6" s="1"/>
  <c r="R154" i="6"/>
  <c r="T154" i="6" s="1"/>
  <c r="S154" i="6" s="1"/>
  <c r="E155" i="6"/>
  <c r="G155" i="6"/>
  <c r="H155" i="6" s="1"/>
  <c r="I155" i="6"/>
  <c r="J155" i="6" s="1"/>
  <c r="K155" i="6"/>
  <c r="L155" i="6" s="1"/>
  <c r="R155" i="6"/>
  <c r="T155" i="6" s="1"/>
  <c r="S155" i="6" s="1"/>
  <c r="E156" i="6"/>
  <c r="G156" i="6"/>
  <c r="H156" i="6" s="1"/>
  <c r="I156" i="6"/>
  <c r="J156" i="6" s="1"/>
  <c r="K156" i="6"/>
  <c r="L156" i="6" s="1"/>
  <c r="R156" i="6"/>
  <c r="T156" i="6" s="1"/>
  <c r="S156" i="6" s="1"/>
  <c r="E157" i="6"/>
  <c r="G157" i="6"/>
  <c r="H157" i="6" s="1"/>
  <c r="I157" i="6"/>
  <c r="J157" i="6" s="1"/>
  <c r="K157" i="6"/>
  <c r="L157" i="6" s="1"/>
  <c r="R157" i="6"/>
  <c r="T157" i="6" s="1"/>
  <c r="S157" i="6" s="1"/>
  <c r="E158" i="6"/>
  <c r="G158" i="6"/>
  <c r="H158" i="6" s="1"/>
  <c r="I158" i="6"/>
  <c r="J158" i="6" s="1"/>
  <c r="K158" i="6"/>
  <c r="L158" i="6" s="1"/>
  <c r="R158" i="6"/>
  <c r="T158" i="6" s="1"/>
  <c r="S158" i="6" s="1"/>
  <c r="E159" i="6"/>
  <c r="G159" i="6"/>
  <c r="H159" i="6" s="1"/>
  <c r="I159" i="6"/>
  <c r="J159" i="6" s="1"/>
  <c r="K159" i="6"/>
  <c r="L159" i="6" s="1"/>
  <c r="R159" i="6"/>
  <c r="T159" i="6" s="1"/>
  <c r="S159" i="6" s="1"/>
  <c r="E160" i="6"/>
  <c r="G160" i="6"/>
  <c r="H160" i="6" s="1"/>
  <c r="I160" i="6"/>
  <c r="J160" i="6" s="1"/>
  <c r="K160" i="6"/>
  <c r="L160" i="6" s="1"/>
  <c r="R160" i="6"/>
  <c r="T160" i="6" s="1"/>
  <c r="S160" i="6" s="1"/>
  <c r="E161" i="6"/>
  <c r="G161" i="6"/>
  <c r="H161" i="6" s="1"/>
  <c r="I161" i="6"/>
  <c r="J161" i="6" s="1"/>
  <c r="K161" i="6"/>
  <c r="L161" i="6" s="1"/>
  <c r="R161" i="6"/>
  <c r="T161" i="6" s="1"/>
  <c r="S161" i="6" s="1"/>
  <c r="E162" i="6"/>
  <c r="G162" i="6"/>
  <c r="H162" i="6" s="1"/>
  <c r="I162" i="6"/>
  <c r="J162" i="6" s="1"/>
  <c r="K162" i="6"/>
  <c r="L162" i="6" s="1"/>
  <c r="R162" i="6"/>
  <c r="T162" i="6" s="1"/>
  <c r="S162" i="6" s="1"/>
  <c r="E163" i="6"/>
  <c r="G163" i="6"/>
  <c r="H163" i="6" s="1"/>
  <c r="I163" i="6"/>
  <c r="J163" i="6" s="1"/>
  <c r="K163" i="6"/>
  <c r="L163" i="6" s="1"/>
  <c r="R163" i="6"/>
  <c r="T163" i="6" s="1"/>
  <c r="S163" i="6" s="1"/>
  <c r="E164" i="6"/>
  <c r="G164" i="6"/>
  <c r="H164" i="6" s="1"/>
  <c r="I164" i="6"/>
  <c r="J164" i="6" s="1"/>
  <c r="K164" i="6"/>
  <c r="L164" i="6" s="1"/>
  <c r="R164" i="6"/>
  <c r="T164" i="6" s="1"/>
  <c r="S164" i="6" s="1"/>
  <c r="E165" i="6"/>
  <c r="G165" i="6"/>
  <c r="H165" i="6" s="1"/>
  <c r="I165" i="6"/>
  <c r="J165" i="6" s="1"/>
  <c r="K165" i="6"/>
  <c r="L165" i="6" s="1"/>
  <c r="R165" i="6"/>
  <c r="T165" i="6" s="1"/>
  <c r="S165" i="6" s="1"/>
  <c r="E166" i="6"/>
  <c r="G166" i="6"/>
  <c r="H166" i="6" s="1"/>
  <c r="I166" i="6"/>
  <c r="J166" i="6" s="1"/>
  <c r="K166" i="6"/>
  <c r="L166" i="6" s="1"/>
  <c r="R166" i="6"/>
  <c r="T166" i="6" s="1"/>
  <c r="S166" i="6" s="1"/>
  <c r="E167" i="6"/>
  <c r="G167" i="6"/>
  <c r="H167" i="6" s="1"/>
  <c r="I167" i="6"/>
  <c r="J167" i="6" s="1"/>
  <c r="K167" i="6"/>
  <c r="L167" i="6" s="1"/>
  <c r="R167" i="6"/>
  <c r="T167" i="6" s="1"/>
  <c r="S167" i="6" s="1"/>
  <c r="E168" i="6"/>
  <c r="G168" i="6"/>
  <c r="H168" i="6" s="1"/>
  <c r="I168" i="6"/>
  <c r="J168" i="6" s="1"/>
  <c r="K168" i="6"/>
  <c r="L168" i="6" s="1"/>
  <c r="R168" i="6"/>
  <c r="T168" i="6" s="1"/>
  <c r="S168" i="6" s="1"/>
  <c r="E169" i="6"/>
  <c r="G169" i="6"/>
  <c r="H169" i="6" s="1"/>
  <c r="I169" i="6"/>
  <c r="J169" i="6" s="1"/>
  <c r="K169" i="6"/>
  <c r="L169" i="6" s="1"/>
  <c r="R169" i="6"/>
  <c r="T169" i="6" s="1"/>
  <c r="S169" i="6" s="1"/>
  <c r="E170" i="6"/>
  <c r="G170" i="6"/>
  <c r="H170" i="6" s="1"/>
  <c r="I170" i="6"/>
  <c r="J170" i="6" s="1"/>
  <c r="K170" i="6"/>
  <c r="L170" i="6" s="1"/>
  <c r="R170" i="6"/>
  <c r="T170" i="6" s="1"/>
  <c r="S170" i="6" s="1"/>
  <c r="E171" i="6"/>
  <c r="G171" i="6"/>
  <c r="H171" i="6" s="1"/>
  <c r="I171" i="6"/>
  <c r="J171" i="6" s="1"/>
  <c r="K171" i="6"/>
  <c r="L171" i="6" s="1"/>
  <c r="R171" i="6"/>
  <c r="T171" i="6" s="1"/>
  <c r="S171" i="6" s="1"/>
  <c r="E172" i="6"/>
  <c r="G172" i="6"/>
  <c r="H172" i="6" s="1"/>
  <c r="I172" i="6"/>
  <c r="J172" i="6" s="1"/>
  <c r="K172" i="6"/>
  <c r="L172" i="6" s="1"/>
  <c r="R172" i="6"/>
  <c r="T172" i="6" s="1"/>
  <c r="S172" i="6" s="1"/>
  <c r="E173" i="6"/>
  <c r="G173" i="6"/>
  <c r="H173" i="6" s="1"/>
  <c r="I173" i="6"/>
  <c r="J173" i="6" s="1"/>
  <c r="K173" i="6"/>
  <c r="L173" i="6" s="1"/>
  <c r="R173" i="6"/>
  <c r="T173" i="6" s="1"/>
  <c r="S173" i="6" s="1"/>
  <c r="E174" i="6"/>
  <c r="G174" i="6"/>
  <c r="H174" i="6" s="1"/>
  <c r="I174" i="6"/>
  <c r="J174" i="6" s="1"/>
  <c r="K174" i="6"/>
  <c r="L174" i="6" s="1"/>
  <c r="R174" i="6"/>
  <c r="T174" i="6" s="1"/>
  <c r="S174" i="6" s="1"/>
  <c r="E175" i="6"/>
  <c r="G175" i="6"/>
  <c r="H175" i="6" s="1"/>
  <c r="I175" i="6"/>
  <c r="J175" i="6" s="1"/>
  <c r="K175" i="6"/>
  <c r="L175" i="6" s="1"/>
  <c r="R175" i="6"/>
  <c r="T175" i="6" s="1"/>
  <c r="S175" i="6" s="1"/>
  <c r="E176" i="6"/>
  <c r="G176" i="6"/>
  <c r="H176" i="6" s="1"/>
  <c r="I176" i="6"/>
  <c r="J176" i="6" s="1"/>
  <c r="K176" i="6"/>
  <c r="L176" i="6" s="1"/>
  <c r="R176" i="6"/>
  <c r="T176" i="6" s="1"/>
  <c r="S176" i="6" s="1"/>
  <c r="E177" i="6"/>
  <c r="G177" i="6"/>
  <c r="H177" i="6" s="1"/>
  <c r="I177" i="6"/>
  <c r="J177" i="6" s="1"/>
  <c r="K177" i="6"/>
  <c r="L177" i="6" s="1"/>
  <c r="R177" i="6"/>
  <c r="T177" i="6" s="1"/>
  <c r="S177" i="6" s="1"/>
  <c r="E178" i="6"/>
  <c r="G178" i="6"/>
  <c r="H178" i="6" s="1"/>
  <c r="I178" i="6"/>
  <c r="J178" i="6" s="1"/>
  <c r="K178" i="6"/>
  <c r="L178" i="6" s="1"/>
  <c r="R178" i="6"/>
  <c r="T178" i="6" s="1"/>
  <c r="S178" i="6" s="1"/>
  <c r="E179" i="6"/>
  <c r="G179" i="6"/>
  <c r="H179" i="6" s="1"/>
  <c r="I179" i="6"/>
  <c r="J179" i="6" s="1"/>
  <c r="K179" i="6"/>
  <c r="L179" i="6" s="1"/>
  <c r="R179" i="6"/>
  <c r="T179" i="6" s="1"/>
  <c r="S179" i="6" s="1"/>
  <c r="E180" i="6"/>
  <c r="G180" i="6"/>
  <c r="H180" i="6" s="1"/>
  <c r="I180" i="6"/>
  <c r="J180" i="6" s="1"/>
  <c r="K180" i="6"/>
  <c r="L180" i="6" s="1"/>
  <c r="R180" i="6"/>
  <c r="T180" i="6" s="1"/>
  <c r="S180" i="6" s="1"/>
  <c r="E181" i="6"/>
  <c r="G181" i="6"/>
  <c r="H181" i="6" s="1"/>
  <c r="I181" i="6"/>
  <c r="J181" i="6" s="1"/>
  <c r="K181" i="6"/>
  <c r="L181" i="6" s="1"/>
  <c r="R181" i="6"/>
  <c r="T181" i="6" s="1"/>
  <c r="S181" i="6" s="1"/>
  <c r="E182" i="6"/>
  <c r="G182" i="6"/>
  <c r="H182" i="6" s="1"/>
  <c r="I182" i="6"/>
  <c r="J182" i="6" s="1"/>
  <c r="K182" i="6"/>
  <c r="L182" i="6" s="1"/>
  <c r="R182" i="6"/>
  <c r="T182" i="6" s="1"/>
  <c r="S182" i="6" s="1"/>
  <c r="E183" i="6"/>
  <c r="G183" i="6"/>
  <c r="H183" i="6" s="1"/>
  <c r="I183" i="6"/>
  <c r="J183" i="6" s="1"/>
  <c r="K183" i="6"/>
  <c r="L183" i="6" s="1"/>
  <c r="R183" i="6"/>
  <c r="T183" i="6" s="1"/>
  <c r="S183" i="6" s="1"/>
  <c r="E184" i="6"/>
  <c r="G184" i="6"/>
  <c r="H184" i="6" s="1"/>
  <c r="I184" i="6"/>
  <c r="J184" i="6" s="1"/>
  <c r="K184" i="6"/>
  <c r="L184" i="6" s="1"/>
  <c r="R184" i="6"/>
  <c r="T184" i="6" s="1"/>
  <c r="S184" i="6" s="1"/>
  <c r="E185" i="6"/>
  <c r="G185" i="6"/>
  <c r="H185" i="6" s="1"/>
  <c r="I185" i="6"/>
  <c r="J185" i="6" s="1"/>
  <c r="K185" i="6"/>
  <c r="L185" i="6" s="1"/>
  <c r="R185" i="6"/>
  <c r="T185" i="6" s="1"/>
  <c r="S185" i="6" s="1"/>
  <c r="E186" i="6"/>
  <c r="G186" i="6"/>
  <c r="H186" i="6" s="1"/>
  <c r="I186" i="6"/>
  <c r="J186" i="6" s="1"/>
  <c r="K186" i="6"/>
  <c r="L186" i="6" s="1"/>
  <c r="R186" i="6"/>
  <c r="T186" i="6" s="1"/>
  <c r="S186" i="6" s="1"/>
  <c r="E187" i="6"/>
  <c r="G187" i="6"/>
  <c r="H187" i="6" s="1"/>
  <c r="I187" i="6"/>
  <c r="J187" i="6" s="1"/>
  <c r="K187" i="6"/>
  <c r="L187" i="6" s="1"/>
  <c r="R187" i="6"/>
  <c r="T187" i="6" s="1"/>
  <c r="S187" i="6" s="1"/>
  <c r="E188" i="6"/>
  <c r="G188" i="6"/>
  <c r="H188" i="6" s="1"/>
  <c r="I188" i="6"/>
  <c r="J188" i="6" s="1"/>
  <c r="K188" i="6"/>
  <c r="L188" i="6" s="1"/>
  <c r="R188" i="6"/>
  <c r="T188" i="6" s="1"/>
  <c r="S188" i="6" s="1"/>
  <c r="E189" i="6"/>
  <c r="G189" i="6"/>
  <c r="H189" i="6" s="1"/>
  <c r="I189" i="6"/>
  <c r="J189" i="6" s="1"/>
  <c r="K189" i="6"/>
  <c r="L189" i="6" s="1"/>
  <c r="R189" i="6"/>
  <c r="T189" i="6" s="1"/>
  <c r="S189" i="6" s="1"/>
  <c r="E190" i="6"/>
  <c r="G190" i="6"/>
  <c r="H190" i="6" s="1"/>
  <c r="I190" i="6"/>
  <c r="J190" i="6" s="1"/>
  <c r="K190" i="6"/>
  <c r="L190" i="6" s="1"/>
  <c r="R190" i="6"/>
  <c r="T190" i="6" s="1"/>
  <c r="S190" i="6" s="1"/>
  <c r="E191" i="6"/>
  <c r="G191" i="6"/>
  <c r="H191" i="6" s="1"/>
  <c r="I191" i="6"/>
  <c r="J191" i="6" s="1"/>
  <c r="K191" i="6"/>
  <c r="L191" i="6" s="1"/>
  <c r="R191" i="6"/>
  <c r="T191" i="6" s="1"/>
  <c r="S191" i="6" s="1"/>
  <c r="E192" i="6"/>
  <c r="G192" i="6"/>
  <c r="H192" i="6" s="1"/>
  <c r="I192" i="6"/>
  <c r="J192" i="6" s="1"/>
  <c r="K192" i="6"/>
  <c r="L192" i="6" s="1"/>
  <c r="R192" i="6"/>
  <c r="T192" i="6" s="1"/>
  <c r="S192" i="6" s="1"/>
  <c r="E193" i="6"/>
  <c r="G193" i="6"/>
  <c r="H193" i="6" s="1"/>
  <c r="I193" i="6"/>
  <c r="J193" i="6" s="1"/>
  <c r="K193" i="6"/>
  <c r="L193" i="6" s="1"/>
  <c r="R193" i="6"/>
  <c r="T193" i="6" s="1"/>
  <c r="S193" i="6" s="1"/>
  <c r="E194" i="6"/>
  <c r="G194" i="6"/>
  <c r="H194" i="6" s="1"/>
  <c r="I194" i="6"/>
  <c r="J194" i="6" s="1"/>
  <c r="K194" i="6"/>
  <c r="L194" i="6" s="1"/>
  <c r="R194" i="6"/>
  <c r="T194" i="6" s="1"/>
  <c r="S194" i="6" s="1"/>
  <c r="E195" i="6"/>
  <c r="G195" i="6"/>
  <c r="H195" i="6" s="1"/>
  <c r="I195" i="6"/>
  <c r="J195" i="6" s="1"/>
  <c r="K195" i="6"/>
  <c r="L195" i="6" s="1"/>
  <c r="R195" i="6"/>
  <c r="T195" i="6" s="1"/>
  <c r="S195" i="6" s="1"/>
  <c r="E196" i="6"/>
  <c r="G196" i="6"/>
  <c r="H196" i="6" s="1"/>
  <c r="I196" i="6"/>
  <c r="J196" i="6" s="1"/>
  <c r="K196" i="6"/>
  <c r="L196" i="6" s="1"/>
  <c r="R196" i="6"/>
  <c r="T196" i="6" s="1"/>
  <c r="S196" i="6" s="1"/>
  <c r="E197" i="6"/>
  <c r="G197" i="6"/>
  <c r="H197" i="6" s="1"/>
  <c r="I197" i="6"/>
  <c r="J197" i="6" s="1"/>
  <c r="K197" i="6"/>
  <c r="L197" i="6" s="1"/>
  <c r="R197" i="6"/>
  <c r="T197" i="6" s="1"/>
  <c r="S197" i="6" s="1"/>
  <c r="E198" i="6"/>
  <c r="G198" i="6"/>
  <c r="H198" i="6" s="1"/>
  <c r="I198" i="6"/>
  <c r="J198" i="6" s="1"/>
  <c r="K198" i="6"/>
  <c r="L198" i="6" s="1"/>
  <c r="R198" i="6"/>
  <c r="T198" i="6" s="1"/>
  <c r="S198" i="6" s="1"/>
  <c r="E199" i="6"/>
  <c r="G199" i="6"/>
  <c r="H199" i="6" s="1"/>
  <c r="I199" i="6"/>
  <c r="J199" i="6" s="1"/>
  <c r="K199" i="6"/>
  <c r="L199" i="6" s="1"/>
  <c r="R199" i="6"/>
  <c r="T199" i="6" s="1"/>
  <c r="S199" i="6" s="1"/>
  <c r="E200" i="6"/>
  <c r="G200" i="6"/>
  <c r="H200" i="6" s="1"/>
  <c r="I200" i="6"/>
  <c r="J200" i="6" s="1"/>
  <c r="K200" i="6"/>
  <c r="L200" i="6" s="1"/>
  <c r="R200" i="6"/>
  <c r="T200" i="6" s="1"/>
  <c r="S200" i="6" s="1"/>
  <c r="E201" i="6"/>
  <c r="G201" i="6"/>
  <c r="H201" i="6" s="1"/>
  <c r="I201" i="6"/>
  <c r="J201" i="6" s="1"/>
  <c r="K201" i="6"/>
  <c r="L201" i="6" s="1"/>
  <c r="R201" i="6"/>
  <c r="T201" i="6" s="1"/>
  <c r="S201" i="6" s="1"/>
  <c r="E202" i="6"/>
  <c r="G202" i="6"/>
  <c r="H202" i="6" s="1"/>
  <c r="I202" i="6"/>
  <c r="J202" i="6" s="1"/>
  <c r="K202" i="6"/>
  <c r="L202" i="6" s="1"/>
  <c r="R202" i="6"/>
  <c r="T202" i="6" s="1"/>
  <c r="S202" i="6" s="1"/>
  <c r="E203" i="6"/>
  <c r="G203" i="6"/>
  <c r="H203" i="6" s="1"/>
  <c r="I203" i="6"/>
  <c r="J203" i="6" s="1"/>
  <c r="K203" i="6"/>
  <c r="L203" i="6" s="1"/>
  <c r="R203" i="6"/>
  <c r="T203" i="6" s="1"/>
  <c r="S203" i="6" s="1"/>
  <c r="E204" i="6"/>
  <c r="G204" i="6"/>
  <c r="H204" i="6" s="1"/>
  <c r="I204" i="6"/>
  <c r="J204" i="6" s="1"/>
  <c r="K204" i="6"/>
  <c r="L204" i="6" s="1"/>
  <c r="R204" i="6"/>
  <c r="T204" i="6" s="1"/>
  <c r="S204" i="6" s="1"/>
  <c r="E205" i="6"/>
  <c r="G205" i="6"/>
  <c r="H205" i="6" s="1"/>
  <c r="I205" i="6"/>
  <c r="J205" i="6" s="1"/>
  <c r="K205" i="6"/>
  <c r="L205" i="6" s="1"/>
  <c r="R205" i="6"/>
  <c r="T205" i="6" s="1"/>
  <c r="S205" i="6" s="1"/>
  <c r="E206" i="6"/>
  <c r="G206" i="6"/>
  <c r="H206" i="6" s="1"/>
  <c r="I206" i="6"/>
  <c r="J206" i="6" s="1"/>
  <c r="K206" i="6"/>
  <c r="L206" i="6" s="1"/>
  <c r="R206" i="6"/>
  <c r="T206" i="6" s="1"/>
  <c r="S206" i="6" s="1"/>
  <c r="E207" i="6"/>
  <c r="G207" i="6"/>
  <c r="H207" i="6" s="1"/>
  <c r="I207" i="6"/>
  <c r="J207" i="6" s="1"/>
  <c r="K207" i="6"/>
  <c r="L207" i="6" s="1"/>
  <c r="R207" i="6"/>
  <c r="T207" i="6" s="1"/>
  <c r="S207" i="6" s="1"/>
  <c r="E208" i="6"/>
  <c r="G208" i="6"/>
  <c r="H208" i="6" s="1"/>
  <c r="I208" i="6"/>
  <c r="J208" i="6" s="1"/>
  <c r="K208" i="6"/>
  <c r="L208" i="6" s="1"/>
  <c r="R208" i="6"/>
  <c r="T208" i="6" s="1"/>
  <c r="S208" i="6" s="1"/>
  <c r="E209" i="6"/>
  <c r="G209" i="6"/>
  <c r="H209" i="6" s="1"/>
  <c r="I209" i="6"/>
  <c r="J209" i="6" s="1"/>
  <c r="K209" i="6"/>
  <c r="L209" i="6" s="1"/>
  <c r="R209" i="6"/>
  <c r="T209" i="6" s="1"/>
  <c r="S209" i="6" s="1"/>
  <c r="E210" i="6"/>
  <c r="G210" i="6"/>
  <c r="H210" i="6" s="1"/>
  <c r="I210" i="6"/>
  <c r="J210" i="6" s="1"/>
  <c r="K210" i="6"/>
  <c r="L210" i="6" s="1"/>
  <c r="R210" i="6"/>
  <c r="T210" i="6" s="1"/>
  <c r="S210" i="6" s="1"/>
  <c r="E211" i="6"/>
  <c r="G211" i="6"/>
  <c r="H211" i="6" s="1"/>
  <c r="I211" i="6"/>
  <c r="J211" i="6" s="1"/>
  <c r="K211" i="6"/>
  <c r="L211" i="6" s="1"/>
  <c r="R211" i="6"/>
  <c r="T211" i="6" s="1"/>
  <c r="S211" i="6" s="1"/>
  <c r="E212" i="6"/>
  <c r="G212" i="6"/>
  <c r="H212" i="6" s="1"/>
  <c r="I212" i="6"/>
  <c r="J212" i="6" s="1"/>
  <c r="K212" i="6"/>
  <c r="L212" i="6" s="1"/>
  <c r="R212" i="6"/>
  <c r="T212" i="6" s="1"/>
  <c r="S212" i="6" s="1"/>
  <c r="E213" i="6"/>
  <c r="G213" i="6"/>
  <c r="H213" i="6" s="1"/>
  <c r="I213" i="6"/>
  <c r="J213" i="6" s="1"/>
  <c r="K213" i="6"/>
  <c r="L213" i="6" s="1"/>
  <c r="R213" i="6"/>
  <c r="T213" i="6" s="1"/>
  <c r="S213" i="6" s="1"/>
  <c r="E214" i="6"/>
  <c r="G214" i="6"/>
  <c r="H214" i="6" s="1"/>
  <c r="I214" i="6"/>
  <c r="J214" i="6" s="1"/>
  <c r="K214" i="6"/>
  <c r="L214" i="6" s="1"/>
  <c r="R214" i="6"/>
  <c r="T214" i="6" s="1"/>
  <c r="S214" i="6" s="1"/>
  <c r="E215" i="6"/>
  <c r="G215" i="6"/>
  <c r="H215" i="6" s="1"/>
  <c r="I215" i="6"/>
  <c r="J215" i="6" s="1"/>
  <c r="K215" i="6"/>
  <c r="L215" i="6" s="1"/>
  <c r="R215" i="6"/>
  <c r="T215" i="6" s="1"/>
  <c r="S215" i="6" s="1"/>
  <c r="E216" i="6"/>
  <c r="G216" i="6"/>
  <c r="H216" i="6" s="1"/>
  <c r="I216" i="6"/>
  <c r="J216" i="6" s="1"/>
  <c r="K216" i="6"/>
  <c r="L216" i="6" s="1"/>
  <c r="R216" i="6"/>
  <c r="T216" i="6" s="1"/>
  <c r="S216" i="6" s="1"/>
  <c r="E217" i="6"/>
  <c r="G217" i="6"/>
  <c r="H217" i="6" s="1"/>
  <c r="I217" i="6"/>
  <c r="J217" i="6" s="1"/>
  <c r="K217" i="6"/>
  <c r="L217" i="6" s="1"/>
  <c r="R217" i="6"/>
  <c r="T217" i="6" s="1"/>
  <c r="S217" i="6" s="1"/>
  <c r="E218" i="6"/>
  <c r="G218" i="6"/>
  <c r="H218" i="6" s="1"/>
  <c r="I218" i="6"/>
  <c r="J218" i="6" s="1"/>
  <c r="K218" i="6"/>
  <c r="L218" i="6" s="1"/>
  <c r="R218" i="6"/>
  <c r="T218" i="6" s="1"/>
  <c r="S218" i="6" s="1"/>
  <c r="E219" i="6"/>
  <c r="G219" i="6"/>
  <c r="H219" i="6" s="1"/>
  <c r="I219" i="6"/>
  <c r="J219" i="6" s="1"/>
  <c r="K219" i="6"/>
  <c r="L219" i="6" s="1"/>
  <c r="R219" i="6"/>
  <c r="T219" i="6" s="1"/>
  <c r="S219" i="6" s="1"/>
  <c r="E220" i="6"/>
  <c r="G220" i="6"/>
  <c r="H220" i="6" s="1"/>
  <c r="I220" i="6"/>
  <c r="J220" i="6" s="1"/>
  <c r="K220" i="6"/>
  <c r="L220" i="6" s="1"/>
  <c r="R220" i="6"/>
  <c r="T220" i="6" s="1"/>
  <c r="S220" i="6" s="1"/>
  <c r="E221" i="6"/>
  <c r="G221" i="6"/>
  <c r="H221" i="6" s="1"/>
  <c r="I221" i="6"/>
  <c r="J221" i="6" s="1"/>
  <c r="K221" i="6"/>
  <c r="L221" i="6" s="1"/>
  <c r="R221" i="6"/>
  <c r="T221" i="6" s="1"/>
  <c r="S221" i="6" s="1"/>
  <c r="E222" i="6"/>
  <c r="G222" i="6"/>
  <c r="H222" i="6" s="1"/>
  <c r="I222" i="6"/>
  <c r="J222" i="6" s="1"/>
  <c r="K222" i="6"/>
  <c r="L222" i="6" s="1"/>
  <c r="R222" i="6"/>
  <c r="T222" i="6" s="1"/>
  <c r="S222" i="6" s="1"/>
  <c r="E223" i="6"/>
  <c r="G223" i="6"/>
  <c r="H223" i="6" s="1"/>
  <c r="I223" i="6"/>
  <c r="J223" i="6" s="1"/>
  <c r="K223" i="6"/>
  <c r="L223" i="6" s="1"/>
  <c r="R223" i="6"/>
  <c r="T223" i="6" s="1"/>
  <c r="S223" i="6" s="1"/>
  <c r="E224" i="6"/>
  <c r="G224" i="6"/>
  <c r="H224" i="6" s="1"/>
  <c r="I224" i="6"/>
  <c r="J224" i="6" s="1"/>
  <c r="K224" i="6"/>
  <c r="L224" i="6" s="1"/>
  <c r="R224" i="6"/>
  <c r="T224" i="6" s="1"/>
  <c r="S224" i="6" s="1"/>
  <c r="E225" i="6"/>
  <c r="G225" i="6"/>
  <c r="H225" i="6" s="1"/>
  <c r="I225" i="6"/>
  <c r="J225" i="6" s="1"/>
  <c r="K225" i="6"/>
  <c r="L225" i="6" s="1"/>
  <c r="R225" i="6"/>
  <c r="T225" i="6" s="1"/>
  <c r="S225" i="6" s="1"/>
  <c r="E226" i="6"/>
  <c r="G226" i="6"/>
  <c r="H226" i="6" s="1"/>
  <c r="I226" i="6"/>
  <c r="J226" i="6" s="1"/>
  <c r="K226" i="6"/>
  <c r="L226" i="6" s="1"/>
  <c r="R226" i="6"/>
  <c r="T226" i="6" s="1"/>
  <c r="S226" i="6" s="1"/>
  <c r="E227" i="6"/>
  <c r="G227" i="6"/>
  <c r="H227" i="6" s="1"/>
  <c r="I227" i="6"/>
  <c r="J227" i="6" s="1"/>
  <c r="K227" i="6"/>
  <c r="L227" i="6" s="1"/>
  <c r="R227" i="6"/>
  <c r="T227" i="6" s="1"/>
  <c r="S227" i="6" s="1"/>
  <c r="E228" i="6"/>
  <c r="G228" i="6"/>
  <c r="H228" i="6" s="1"/>
  <c r="I228" i="6"/>
  <c r="J228" i="6" s="1"/>
  <c r="K228" i="6"/>
  <c r="L228" i="6" s="1"/>
  <c r="R228" i="6"/>
  <c r="T228" i="6" s="1"/>
  <c r="S228" i="6" s="1"/>
  <c r="E229" i="6"/>
  <c r="G229" i="6"/>
  <c r="H229" i="6" s="1"/>
  <c r="I229" i="6"/>
  <c r="J229" i="6" s="1"/>
  <c r="K229" i="6"/>
  <c r="L229" i="6" s="1"/>
  <c r="R229" i="6"/>
  <c r="T229" i="6" s="1"/>
  <c r="S229" i="6" s="1"/>
  <c r="E230" i="6"/>
  <c r="G230" i="6"/>
  <c r="H230" i="6" s="1"/>
  <c r="I230" i="6"/>
  <c r="J230" i="6" s="1"/>
  <c r="K230" i="6"/>
  <c r="L230" i="6" s="1"/>
  <c r="R230" i="6"/>
  <c r="T230" i="6" s="1"/>
  <c r="S230" i="6" s="1"/>
  <c r="E231" i="6"/>
  <c r="G231" i="6"/>
  <c r="H231" i="6" s="1"/>
  <c r="I231" i="6"/>
  <c r="J231" i="6" s="1"/>
  <c r="K231" i="6"/>
  <c r="L231" i="6" s="1"/>
  <c r="R231" i="6"/>
  <c r="T231" i="6" s="1"/>
  <c r="S231" i="6" s="1"/>
  <c r="E232" i="6"/>
  <c r="G232" i="6"/>
  <c r="H232" i="6" s="1"/>
  <c r="I232" i="6"/>
  <c r="J232" i="6" s="1"/>
  <c r="K232" i="6"/>
  <c r="L232" i="6" s="1"/>
  <c r="R232" i="6"/>
  <c r="T232" i="6" s="1"/>
  <c r="S232" i="6" s="1"/>
  <c r="E233" i="6"/>
  <c r="G233" i="6"/>
  <c r="H233" i="6" s="1"/>
  <c r="I233" i="6"/>
  <c r="J233" i="6" s="1"/>
  <c r="K233" i="6"/>
  <c r="L233" i="6" s="1"/>
  <c r="R233" i="6"/>
  <c r="T233" i="6" s="1"/>
  <c r="S233" i="6" s="1"/>
  <c r="G16" i="6"/>
  <c r="H16" i="6" s="1"/>
  <c r="I16" i="6"/>
  <c r="K16" i="6"/>
  <c r="E17" i="6"/>
  <c r="G17" i="6"/>
  <c r="H17" i="6" s="1"/>
  <c r="I17" i="6"/>
  <c r="J17" i="6" s="1"/>
  <c r="K17" i="6"/>
  <c r="L17" i="6" s="1"/>
  <c r="R17" i="6"/>
  <c r="T17" i="6" s="1"/>
  <c r="S17" i="6" s="1"/>
  <c r="E18" i="6"/>
  <c r="G18" i="6"/>
  <c r="H18" i="6" s="1"/>
  <c r="I18" i="6"/>
  <c r="J18" i="6" s="1"/>
  <c r="K18" i="6"/>
  <c r="L18" i="6" s="1"/>
  <c r="R18" i="6"/>
  <c r="T18" i="6" s="1"/>
  <c r="S18" i="6" s="1"/>
  <c r="E19" i="6"/>
  <c r="G19" i="6"/>
  <c r="H19" i="6" s="1"/>
  <c r="I19" i="6"/>
  <c r="J19" i="6" s="1"/>
  <c r="K19" i="6"/>
  <c r="L19" i="6" s="1"/>
  <c r="R19" i="6"/>
  <c r="T19" i="6" s="1"/>
  <c r="S19" i="6" s="1"/>
  <c r="E20" i="6"/>
  <c r="G20" i="6"/>
  <c r="H20" i="6" s="1"/>
  <c r="I20" i="6"/>
  <c r="J20" i="6" s="1"/>
  <c r="K20" i="6"/>
  <c r="L20" i="6" s="1"/>
  <c r="R20" i="6"/>
  <c r="T20" i="6" s="1"/>
  <c r="S20" i="6" s="1"/>
  <c r="Q188" i="6" l="1"/>
  <c r="O188" i="6"/>
  <c r="M188" i="6"/>
  <c r="U188" i="6" s="1"/>
  <c r="E185" i="7" s="1"/>
  <c r="Q48" i="6"/>
  <c r="M52" i="6"/>
  <c r="U52" i="6" s="1"/>
  <c r="E49" i="7" s="1"/>
  <c r="Q52" i="6"/>
  <c r="Q121" i="6"/>
  <c r="Q85" i="6"/>
  <c r="V85" i="6" s="1"/>
  <c r="F82" i="7" s="1"/>
  <c r="M85" i="6"/>
  <c r="U85" i="6" s="1"/>
  <c r="E82" i="7" s="1"/>
  <c r="M199" i="6"/>
  <c r="Q91" i="6"/>
  <c r="Q43" i="6"/>
  <c r="V43" i="6" s="1"/>
  <c r="F40" i="7" s="1"/>
  <c r="M43" i="6"/>
  <c r="U43" i="6"/>
  <c r="E40" i="7" s="1"/>
  <c r="Q218" i="6"/>
  <c r="M194" i="6"/>
  <c r="U194" i="6" s="1"/>
  <c r="E191" i="7" s="1"/>
  <c r="M146" i="6"/>
  <c r="U146" i="6" s="1"/>
  <c r="E143" i="7" s="1"/>
  <c r="Q146" i="6"/>
  <c r="O110" i="6"/>
  <c r="V110" i="6"/>
  <c r="F107" i="7" s="1"/>
  <c r="Q110" i="6"/>
  <c r="M95" i="6"/>
  <c r="M81" i="6"/>
  <c r="U81" i="6" s="1"/>
  <c r="E78" i="7" s="1"/>
  <c r="Q81" i="6"/>
  <c r="F184" i="6"/>
  <c r="F182" i="6"/>
  <c r="F222" i="6"/>
  <c r="F206" i="6"/>
  <c r="M206" i="6" s="1"/>
  <c r="F190" i="6"/>
  <c r="F174" i="6"/>
  <c r="O174" i="6" s="1"/>
  <c r="F158" i="6"/>
  <c r="F142" i="6"/>
  <c r="F126" i="6"/>
  <c r="F110" i="6"/>
  <c r="M110" i="6" s="1"/>
  <c r="U110" i="6" s="1"/>
  <c r="E107" i="7" s="1"/>
  <c r="P110" i="6"/>
  <c r="F94" i="6"/>
  <c r="F78" i="6"/>
  <c r="F62" i="6"/>
  <c r="F46" i="6"/>
  <c r="F30" i="6"/>
  <c r="F229" i="6"/>
  <c r="Q229" i="6" s="1"/>
  <c r="F213" i="6"/>
  <c r="F197" i="6"/>
  <c r="F181" i="6"/>
  <c r="F165" i="6"/>
  <c r="F149" i="6"/>
  <c r="F133" i="6"/>
  <c r="O133" i="6" s="1"/>
  <c r="F117" i="6"/>
  <c r="F101" i="6"/>
  <c r="F85" i="6"/>
  <c r="P85" i="6" s="1"/>
  <c r="F69" i="6"/>
  <c r="F53" i="6"/>
  <c r="F37" i="6"/>
  <c r="O37" i="6" s="1"/>
  <c r="F21" i="6"/>
  <c r="F20" i="6"/>
  <c r="F220" i="6"/>
  <c r="F204" i="6"/>
  <c r="F188" i="6"/>
  <c r="F172" i="6"/>
  <c r="P172" i="6" s="1"/>
  <c r="F156" i="6"/>
  <c r="P156" i="6" s="1"/>
  <c r="F140" i="6"/>
  <c r="O140" i="6" s="1"/>
  <c r="F124" i="6"/>
  <c r="F108" i="6"/>
  <c r="F92" i="6"/>
  <c r="F76" i="6"/>
  <c r="F60" i="6"/>
  <c r="F44" i="6"/>
  <c r="F28" i="6"/>
  <c r="F227" i="6"/>
  <c r="M227" i="6" s="1"/>
  <c r="F211" i="6"/>
  <c r="F179" i="6"/>
  <c r="O179" i="6" s="1"/>
  <c r="F163" i="6"/>
  <c r="F147" i="6"/>
  <c r="F131" i="6"/>
  <c r="F115" i="6"/>
  <c r="F99" i="6"/>
  <c r="F83" i="6"/>
  <c r="F67" i="6"/>
  <c r="F51" i="6"/>
  <c r="F35" i="6"/>
  <c r="F152" i="6"/>
  <c r="F17" i="6"/>
  <c r="F195" i="6"/>
  <c r="L16" i="6"/>
  <c r="F218" i="6"/>
  <c r="O218" i="6" s="1"/>
  <c r="F202" i="6"/>
  <c r="F186" i="6"/>
  <c r="F170" i="6"/>
  <c r="F154" i="6"/>
  <c r="F138" i="6"/>
  <c r="F122" i="6"/>
  <c r="F106" i="6"/>
  <c r="F90" i="6"/>
  <c r="F74" i="6"/>
  <c r="F58" i="6"/>
  <c r="F42" i="6"/>
  <c r="F26" i="6"/>
  <c r="F168" i="6"/>
  <c r="J16" i="6"/>
  <c r="F225" i="6"/>
  <c r="F209" i="6"/>
  <c r="F193" i="6"/>
  <c r="F177" i="6"/>
  <c r="F161" i="6"/>
  <c r="F145" i="6"/>
  <c r="F129" i="6"/>
  <c r="F113" i="6"/>
  <c r="F97" i="6"/>
  <c r="F81" i="6"/>
  <c r="O81" i="6" s="1"/>
  <c r="F65" i="6"/>
  <c r="P65" i="6" s="1"/>
  <c r="F49" i="6"/>
  <c r="F33" i="6"/>
  <c r="F104" i="6"/>
  <c r="F88" i="6"/>
  <c r="F72" i="6"/>
  <c r="F56" i="6"/>
  <c r="F40" i="6"/>
  <c r="F24" i="6"/>
  <c r="F136" i="6"/>
  <c r="F120" i="6"/>
  <c r="F19" i="6"/>
  <c r="Q19" i="6" s="1"/>
  <c r="F223" i="6"/>
  <c r="F207" i="6"/>
  <c r="F191" i="6"/>
  <c r="F175" i="6"/>
  <c r="F159" i="6"/>
  <c r="F143" i="6"/>
  <c r="F127" i="6"/>
  <c r="F111" i="6"/>
  <c r="F95" i="6"/>
  <c r="Q95" i="6" s="1"/>
  <c r="V95" i="6" s="1"/>
  <c r="F92" i="7" s="1"/>
  <c r="F79" i="6"/>
  <c r="F63" i="6"/>
  <c r="F47" i="6"/>
  <c r="F31" i="6"/>
  <c r="F54" i="6"/>
  <c r="F38" i="6"/>
  <c r="F22" i="6"/>
  <c r="F102" i="6"/>
  <c r="O102" i="6" s="1"/>
  <c r="F221" i="6"/>
  <c r="F205" i="6"/>
  <c r="F189" i="6"/>
  <c r="F173" i="6"/>
  <c r="F157" i="6"/>
  <c r="F141" i="6"/>
  <c r="F125" i="6"/>
  <c r="F109" i="6"/>
  <c r="F93" i="6"/>
  <c r="Q93" i="6" s="1"/>
  <c r="F77" i="6"/>
  <c r="O77" i="6" s="1"/>
  <c r="F61" i="6"/>
  <c r="F45" i="6"/>
  <c r="F29" i="6"/>
  <c r="F198" i="6"/>
  <c r="F212" i="6"/>
  <c r="F196" i="6"/>
  <c r="F180" i="6"/>
  <c r="F164" i="6"/>
  <c r="F148" i="6"/>
  <c r="F132" i="6"/>
  <c r="F116" i="6"/>
  <c r="F100" i="6"/>
  <c r="F84" i="6"/>
  <c r="F68" i="6"/>
  <c r="F52" i="6"/>
  <c r="O52" i="6" s="1"/>
  <c r="F36" i="6"/>
  <c r="F166" i="6"/>
  <c r="F150" i="6"/>
  <c r="F86" i="6"/>
  <c r="F219" i="6"/>
  <c r="F203" i="6"/>
  <c r="F187" i="6"/>
  <c r="F171" i="6"/>
  <c r="F155" i="6"/>
  <c r="F139" i="6"/>
  <c r="F123" i="6"/>
  <c r="F107" i="6"/>
  <c r="F91" i="6"/>
  <c r="O91" i="6" s="1"/>
  <c r="F75" i="6"/>
  <c r="F59" i="6"/>
  <c r="F43" i="6"/>
  <c r="O43" i="6" s="1"/>
  <c r="F27" i="6"/>
  <c r="F232" i="6"/>
  <c r="F230" i="6"/>
  <c r="O230" i="6" s="1"/>
  <c r="F118" i="6"/>
  <c r="F226" i="6"/>
  <c r="F210" i="6"/>
  <c r="O210" i="6" s="1"/>
  <c r="F194" i="6"/>
  <c r="Q194" i="6" s="1"/>
  <c r="V194" i="6" s="1"/>
  <c r="F191" i="7" s="1"/>
  <c r="F178" i="6"/>
  <c r="F162" i="6"/>
  <c r="M162" i="6" s="1"/>
  <c r="U162" i="6" s="1"/>
  <c r="E159" i="7" s="1"/>
  <c r="F146" i="6"/>
  <c r="P146" i="6" s="1"/>
  <c r="V146" i="6" s="1"/>
  <c r="F143" i="7" s="1"/>
  <c r="F130" i="6"/>
  <c r="O130" i="6" s="1"/>
  <c r="F114" i="6"/>
  <c r="F98" i="6"/>
  <c r="F82" i="6"/>
  <c r="F66" i="6"/>
  <c r="M66" i="6" s="1"/>
  <c r="F50" i="6"/>
  <c r="F34" i="6"/>
  <c r="F200" i="6"/>
  <c r="F134" i="6"/>
  <c r="F70" i="6"/>
  <c r="F233" i="6"/>
  <c r="F217" i="6"/>
  <c r="O217" i="6" s="1"/>
  <c r="F201" i="6"/>
  <c r="F185" i="6"/>
  <c r="F169" i="6"/>
  <c r="F153" i="6"/>
  <c r="Q153" i="6" s="1"/>
  <c r="F137" i="6"/>
  <c r="F121" i="6"/>
  <c r="M121" i="6" s="1"/>
  <c r="F105" i="6"/>
  <c r="F89" i="6"/>
  <c r="F73" i="6"/>
  <c r="F57" i="6"/>
  <c r="F41" i="6"/>
  <c r="F25" i="6"/>
  <c r="M25" i="6" s="1"/>
  <c r="F228" i="6"/>
  <c r="F18" i="6"/>
  <c r="F224" i="6"/>
  <c r="F208" i="6"/>
  <c r="F192" i="6"/>
  <c r="F176" i="6"/>
  <c r="F160" i="6"/>
  <c r="F144" i="6"/>
  <c r="F128" i="6"/>
  <c r="F112" i="6"/>
  <c r="F96" i="6"/>
  <c r="F80" i="6"/>
  <c r="F64" i="6"/>
  <c r="F48" i="6"/>
  <c r="O48" i="6" s="1"/>
  <c r="F32" i="6"/>
  <c r="Q32" i="6" s="1"/>
  <c r="F216" i="6"/>
  <c r="Q216" i="6" s="1"/>
  <c r="F214" i="6"/>
  <c r="F231" i="6"/>
  <c r="O231" i="6" s="1"/>
  <c r="F215" i="6"/>
  <c r="Q215" i="6" s="1"/>
  <c r="F199" i="6"/>
  <c r="O199" i="6" s="1"/>
  <c r="P199" i="6"/>
  <c r="F183" i="6"/>
  <c r="F167" i="6"/>
  <c r="F151" i="6"/>
  <c r="F135" i="6"/>
  <c r="F119" i="6"/>
  <c r="M119" i="6" s="1"/>
  <c r="F103" i="6"/>
  <c r="F87" i="6"/>
  <c r="F71" i="6"/>
  <c r="F55" i="6"/>
  <c r="P55" i="6" s="1"/>
  <c r="F39" i="6"/>
  <c r="F23" i="6"/>
  <c r="M215" i="6" l="1"/>
  <c r="O215" i="6"/>
  <c r="P162" i="6"/>
  <c r="P216" i="6"/>
  <c r="P95" i="6"/>
  <c r="Q231" i="6"/>
  <c r="P194" i="6"/>
  <c r="O206" i="6"/>
  <c r="U206" i="6" s="1"/>
  <c r="Q206" i="6"/>
  <c r="O156" i="6"/>
  <c r="M130" i="6"/>
  <c r="O85" i="6"/>
  <c r="P43" i="6"/>
  <c r="V216" i="6"/>
  <c r="F213" i="7" s="1"/>
  <c r="O146" i="6"/>
  <c r="O194" i="6"/>
  <c r="P119" i="6"/>
  <c r="O162" i="6"/>
  <c r="U130" i="6"/>
  <c r="E127" i="7" s="1"/>
  <c r="V218" i="6"/>
  <c r="F215" i="7" s="1"/>
  <c r="V52" i="6"/>
  <c r="F49" i="7" s="1"/>
  <c r="U199" i="6"/>
  <c r="E196" i="7" s="1"/>
  <c r="P19" i="6"/>
  <c r="V19" i="6" s="1"/>
  <c r="F16" i="7" s="1"/>
  <c r="M229" i="6"/>
  <c r="U229" i="6" s="1"/>
  <c r="E226" i="7" s="1"/>
  <c r="O66" i="6"/>
  <c r="U66" i="6" s="1"/>
  <c r="E63" i="7" s="1"/>
  <c r="P93" i="6"/>
  <c r="V93" i="6" s="1"/>
  <c r="F90" i="7" s="1"/>
  <c r="Q25" i="6"/>
  <c r="V25" i="6" s="1"/>
  <c r="F22" i="7" s="1"/>
  <c r="M174" i="6"/>
  <c r="U174" i="6" s="1"/>
  <c r="E171" i="7" s="1"/>
  <c r="M218" i="6"/>
  <c r="U218" i="6" s="1"/>
  <c r="E215" i="7" s="1"/>
  <c r="Q199" i="6"/>
  <c r="V199" i="6" s="1"/>
  <c r="F196" i="7" s="1"/>
  <c r="O119" i="6"/>
  <c r="U119" i="6" s="1"/>
  <c r="E116" i="7" s="1"/>
  <c r="M48" i="6"/>
  <c r="U48" i="6" s="1"/>
  <c r="E45" i="7" s="1"/>
  <c r="Q130" i="6"/>
  <c r="Q162" i="6"/>
  <c r="V162" i="6" s="1"/>
  <c r="F159" i="7" s="1"/>
  <c r="M19" i="6"/>
  <c r="Q77" i="6"/>
  <c r="P77" i="6"/>
  <c r="O95" i="6"/>
  <c r="U95" i="6" s="1"/>
  <c r="E92" i="7" s="1"/>
  <c r="M140" i="6"/>
  <c r="U140" i="6" s="1"/>
  <c r="E137" i="7" s="1"/>
  <c r="Q66" i="6"/>
  <c r="M216" i="6"/>
  <c r="Q227" i="6"/>
  <c r="M153" i="6"/>
  <c r="P91" i="6"/>
  <c r="V91" i="6" s="1"/>
  <c r="F88" i="7" s="1"/>
  <c r="Q55" i="6"/>
  <c r="V55" i="6" s="1"/>
  <c r="F52" i="7" s="1"/>
  <c r="O216" i="6"/>
  <c r="O227" i="6"/>
  <c r="U227" i="6" s="1"/>
  <c r="E224" i="7" s="1"/>
  <c r="Q65" i="6"/>
  <c r="V65" i="6" s="1"/>
  <c r="F62" i="7" s="1"/>
  <c r="P130" i="6"/>
  <c r="O93" i="6"/>
  <c r="O55" i="6"/>
  <c r="Q156" i="6"/>
  <c r="V156" i="6" s="1"/>
  <c r="F153" i="7" s="1"/>
  <c r="O65" i="6"/>
  <c r="M217" i="6"/>
  <c r="U217" i="6" s="1"/>
  <c r="E214" i="7" s="1"/>
  <c r="P231" i="6"/>
  <c r="V231" i="6" s="1"/>
  <c r="F228" i="7" s="1"/>
  <c r="M93" i="6"/>
  <c r="M55" i="6"/>
  <c r="M231" i="6"/>
  <c r="U231" i="6" s="1"/>
  <c r="E228" i="7" s="1"/>
  <c r="Q119" i="6"/>
  <c r="M156" i="6"/>
  <c r="U156" i="6" s="1"/>
  <c r="E153" i="7" s="1"/>
  <c r="M32" i="6"/>
  <c r="U32" i="6" s="1"/>
  <c r="E29" i="7" s="1"/>
  <c r="O19" i="6"/>
  <c r="M77" i="6"/>
  <c r="U77" i="6" s="1"/>
  <c r="E74" i="7" s="1"/>
  <c r="Q217" i="6"/>
  <c r="M37" i="6"/>
  <c r="U37" i="6" s="1"/>
  <c r="E34" i="7" s="1"/>
  <c r="Q174" i="6"/>
  <c r="V174" i="6" s="1"/>
  <c r="F171" i="7" s="1"/>
  <c r="M91" i="6"/>
  <c r="U91" i="6" s="1"/>
  <c r="E88" i="7" s="1"/>
  <c r="M65" i="6"/>
  <c r="O229" i="6"/>
  <c r="P227" i="6"/>
  <c r="Q140" i="6"/>
  <c r="P229" i="6"/>
  <c r="V229" i="6" s="1"/>
  <c r="F226" i="7" s="1"/>
  <c r="Q37" i="6"/>
  <c r="M219" i="6"/>
  <c r="O219" i="6"/>
  <c r="Q219" i="6"/>
  <c r="M68" i="6"/>
  <c r="Q68" i="6"/>
  <c r="O68" i="6"/>
  <c r="M196" i="6"/>
  <c r="Q196" i="6"/>
  <c r="O196" i="6"/>
  <c r="P135" i="6"/>
  <c r="M135" i="6"/>
  <c r="Q135" i="6"/>
  <c r="O135" i="6"/>
  <c r="M71" i="6"/>
  <c r="O71" i="6"/>
  <c r="Q71" i="6"/>
  <c r="M151" i="6"/>
  <c r="O151" i="6"/>
  <c r="Q151" i="6"/>
  <c r="P80" i="6"/>
  <c r="M80" i="6"/>
  <c r="Q80" i="6"/>
  <c r="O80" i="6"/>
  <c r="M208" i="6"/>
  <c r="Q208" i="6"/>
  <c r="O208" i="6"/>
  <c r="M57" i="6"/>
  <c r="Q57" i="6"/>
  <c r="O57" i="6"/>
  <c r="P153" i="6"/>
  <c r="V153" i="6" s="1"/>
  <c r="F150" i="7" s="1"/>
  <c r="O153" i="6"/>
  <c r="M70" i="6"/>
  <c r="Q70" i="6"/>
  <c r="O70" i="6"/>
  <c r="M82" i="6"/>
  <c r="O82" i="6"/>
  <c r="U82" i="6" s="1"/>
  <c r="E79" i="7" s="1"/>
  <c r="Q82" i="6"/>
  <c r="P123" i="6"/>
  <c r="M123" i="6"/>
  <c r="Q123" i="6"/>
  <c r="O123" i="6"/>
  <c r="M150" i="6"/>
  <c r="Q150" i="6"/>
  <c r="O150" i="6"/>
  <c r="M100" i="6"/>
  <c r="Q100" i="6"/>
  <c r="O100" i="6"/>
  <c r="P198" i="6"/>
  <c r="M198" i="6"/>
  <c r="Q198" i="6"/>
  <c r="O198" i="6"/>
  <c r="M173" i="6"/>
  <c r="O173" i="6"/>
  <c r="Q173" i="6"/>
  <c r="M31" i="6"/>
  <c r="Q31" i="6"/>
  <c r="O31" i="6"/>
  <c r="M111" i="6"/>
  <c r="Q111" i="6"/>
  <c r="O111" i="6"/>
  <c r="M56" i="6"/>
  <c r="O56" i="6"/>
  <c r="Q56" i="6"/>
  <c r="M145" i="6"/>
  <c r="O145" i="6"/>
  <c r="Q145" i="6"/>
  <c r="M26" i="6"/>
  <c r="O26" i="6"/>
  <c r="Q26" i="6"/>
  <c r="M154" i="6"/>
  <c r="O154" i="6"/>
  <c r="Q154" i="6"/>
  <c r="M195" i="6"/>
  <c r="O195" i="6"/>
  <c r="Q195" i="6"/>
  <c r="M115" i="6"/>
  <c r="Q115" i="6"/>
  <c r="O115" i="6"/>
  <c r="M124" i="6"/>
  <c r="Q124" i="6"/>
  <c r="O124" i="6"/>
  <c r="M172" i="6"/>
  <c r="Q172" i="6"/>
  <c r="V172" i="6" s="1"/>
  <c r="F169" i="7" s="1"/>
  <c r="O172" i="6"/>
  <c r="P181" i="6"/>
  <c r="M181" i="6"/>
  <c r="O181" i="6"/>
  <c r="Q181" i="6"/>
  <c r="M46" i="6"/>
  <c r="O46" i="6"/>
  <c r="Q46" i="6"/>
  <c r="M126" i="6"/>
  <c r="Q126" i="6"/>
  <c r="O126" i="6"/>
  <c r="P222" i="6"/>
  <c r="M222" i="6"/>
  <c r="Q222" i="6"/>
  <c r="O222" i="6"/>
  <c r="M87" i="6"/>
  <c r="O87" i="6"/>
  <c r="Q87" i="6"/>
  <c r="P167" i="6"/>
  <c r="M167" i="6"/>
  <c r="Q167" i="6"/>
  <c r="O167" i="6"/>
  <c r="P32" i="6"/>
  <c r="V32" i="6" s="1"/>
  <c r="F29" i="7" s="1"/>
  <c r="O32" i="6"/>
  <c r="M96" i="6"/>
  <c r="Q96" i="6"/>
  <c r="O96" i="6"/>
  <c r="M224" i="6"/>
  <c r="O224" i="6"/>
  <c r="Q224" i="6"/>
  <c r="P169" i="6"/>
  <c r="M169" i="6"/>
  <c r="Q169" i="6"/>
  <c r="O169" i="6"/>
  <c r="M134" i="6"/>
  <c r="Q134" i="6"/>
  <c r="O134" i="6"/>
  <c r="P98" i="6"/>
  <c r="M98" i="6"/>
  <c r="O98" i="6"/>
  <c r="Q98" i="6"/>
  <c r="P101" i="6"/>
  <c r="M101" i="6"/>
  <c r="O101" i="6"/>
  <c r="Q101" i="6"/>
  <c r="M62" i="6"/>
  <c r="Q62" i="6"/>
  <c r="O62" i="6"/>
  <c r="M142" i="6"/>
  <c r="Q142" i="6"/>
  <c r="O142" i="6"/>
  <c r="P103" i="6"/>
  <c r="M103" i="6"/>
  <c r="Q103" i="6"/>
  <c r="O103" i="6"/>
  <c r="P232" i="6"/>
  <c r="M232" i="6"/>
  <c r="Q232" i="6"/>
  <c r="O232" i="6"/>
  <c r="M75" i="6"/>
  <c r="Q75" i="6"/>
  <c r="O75" i="6"/>
  <c r="P155" i="6"/>
  <c r="M155" i="6"/>
  <c r="O155" i="6"/>
  <c r="Q155" i="6"/>
  <c r="M36" i="6"/>
  <c r="O36" i="6"/>
  <c r="Q36" i="6"/>
  <c r="M132" i="6"/>
  <c r="Q132" i="6"/>
  <c r="O132" i="6"/>
  <c r="P45" i="6"/>
  <c r="M45" i="6"/>
  <c r="Q45" i="6"/>
  <c r="O45" i="6"/>
  <c r="P205" i="6"/>
  <c r="M205" i="6"/>
  <c r="Q205" i="6"/>
  <c r="O205" i="6"/>
  <c r="M63" i="6"/>
  <c r="Q63" i="6"/>
  <c r="O63" i="6"/>
  <c r="M143" i="6"/>
  <c r="Q143" i="6"/>
  <c r="O143" i="6"/>
  <c r="M88" i="6"/>
  <c r="Q88" i="6"/>
  <c r="O88" i="6"/>
  <c r="M177" i="6"/>
  <c r="O177" i="6"/>
  <c r="Q177" i="6"/>
  <c r="M58" i="6"/>
  <c r="O58" i="6"/>
  <c r="Q58" i="6"/>
  <c r="M186" i="6"/>
  <c r="O186" i="6"/>
  <c r="Q186" i="6"/>
  <c r="M152" i="6"/>
  <c r="Q152" i="6"/>
  <c r="O152" i="6"/>
  <c r="P147" i="6"/>
  <c r="M147" i="6"/>
  <c r="O147" i="6"/>
  <c r="Q147" i="6"/>
  <c r="M28" i="6"/>
  <c r="Q28" i="6"/>
  <c r="O28" i="6"/>
  <c r="P117" i="6"/>
  <c r="M117" i="6"/>
  <c r="O117" i="6"/>
  <c r="Q117" i="6"/>
  <c r="P213" i="6"/>
  <c r="M213" i="6"/>
  <c r="Q213" i="6"/>
  <c r="O213" i="6"/>
  <c r="M78" i="6"/>
  <c r="O78" i="6"/>
  <c r="Q78" i="6"/>
  <c r="M158" i="6"/>
  <c r="O158" i="6"/>
  <c r="Q158" i="6"/>
  <c r="M184" i="6"/>
  <c r="O184" i="6"/>
  <c r="Q184" i="6"/>
  <c r="M176" i="6"/>
  <c r="O176" i="6"/>
  <c r="Q176" i="6"/>
  <c r="M73" i="6"/>
  <c r="Q73" i="6"/>
  <c r="O73" i="6"/>
  <c r="M59" i="6"/>
  <c r="Q59" i="6"/>
  <c r="O59" i="6"/>
  <c r="M166" i="6"/>
  <c r="Q166" i="6"/>
  <c r="O166" i="6"/>
  <c r="M29" i="6"/>
  <c r="O29" i="6"/>
  <c r="Q29" i="6"/>
  <c r="M127" i="6"/>
  <c r="Q127" i="6"/>
  <c r="O127" i="6"/>
  <c r="M89" i="6"/>
  <c r="O89" i="6"/>
  <c r="Q89" i="6"/>
  <c r="M39" i="6"/>
  <c r="Q39" i="6"/>
  <c r="O39" i="6"/>
  <c r="M171" i="6"/>
  <c r="Q171" i="6"/>
  <c r="O171" i="6"/>
  <c r="M148" i="6"/>
  <c r="O148" i="6"/>
  <c r="Q148" i="6"/>
  <c r="M61" i="6"/>
  <c r="O61" i="6"/>
  <c r="Q61" i="6"/>
  <c r="P221" i="6"/>
  <c r="M221" i="6"/>
  <c r="O221" i="6"/>
  <c r="Q221" i="6"/>
  <c r="M79" i="6"/>
  <c r="O79" i="6"/>
  <c r="Q79" i="6"/>
  <c r="M159" i="6"/>
  <c r="O159" i="6"/>
  <c r="Q159" i="6"/>
  <c r="M104" i="6"/>
  <c r="Q104" i="6"/>
  <c r="O104" i="6"/>
  <c r="P193" i="6"/>
  <c r="M193" i="6"/>
  <c r="O193" i="6"/>
  <c r="Q193" i="6"/>
  <c r="M74" i="6"/>
  <c r="O74" i="6"/>
  <c r="Q74" i="6"/>
  <c r="M202" i="6"/>
  <c r="Q202" i="6"/>
  <c r="O202" i="6"/>
  <c r="M35" i="6"/>
  <c r="Q35" i="6"/>
  <c r="O35" i="6"/>
  <c r="M163" i="6"/>
  <c r="Q163" i="6"/>
  <c r="O163" i="6"/>
  <c r="M44" i="6"/>
  <c r="O44" i="6"/>
  <c r="Q44" i="6"/>
  <c r="P53" i="6"/>
  <c r="M53" i="6"/>
  <c r="O53" i="6"/>
  <c r="Q53" i="6"/>
  <c r="M133" i="6"/>
  <c r="U133" i="6" s="1"/>
  <c r="E130" i="7" s="1"/>
  <c r="Q133" i="6"/>
  <c r="M94" i="6"/>
  <c r="O94" i="6"/>
  <c r="Q94" i="6"/>
  <c r="M160" i="6"/>
  <c r="Q160" i="6"/>
  <c r="O160" i="6"/>
  <c r="M139" i="6"/>
  <c r="Q139" i="6"/>
  <c r="O139" i="6"/>
  <c r="M116" i="6"/>
  <c r="O116" i="6"/>
  <c r="Q116" i="6"/>
  <c r="M189" i="6"/>
  <c r="O189" i="6"/>
  <c r="Q189" i="6"/>
  <c r="P47" i="6"/>
  <c r="M47" i="6"/>
  <c r="Q47" i="6"/>
  <c r="O47" i="6"/>
  <c r="M72" i="6"/>
  <c r="Q72" i="6"/>
  <c r="O72" i="6"/>
  <c r="M161" i="6"/>
  <c r="Q161" i="6"/>
  <c r="O161" i="6"/>
  <c r="M42" i="6"/>
  <c r="O42" i="6"/>
  <c r="Q42" i="6"/>
  <c r="M170" i="6"/>
  <c r="O170" i="6"/>
  <c r="Q170" i="6"/>
  <c r="P17" i="6"/>
  <c r="M17" i="6"/>
  <c r="Q17" i="6"/>
  <c r="O17" i="6"/>
  <c r="M131" i="6"/>
  <c r="O131" i="6"/>
  <c r="Q131" i="6"/>
  <c r="M197" i="6"/>
  <c r="Q197" i="6"/>
  <c r="O197" i="6"/>
  <c r="M182" i="6"/>
  <c r="O182" i="6"/>
  <c r="Q182" i="6"/>
  <c r="M23" i="6"/>
  <c r="O23" i="6"/>
  <c r="Q23" i="6"/>
  <c r="M183" i="6"/>
  <c r="Q183" i="6"/>
  <c r="O183" i="6"/>
  <c r="P112" i="6"/>
  <c r="M112" i="6"/>
  <c r="O112" i="6"/>
  <c r="Q112" i="6"/>
  <c r="P18" i="6"/>
  <c r="M18" i="6"/>
  <c r="O18" i="6"/>
  <c r="Q18" i="6"/>
  <c r="M185" i="6"/>
  <c r="O185" i="6"/>
  <c r="Q185" i="6"/>
  <c r="P200" i="6"/>
  <c r="M200" i="6"/>
  <c r="Q200" i="6"/>
  <c r="O200" i="6"/>
  <c r="M114" i="6"/>
  <c r="Q114" i="6"/>
  <c r="O114" i="6"/>
  <c r="M128" i="6"/>
  <c r="Q128" i="6"/>
  <c r="O128" i="6"/>
  <c r="M228" i="6"/>
  <c r="O228" i="6"/>
  <c r="Q228" i="6"/>
  <c r="M105" i="6"/>
  <c r="Q105" i="6"/>
  <c r="O105" i="6"/>
  <c r="P201" i="6"/>
  <c r="M201" i="6"/>
  <c r="O201" i="6"/>
  <c r="Q201" i="6"/>
  <c r="M34" i="6"/>
  <c r="O34" i="6"/>
  <c r="Q34" i="6"/>
  <c r="M214" i="6"/>
  <c r="Q214" i="6"/>
  <c r="O214" i="6"/>
  <c r="M144" i="6"/>
  <c r="Q144" i="6"/>
  <c r="O144" i="6"/>
  <c r="P25" i="6"/>
  <c r="O25" i="6"/>
  <c r="U25" i="6" s="1"/>
  <c r="E22" i="7" s="1"/>
  <c r="P121" i="6"/>
  <c r="V121" i="6" s="1"/>
  <c r="F118" i="7" s="1"/>
  <c r="O121" i="6"/>
  <c r="U121" i="6" s="1"/>
  <c r="E118" i="7" s="1"/>
  <c r="M50" i="6"/>
  <c r="O50" i="6"/>
  <c r="Q50" i="6"/>
  <c r="P210" i="6"/>
  <c r="M210" i="6"/>
  <c r="U210" i="6" s="1"/>
  <c r="Q210" i="6"/>
  <c r="M27" i="6"/>
  <c r="Q27" i="6"/>
  <c r="O27" i="6"/>
  <c r="M187" i="6"/>
  <c r="Q187" i="6"/>
  <c r="O187" i="6"/>
  <c r="M164" i="6"/>
  <c r="O164" i="6"/>
  <c r="Q164" i="6"/>
  <c r="P109" i="6"/>
  <c r="M109" i="6"/>
  <c r="O109" i="6"/>
  <c r="Q109" i="6"/>
  <c r="M102" i="6"/>
  <c r="U102" i="6" s="1"/>
  <c r="E99" i="7" s="1"/>
  <c r="Q102" i="6"/>
  <c r="P175" i="6"/>
  <c r="M175" i="6"/>
  <c r="O175" i="6"/>
  <c r="Q175" i="6"/>
  <c r="M120" i="6"/>
  <c r="O120" i="6"/>
  <c r="Q120" i="6"/>
  <c r="M33" i="6"/>
  <c r="O33" i="6"/>
  <c r="Q33" i="6"/>
  <c r="M209" i="6"/>
  <c r="Q209" i="6"/>
  <c r="O209" i="6"/>
  <c r="P90" i="6"/>
  <c r="M90" i="6"/>
  <c r="O90" i="6"/>
  <c r="Q90" i="6"/>
  <c r="M51" i="6"/>
  <c r="Q51" i="6"/>
  <c r="O51" i="6"/>
  <c r="M179" i="6"/>
  <c r="U179" i="6" s="1"/>
  <c r="Q179" i="6"/>
  <c r="M60" i="6"/>
  <c r="O60" i="6"/>
  <c r="Q60" i="6"/>
  <c r="M204" i="6"/>
  <c r="Q204" i="6"/>
  <c r="O204" i="6"/>
  <c r="M69" i="6"/>
  <c r="O69" i="6"/>
  <c r="Q69" i="6"/>
  <c r="P226" i="6"/>
  <c r="M226" i="6"/>
  <c r="Q226" i="6"/>
  <c r="O226" i="6"/>
  <c r="M203" i="6"/>
  <c r="Q203" i="6"/>
  <c r="O203" i="6"/>
  <c r="M180" i="6"/>
  <c r="Q180" i="6"/>
  <c r="O180" i="6"/>
  <c r="M125" i="6"/>
  <c r="O125" i="6"/>
  <c r="Q125" i="6"/>
  <c r="M22" i="6"/>
  <c r="Q22" i="6"/>
  <c r="O22" i="6"/>
  <c r="P191" i="6"/>
  <c r="M191" i="6"/>
  <c r="Q191" i="6"/>
  <c r="O191" i="6"/>
  <c r="M136" i="6"/>
  <c r="Q136" i="6"/>
  <c r="O136" i="6"/>
  <c r="M49" i="6"/>
  <c r="Q49" i="6"/>
  <c r="O49" i="6"/>
  <c r="M97" i="6"/>
  <c r="Q97" i="6"/>
  <c r="O97" i="6"/>
  <c r="M225" i="6"/>
  <c r="Q225" i="6"/>
  <c r="O225" i="6"/>
  <c r="P106" i="6"/>
  <c r="M106" i="6"/>
  <c r="O106" i="6"/>
  <c r="Q106" i="6"/>
  <c r="P67" i="6"/>
  <c r="M67" i="6"/>
  <c r="Q67" i="6"/>
  <c r="O67" i="6"/>
  <c r="P211" i="6"/>
  <c r="M211" i="6"/>
  <c r="O211" i="6"/>
  <c r="Q211" i="6"/>
  <c r="M76" i="6"/>
  <c r="O76" i="6"/>
  <c r="Q76" i="6"/>
  <c r="M220" i="6"/>
  <c r="O220" i="6"/>
  <c r="Q220" i="6"/>
  <c r="M118" i="6"/>
  <c r="O118" i="6"/>
  <c r="Q118" i="6"/>
  <c r="M141" i="6"/>
  <c r="Q141" i="6"/>
  <c r="O141" i="6"/>
  <c r="M38" i="6"/>
  <c r="O38" i="6"/>
  <c r="Q38" i="6"/>
  <c r="M207" i="6"/>
  <c r="O207" i="6"/>
  <c r="Q207" i="6"/>
  <c r="M24" i="6"/>
  <c r="Q24" i="6"/>
  <c r="O24" i="6"/>
  <c r="M113" i="6"/>
  <c r="O113" i="6"/>
  <c r="Q113" i="6"/>
  <c r="M16" i="6"/>
  <c r="Q16" i="6"/>
  <c r="M122" i="6"/>
  <c r="O122" i="6"/>
  <c r="Q122" i="6"/>
  <c r="M83" i="6"/>
  <c r="Q83" i="6"/>
  <c r="O83" i="6"/>
  <c r="M92" i="6"/>
  <c r="Q92" i="6"/>
  <c r="O92" i="6"/>
  <c r="M20" i="6"/>
  <c r="Q20" i="6"/>
  <c r="O20" i="6"/>
  <c r="P149" i="6"/>
  <c r="M149" i="6"/>
  <c r="Q149" i="6"/>
  <c r="O149" i="6"/>
  <c r="M190" i="6"/>
  <c r="O190" i="6"/>
  <c r="Q190" i="6"/>
  <c r="M64" i="6"/>
  <c r="Q64" i="6"/>
  <c r="O64" i="6"/>
  <c r="M192" i="6"/>
  <c r="Q192" i="6"/>
  <c r="O192" i="6"/>
  <c r="M41" i="6"/>
  <c r="O41" i="6"/>
  <c r="Q41" i="6"/>
  <c r="M137" i="6"/>
  <c r="Q137" i="6"/>
  <c r="O137" i="6"/>
  <c r="M233" i="6"/>
  <c r="Q233" i="6"/>
  <c r="O233" i="6"/>
  <c r="M178" i="6"/>
  <c r="O178" i="6"/>
  <c r="Q178" i="6"/>
  <c r="M230" i="6"/>
  <c r="U230" i="6" s="1"/>
  <c r="E227" i="7" s="1"/>
  <c r="Q230" i="6"/>
  <c r="P107" i="6"/>
  <c r="M107" i="6"/>
  <c r="O107" i="6"/>
  <c r="Q107" i="6"/>
  <c r="M86" i="6"/>
  <c r="Q86" i="6"/>
  <c r="O86" i="6"/>
  <c r="M84" i="6"/>
  <c r="O84" i="6"/>
  <c r="Q84" i="6"/>
  <c r="M212" i="6"/>
  <c r="O212" i="6"/>
  <c r="Q212" i="6"/>
  <c r="P157" i="6"/>
  <c r="M157" i="6"/>
  <c r="O157" i="6"/>
  <c r="Q157" i="6"/>
  <c r="P54" i="6"/>
  <c r="M54" i="6"/>
  <c r="Q54" i="6"/>
  <c r="O54" i="6"/>
  <c r="M223" i="6"/>
  <c r="Q223" i="6"/>
  <c r="O223" i="6"/>
  <c r="M40" i="6"/>
  <c r="Q40" i="6"/>
  <c r="O40" i="6"/>
  <c r="M129" i="6"/>
  <c r="O129" i="6"/>
  <c r="Q129" i="6"/>
  <c r="P168" i="6"/>
  <c r="M168" i="6"/>
  <c r="Q168" i="6"/>
  <c r="O168" i="6"/>
  <c r="P138" i="6"/>
  <c r="M138" i="6"/>
  <c r="O138" i="6"/>
  <c r="Q138" i="6"/>
  <c r="P16" i="6"/>
  <c r="O16" i="6"/>
  <c r="M99" i="6"/>
  <c r="O99" i="6"/>
  <c r="Q99" i="6"/>
  <c r="M108" i="6"/>
  <c r="Q108" i="6"/>
  <c r="O108" i="6"/>
  <c r="M21" i="6"/>
  <c r="O21" i="6"/>
  <c r="Q21" i="6"/>
  <c r="M165" i="6"/>
  <c r="O165" i="6"/>
  <c r="Q165" i="6"/>
  <c r="M30" i="6"/>
  <c r="Q30" i="6"/>
  <c r="O30" i="6"/>
  <c r="P180" i="6"/>
  <c r="P70" i="6"/>
  <c r="P41" i="6"/>
  <c r="P82" i="6"/>
  <c r="P126" i="6"/>
  <c r="P83" i="6"/>
  <c r="P78" i="6"/>
  <c r="P48" i="6"/>
  <c r="V48" i="6" s="1"/>
  <c r="F45" i="7" s="1"/>
  <c r="P188" i="6"/>
  <c r="V188" i="6" s="1"/>
  <c r="F185" i="7" s="1"/>
  <c r="P62" i="6"/>
  <c r="P59" i="6"/>
  <c r="P204" i="6"/>
  <c r="P154" i="6"/>
  <c r="P163" i="6"/>
  <c r="P140" i="6"/>
  <c r="P29" i="6"/>
  <c r="P46" i="6"/>
  <c r="P219" i="6"/>
  <c r="P76" i="6"/>
  <c r="P170" i="6"/>
  <c r="P220" i="6"/>
  <c r="P190" i="6"/>
  <c r="P215" i="6"/>
  <c r="V215" i="6" s="1"/>
  <c r="P33" i="6"/>
  <c r="V33" i="6" s="1"/>
  <c r="F30" i="7" s="1"/>
  <c r="P96" i="6"/>
  <c r="P39" i="6"/>
  <c r="P97" i="6"/>
  <c r="P99" i="6"/>
  <c r="P145" i="6"/>
  <c r="P58" i="6"/>
  <c r="P100" i="6"/>
  <c r="P94" i="6"/>
  <c r="P27" i="6"/>
  <c r="P136" i="6"/>
  <c r="P128" i="6"/>
  <c r="P141" i="6"/>
  <c r="P79" i="6"/>
  <c r="P207" i="6"/>
  <c r="P74" i="6"/>
  <c r="P233" i="6"/>
  <c r="P150" i="6"/>
  <c r="P71" i="6"/>
  <c r="P182" i="6"/>
  <c r="P203" i="6"/>
  <c r="P87" i="6"/>
  <c r="P116" i="6"/>
  <c r="V116" i="6" s="1"/>
  <c r="P73" i="6"/>
  <c r="P30" i="6"/>
  <c r="P23" i="6"/>
  <c r="P137" i="6"/>
  <c r="P166" i="6"/>
  <c r="P21" i="6"/>
  <c r="P161" i="6"/>
  <c r="P42" i="6"/>
  <c r="P223" i="6"/>
  <c r="P88" i="6"/>
  <c r="P37" i="6"/>
  <c r="P176" i="6"/>
  <c r="P118" i="6"/>
  <c r="V118" i="6" s="1"/>
  <c r="P113" i="6"/>
  <c r="P35" i="6"/>
  <c r="P124" i="6"/>
  <c r="P197" i="6"/>
  <c r="P179" i="6"/>
  <c r="P192" i="6"/>
  <c r="P151" i="6"/>
  <c r="P34" i="6"/>
  <c r="P173" i="6"/>
  <c r="P38" i="6"/>
  <c r="P63" i="6"/>
  <c r="P104" i="6"/>
  <c r="P44" i="6"/>
  <c r="P142" i="6"/>
  <c r="P89" i="6"/>
  <c r="P139" i="6"/>
  <c r="P230" i="6"/>
  <c r="P52" i="6"/>
  <c r="P165" i="6"/>
  <c r="P114" i="6"/>
  <c r="P61" i="6"/>
  <c r="P224" i="6"/>
  <c r="P144" i="6"/>
  <c r="P189" i="6"/>
  <c r="P72" i="6"/>
  <c r="P60" i="6"/>
  <c r="P69" i="6"/>
  <c r="P184" i="6"/>
  <c r="P159" i="6"/>
  <c r="P120" i="6"/>
  <c r="P50" i="6"/>
  <c r="P92" i="6"/>
  <c r="P75" i="6"/>
  <c r="P84" i="6"/>
  <c r="P102" i="6"/>
  <c r="P31" i="6"/>
  <c r="P56" i="6"/>
  <c r="P115" i="6"/>
  <c r="P28" i="6"/>
  <c r="P158" i="6"/>
  <c r="P160" i="6"/>
  <c r="P57" i="6"/>
  <c r="P187" i="6"/>
  <c r="P143" i="6"/>
  <c r="P81" i="6"/>
  <c r="V81" i="6" s="1"/>
  <c r="F78" i="7" s="1"/>
  <c r="P26" i="6"/>
  <c r="P186" i="6"/>
  <c r="P24" i="6"/>
  <c r="P49" i="6"/>
  <c r="P208" i="6"/>
  <c r="P51" i="6"/>
  <c r="P228" i="6"/>
  <c r="P105" i="6"/>
  <c r="P111" i="6"/>
  <c r="P152" i="6"/>
  <c r="P86" i="6"/>
  <c r="P125" i="6"/>
  <c r="P129" i="6"/>
  <c r="P202" i="6"/>
  <c r="P20" i="6"/>
  <c r="P212" i="6"/>
  <c r="P64" i="6"/>
  <c r="P217" i="6"/>
  <c r="P178" i="6"/>
  <c r="P40" i="6"/>
  <c r="P209" i="6"/>
  <c r="P195" i="6"/>
  <c r="P131" i="6"/>
  <c r="P164" i="6"/>
  <c r="P206" i="6"/>
  <c r="P185" i="6"/>
  <c r="P134" i="6"/>
  <c r="P66" i="6"/>
  <c r="P22" i="6"/>
  <c r="V22" i="6" s="1"/>
  <c r="P174" i="6"/>
  <c r="P214" i="6"/>
  <c r="P183" i="6"/>
  <c r="P171" i="6"/>
  <c r="P68" i="6"/>
  <c r="P127" i="6"/>
  <c r="P177" i="6"/>
  <c r="P108" i="6"/>
  <c r="P133" i="6"/>
  <c r="P122" i="6"/>
  <c r="P132" i="6"/>
  <c r="P36" i="6"/>
  <c r="P218" i="6"/>
  <c r="P148" i="6"/>
  <c r="P225" i="6"/>
  <c r="P196" i="6"/>
  <c r="V108" i="6" l="1"/>
  <c r="V42" i="6"/>
  <c r="U215" i="6"/>
  <c r="E212" i="7" s="1"/>
  <c r="V31" i="6"/>
  <c r="V184" i="6"/>
  <c r="V70" i="6"/>
  <c r="F67" i="7" s="1"/>
  <c r="V26" i="6"/>
  <c r="F23" i="7" s="1"/>
  <c r="V124" i="6"/>
  <c r="F121" i="7" s="1"/>
  <c r="V63" i="6"/>
  <c r="F60" i="7" s="1"/>
  <c r="V119" i="6"/>
  <c r="F116" i="7" s="1"/>
  <c r="U209" i="6"/>
  <c r="E206" i="7" s="1"/>
  <c r="U129" i="6"/>
  <c r="E126" i="7" s="1"/>
  <c r="V204" i="6"/>
  <c r="F201" i="7" s="1"/>
  <c r="V227" i="6"/>
  <c r="F224" i="7" s="1"/>
  <c r="U65" i="6"/>
  <c r="E62" i="7" s="1"/>
  <c r="U216" i="6"/>
  <c r="E213" i="7" s="1"/>
  <c r="U108" i="6"/>
  <c r="E105" i="7" s="1"/>
  <c r="U89" i="6"/>
  <c r="E86" i="7" s="1"/>
  <c r="U158" i="6"/>
  <c r="E155" i="7" s="1"/>
  <c r="U186" i="6"/>
  <c r="E183" i="7" s="1"/>
  <c r="U172" i="6"/>
  <c r="E169" i="7" s="1"/>
  <c r="V220" i="6"/>
  <c r="V41" i="6"/>
  <c r="F38" i="7" s="1"/>
  <c r="U134" i="6"/>
  <c r="E131" i="7" s="1"/>
  <c r="V180" i="6"/>
  <c r="F177" i="7" s="1"/>
  <c r="V128" i="6"/>
  <c r="V132" i="6"/>
  <c r="V86" i="6"/>
  <c r="V83" i="6"/>
  <c r="F80" i="7" s="1"/>
  <c r="V40" i="6"/>
  <c r="F37" i="7" s="1"/>
  <c r="V138" i="6"/>
  <c r="F135" i="7" s="1"/>
  <c r="V109" i="6"/>
  <c r="F106" i="7" s="1"/>
  <c r="V147" i="6"/>
  <c r="F144" i="7" s="1"/>
  <c r="U57" i="6"/>
  <c r="V17" i="6"/>
  <c r="F14" i="7" s="1"/>
  <c r="V198" i="6"/>
  <c r="F195" i="7" s="1"/>
  <c r="V102" i="6"/>
  <c r="F99" i="7" s="1"/>
  <c r="V77" i="6"/>
  <c r="F74" i="7" s="1"/>
  <c r="V187" i="6"/>
  <c r="F184" i="7" s="1"/>
  <c r="V228" i="6"/>
  <c r="V120" i="6"/>
  <c r="F117" i="7" s="1"/>
  <c r="V151" i="6"/>
  <c r="F148" i="7" s="1"/>
  <c r="V179" i="6"/>
  <c r="F176" i="7" s="1"/>
  <c r="V37" i="6"/>
  <c r="F34" i="7" s="1"/>
  <c r="V225" i="6"/>
  <c r="F222" i="7" s="1"/>
  <c r="V148" i="6"/>
  <c r="F145" i="7" s="1"/>
  <c r="V170" i="6"/>
  <c r="V140" i="6"/>
  <c r="F137" i="7" s="1"/>
  <c r="U19" i="6"/>
  <c r="E16" i="7" s="1"/>
  <c r="V150" i="6"/>
  <c r="F147" i="7" s="1"/>
  <c r="V58" i="6"/>
  <c r="U138" i="6"/>
  <c r="U149" i="6"/>
  <c r="U33" i="6"/>
  <c r="E30" i="7" s="1"/>
  <c r="V210" i="6"/>
  <c r="F207" i="7" s="1"/>
  <c r="V47" i="6"/>
  <c r="F44" i="7" s="1"/>
  <c r="U171" i="6"/>
  <c r="E168" i="7" s="1"/>
  <c r="U26" i="6"/>
  <c r="E23" i="7" s="1"/>
  <c r="U55" i="6"/>
  <c r="E52" i="7" s="1"/>
  <c r="V130" i="6"/>
  <c r="F127" i="7" s="1"/>
  <c r="V72" i="6"/>
  <c r="F69" i="7" s="1"/>
  <c r="V133" i="6"/>
  <c r="F130" i="7" s="1"/>
  <c r="U39" i="6"/>
  <c r="E36" i="7" s="1"/>
  <c r="U152" i="6"/>
  <c r="E149" i="7" s="1"/>
  <c r="V158" i="6"/>
  <c r="F155" i="7" s="1"/>
  <c r="V230" i="6"/>
  <c r="F227" i="7" s="1"/>
  <c r="U93" i="6"/>
  <c r="E90" i="7" s="1"/>
  <c r="V99" i="6"/>
  <c r="F96" i="7" s="1"/>
  <c r="V82" i="6"/>
  <c r="F79" i="7" s="1"/>
  <c r="U153" i="6"/>
  <c r="E150" i="7" s="1"/>
  <c r="V89" i="6"/>
  <c r="V149" i="6"/>
  <c r="F146" i="7" s="1"/>
  <c r="V186" i="6"/>
  <c r="F183" i="7" s="1"/>
  <c r="U35" i="6"/>
  <c r="E32" i="7" s="1"/>
  <c r="V193" i="6"/>
  <c r="F190" i="7" s="1"/>
  <c r="U166" i="6"/>
  <c r="E163" i="7" s="1"/>
  <c r="U88" i="6"/>
  <c r="E85" i="7" s="1"/>
  <c r="V205" i="6"/>
  <c r="F202" i="7" s="1"/>
  <c r="V206" i="6"/>
  <c r="F203" i="7" s="1"/>
  <c r="V129" i="6"/>
  <c r="F126" i="7" s="1"/>
  <c r="V189" i="6"/>
  <c r="F186" i="7" s="1"/>
  <c r="V141" i="6"/>
  <c r="F138" i="7" s="1"/>
  <c r="V96" i="6"/>
  <c r="F93" i="7" s="1"/>
  <c r="V217" i="6"/>
  <c r="F214" i="7" s="1"/>
  <c r="V66" i="6"/>
  <c r="F63" i="7" s="1"/>
  <c r="V175" i="6"/>
  <c r="F172" i="7" s="1"/>
  <c r="V164" i="6"/>
  <c r="F161" i="7" s="1"/>
  <c r="V50" i="6"/>
  <c r="F47" i="7" s="1"/>
  <c r="V23" i="6"/>
  <c r="F20" i="7" s="1"/>
  <c r="U16" i="6"/>
  <c r="E13" i="7" s="1"/>
  <c r="V114" i="6"/>
  <c r="F111" i="7" s="1"/>
  <c r="V135" i="6"/>
  <c r="F132" i="7" s="1"/>
  <c r="V183" i="6"/>
  <c r="F180" i="7" s="1"/>
  <c r="V159" i="6"/>
  <c r="F156" i="7" s="1"/>
  <c r="V97" i="6"/>
  <c r="F94" i="7" s="1"/>
  <c r="U105" i="6"/>
  <c r="E102" i="7" s="1"/>
  <c r="U169" i="6"/>
  <c r="E166" i="7" s="1"/>
  <c r="V117" i="6"/>
  <c r="F114" i="7" s="1"/>
  <c r="V115" i="6"/>
  <c r="F112" i="7" s="1"/>
  <c r="V39" i="6"/>
  <c r="F36" i="7" s="1"/>
  <c r="V107" i="6"/>
  <c r="F104" i="7" s="1"/>
  <c r="V209" i="6"/>
  <c r="F206" i="7" s="1"/>
  <c r="V152" i="6"/>
  <c r="F149" i="7" s="1"/>
  <c r="V56" i="6"/>
  <c r="F53" i="7" s="1"/>
  <c r="V60" i="6"/>
  <c r="F57" i="7" s="1"/>
  <c r="V169" i="6"/>
  <c r="F166" i="7" s="1"/>
  <c r="U84" i="6"/>
  <c r="E81" i="7" s="1"/>
  <c r="U178" i="6"/>
  <c r="E175" i="7" s="1"/>
  <c r="U38" i="6"/>
  <c r="E35" i="7" s="1"/>
  <c r="U164" i="6"/>
  <c r="E161" i="7" s="1"/>
  <c r="U185" i="6"/>
  <c r="U155" i="6"/>
  <c r="E152" i="7" s="1"/>
  <c r="U87" i="6"/>
  <c r="E84" i="7" s="1"/>
  <c r="V84" i="6"/>
  <c r="F81" i="7" s="1"/>
  <c r="V155" i="6"/>
  <c r="F152" i="7" s="1"/>
  <c r="V177" i="6"/>
  <c r="F174" i="7" s="1"/>
  <c r="V212" i="6"/>
  <c r="F209" i="7" s="1"/>
  <c r="V144" i="6"/>
  <c r="F141" i="7" s="1"/>
  <c r="V113" i="6"/>
  <c r="F110" i="7" s="1"/>
  <c r="V137" i="6"/>
  <c r="F134" i="7" s="1"/>
  <c r="V100" i="6"/>
  <c r="F97" i="7" s="1"/>
  <c r="V54" i="6"/>
  <c r="F51" i="7" s="1"/>
  <c r="V90" i="6"/>
  <c r="F87" i="7" s="1"/>
  <c r="V98" i="6"/>
  <c r="F95" i="7" s="1"/>
  <c r="U135" i="6"/>
  <c r="E132" i="7" s="1"/>
  <c r="U118" i="6"/>
  <c r="E115" i="7" s="1"/>
  <c r="U125" i="6"/>
  <c r="E122" i="7" s="1"/>
  <c r="U175" i="6"/>
  <c r="E172" i="7" s="1"/>
  <c r="U23" i="6"/>
  <c r="E20" i="7" s="1"/>
  <c r="U170" i="6"/>
  <c r="E167" i="7" s="1"/>
  <c r="U189" i="6"/>
  <c r="E186" i="7" s="1"/>
  <c r="U148" i="6"/>
  <c r="E145" i="7" s="1"/>
  <c r="U29" i="6"/>
  <c r="E26" i="7" s="1"/>
  <c r="U177" i="6"/>
  <c r="E174" i="7" s="1"/>
  <c r="U76" i="6"/>
  <c r="E73" i="7" s="1"/>
  <c r="U109" i="6"/>
  <c r="E106" i="7" s="1"/>
  <c r="U50" i="6"/>
  <c r="E47" i="7" s="1"/>
  <c r="U201" i="6"/>
  <c r="E198" i="7" s="1"/>
  <c r="U79" i="6"/>
  <c r="E76" i="7" s="1"/>
  <c r="U224" i="6"/>
  <c r="E221" i="7" s="1"/>
  <c r="U30" i="6"/>
  <c r="E27" i="7" s="1"/>
  <c r="U86" i="6"/>
  <c r="E83" i="7" s="1"/>
  <c r="U64" i="6"/>
  <c r="E61" i="7" s="1"/>
  <c r="U83" i="6"/>
  <c r="E80" i="7" s="1"/>
  <c r="U191" i="6"/>
  <c r="E188" i="7" s="1"/>
  <c r="U226" i="6"/>
  <c r="E223" i="7" s="1"/>
  <c r="U72" i="6"/>
  <c r="E69" i="7" s="1"/>
  <c r="U160" i="6"/>
  <c r="E157" i="7" s="1"/>
  <c r="U73" i="6"/>
  <c r="E70" i="7" s="1"/>
  <c r="U63" i="6"/>
  <c r="E60" i="7" s="1"/>
  <c r="U232" i="6"/>
  <c r="E229" i="7" s="1"/>
  <c r="U142" i="6"/>
  <c r="E139" i="7" s="1"/>
  <c r="U96" i="6"/>
  <c r="E93" i="7" s="1"/>
  <c r="U126" i="6"/>
  <c r="E123" i="7" s="1"/>
  <c r="U115" i="6"/>
  <c r="E112" i="7" s="1"/>
  <c r="U68" i="6"/>
  <c r="E65" i="7" s="1"/>
  <c r="U168" i="6"/>
  <c r="E165" i="7" s="1"/>
  <c r="U192" i="6"/>
  <c r="E189" i="7" s="1"/>
  <c r="U92" i="6"/>
  <c r="E89" i="7" s="1"/>
  <c r="U136" i="6"/>
  <c r="E133" i="7" s="1"/>
  <c r="U203" i="6"/>
  <c r="E200" i="7" s="1"/>
  <c r="U200" i="6"/>
  <c r="E197" i="7" s="1"/>
  <c r="U197" i="6"/>
  <c r="E194" i="7" s="1"/>
  <c r="U161" i="6"/>
  <c r="E158" i="7" s="1"/>
  <c r="U139" i="6"/>
  <c r="E136" i="7" s="1"/>
  <c r="U202" i="6"/>
  <c r="E199" i="7" s="1"/>
  <c r="U59" i="6"/>
  <c r="E56" i="7" s="1"/>
  <c r="U143" i="6"/>
  <c r="E140" i="7" s="1"/>
  <c r="U75" i="6"/>
  <c r="E72" i="7" s="1"/>
  <c r="U167" i="6"/>
  <c r="E164" i="7" s="1"/>
  <c r="U124" i="6"/>
  <c r="E121" i="7" s="1"/>
  <c r="U31" i="6"/>
  <c r="E28" i="7" s="1"/>
  <c r="U123" i="6"/>
  <c r="E120" i="7" s="1"/>
  <c r="U56" i="6"/>
  <c r="E53" i="7" s="1"/>
  <c r="U165" i="6"/>
  <c r="U107" i="6"/>
  <c r="E104" i="7" s="1"/>
  <c r="U190" i="6"/>
  <c r="E187" i="7" s="1"/>
  <c r="U122" i="6"/>
  <c r="E119" i="7" s="1"/>
  <c r="U94" i="6"/>
  <c r="E91" i="7" s="1"/>
  <c r="U196" i="6"/>
  <c r="E193" i="7" s="1"/>
  <c r="U21" i="6"/>
  <c r="E18" i="7" s="1"/>
  <c r="U223" i="6"/>
  <c r="E220" i="7" s="1"/>
  <c r="U157" i="6"/>
  <c r="E154" i="7" s="1"/>
  <c r="U137" i="6"/>
  <c r="E134" i="7" s="1"/>
  <c r="U207" i="6"/>
  <c r="E204" i="7" s="1"/>
  <c r="V67" i="6"/>
  <c r="F64" i="7" s="1"/>
  <c r="U97" i="6"/>
  <c r="E94" i="7" s="1"/>
  <c r="U204" i="6"/>
  <c r="E201" i="7" s="1"/>
  <c r="U51" i="6"/>
  <c r="E48" i="7" s="1"/>
  <c r="U27" i="6"/>
  <c r="E24" i="7" s="1"/>
  <c r="U214" i="6"/>
  <c r="E211" i="7" s="1"/>
  <c r="U128" i="6"/>
  <c r="E125" i="7" s="1"/>
  <c r="V18" i="6"/>
  <c r="F15" i="7" s="1"/>
  <c r="U163" i="6"/>
  <c r="E160" i="7" s="1"/>
  <c r="U104" i="6"/>
  <c r="E101" i="7" s="1"/>
  <c r="U184" i="6"/>
  <c r="E181" i="7" s="1"/>
  <c r="U213" i="6"/>
  <c r="E210" i="7" s="1"/>
  <c r="U28" i="6"/>
  <c r="E25" i="7" s="1"/>
  <c r="U45" i="6"/>
  <c r="E42" i="7" s="1"/>
  <c r="U36" i="6"/>
  <c r="E33" i="7" s="1"/>
  <c r="V103" i="6"/>
  <c r="F100" i="7" s="1"/>
  <c r="U101" i="6"/>
  <c r="E98" i="7" s="1"/>
  <c r="V222" i="6"/>
  <c r="F219" i="7" s="1"/>
  <c r="U181" i="6"/>
  <c r="E178" i="7" s="1"/>
  <c r="U154" i="6"/>
  <c r="E151" i="7" s="1"/>
  <c r="U100" i="6"/>
  <c r="E97" i="7" s="1"/>
  <c r="U80" i="6"/>
  <c r="E77" i="7" s="1"/>
  <c r="U71" i="6"/>
  <c r="E68" i="7" s="1"/>
  <c r="V71" i="6"/>
  <c r="F68" i="7" s="1"/>
  <c r="V16" i="6"/>
  <c r="F13" i="7" s="1"/>
  <c r="V168" i="6"/>
  <c r="F165" i="7" s="1"/>
  <c r="V201" i="6"/>
  <c r="F198" i="7" s="1"/>
  <c r="V200" i="6"/>
  <c r="F197" i="7" s="1"/>
  <c r="V167" i="6"/>
  <c r="F164" i="7" s="1"/>
  <c r="V123" i="6"/>
  <c r="F120" i="7" s="1"/>
  <c r="V157" i="6"/>
  <c r="F154" i="7" s="1"/>
  <c r="U113" i="6"/>
  <c r="E110" i="7" s="1"/>
  <c r="U211" i="6"/>
  <c r="E208" i="7" s="1"/>
  <c r="U106" i="6"/>
  <c r="E103" i="7" s="1"/>
  <c r="U112" i="6"/>
  <c r="E109" i="7" s="1"/>
  <c r="U131" i="6"/>
  <c r="E128" i="7" s="1"/>
  <c r="U53" i="6"/>
  <c r="E50" i="7" s="1"/>
  <c r="U74" i="6"/>
  <c r="E71" i="7" s="1"/>
  <c r="U221" i="6"/>
  <c r="E218" i="7" s="1"/>
  <c r="V101" i="6"/>
  <c r="F98" i="7" s="1"/>
  <c r="V181" i="6"/>
  <c r="F178" i="7" s="1"/>
  <c r="U173" i="6"/>
  <c r="E170" i="7" s="1"/>
  <c r="U54" i="6"/>
  <c r="E51" i="7" s="1"/>
  <c r="U20" i="6"/>
  <c r="E17" i="7" s="1"/>
  <c r="U49" i="6"/>
  <c r="E46" i="7" s="1"/>
  <c r="U180" i="6"/>
  <c r="E177" i="7" s="1"/>
  <c r="U114" i="6"/>
  <c r="E111" i="7" s="1"/>
  <c r="V213" i="6"/>
  <c r="F210" i="7" s="1"/>
  <c r="V45" i="6"/>
  <c r="F42" i="7" s="1"/>
  <c r="U111" i="6"/>
  <c r="E108" i="7" s="1"/>
  <c r="U150" i="6"/>
  <c r="E147" i="7" s="1"/>
  <c r="V80" i="6"/>
  <c r="F77" i="7" s="1"/>
  <c r="V36" i="6"/>
  <c r="F33" i="7" s="1"/>
  <c r="V196" i="6"/>
  <c r="F193" i="7" s="1"/>
  <c r="V143" i="6"/>
  <c r="F140" i="7" s="1"/>
  <c r="V75" i="6"/>
  <c r="F72" i="7" s="1"/>
  <c r="V192" i="6"/>
  <c r="F189" i="7" s="1"/>
  <c r="V76" i="6"/>
  <c r="F73" i="7" s="1"/>
  <c r="V59" i="6"/>
  <c r="F56" i="7" s="1"/>
  <c r="U212" i="6"/>
  <c r="E209" i="7" s="1"/>
  <c r="U41" i="6"/>
  <c r="E38" i="7" s="1"/>
  <c r="U24" i="6"/>
  <c r="E21" i="7" s="1"/>
  <c r="U220" i="6"/>
  <c r="E217" i="7" s="1"/>
  <c r="V211" i="6"/>
  <c r="F208" i="7" s="1"/>
  <c r="V106" i="6"/>
  <c r="F103" i="7" s="1"/>
  <c r="V191" i="6"/>
  <c r="F188" i="7" s="1"/>
  <c r="V226" i="6"/>
  <c r="F223" i="7" s="1"/>
  <c r="U60" i="6"/>
  <c r="E57" i="7" s="1"/>
  <c r="U90" i="6"/>
  <c r="E87" i="7" s="1"/>
  <c r="U34" i="6"/>
  <c r="E31" i="7" s="1"/>
  <c r="V112" i="6"/>
  <c r="F109" i="7" s="1"/>
  <c r="U182" i="6"/>
  <c r="E179" i="7" s="1"/>
  <c r="U17" i="6"/>
  <c r="E14" i="7" s="1"/>
  <c r="U42" i="6"/>
  <c r="E39" i="7" s="1"/>
  <c r="U47" i="6"/>
  <c r="E44" i="7" s="1"/>
  <c r="U116" i="6"/>
  <c r="E113" i="7" s="1"/>
  <c r="V53" i="6"/>
  <c r="F50" i="7" s="1"/>
  <c r="U159" i="6"/>
  <c r="E156" i="7" s="1"/>
  <c r="V221" i="6"/>
  <c r="F218" i="7" s="1"/>
  <c r="U147" i="6"/>
  <c r="E144" i="7" s="1"/>
  <c r="U205" i="6"/>
  <c r="E202" i="7" s="1"/>
  <c r="U132" i="6"/>
  <c r="E129" i="7" s="1"/>
  <c r="V232" i="6"/>
  <c r="F229" i="7" s="1"/>
  <c r="U62" i="6"/>
  <c r="E59" i="7" s="1"/>
  <c r="U98" i="6"/>
  <c r="E95" i="7" s="1"/>
  <c r="U198" i="6"/>
  <c r="E195" i="7" s="1"/>
  <c r="V92" i="6"/>
  <c r="F89" i="7" s="1"/>
  <c r="V21" i="6"/>
  <c r="F18" i="7" s="1"/>
  <c r="U40" i="6"/>
  <c r="E37" i="7" s="1"/>
  <c r="U233" i="6"/>
  <c r="E230" i="7" s="1"/>
  <c r="U141" i="6"/>
  <c r="E138" i="7" s="1"/>
  <c r="U67" i="6"/>
  <c r="E64" i="7" s="1"/>
  <c r="U225" i="6"/>
  <c r="E222" i="7" s="1"/>
  <c r="U22" i="6"/>
  <c r="E19" i="7" s="1"/>
  <c r="U187" i="6"/>
  <c r="E184" i="7" s="1"/>
  <c r="U144" i="6"/>
  <c r="E141" i="7" s="1"/>
  <c r="U183" i="6"/>
  <c r="E180" i="7" s="1"/>
  <c r="U193" i="6"/>
  <c r="E190" i="7" s="1"/>
  <c r="U127" i="6"/>
  <c r="E124" i="7" s="1"/>
  <c r="U176" i="6"/>
  <c r="E173" i="7" s="1"/>
  <c r="U117" i="6"/>
  <c r="E114" i="7" s="1"/>
  <c r="U103" i="6"/>
  <c r="E100" i="7" s="1"/>
  <c r="U222" i="6"/>
  <c r="E219" i="7" s="1"/>
  <c r="U46" i="6"/>
  <c r="E43" i="7" s="1"/>
  <c r="U195" i="6"/>
  <c r="E192" i="7" s="1"/>
  <c r="U70" i="6"/>
  <c r="E67" i="7" s="1"/>
  <c r="U208" i="6"/>
  <c r="E205" i="7" s="1"/>
  <c r="U151" i="6"/>
  <c r="E148" i="7" s="1"/>
  <c r="U219" i="6"/>
  <c r="E216" i="7" s="1"/>
  <c r="V203" i="6"/>
  <c r="F200" i="7" s="1"/>
  <c r="V154" i="6"/>
  <c r="F151" i="7" s="1"/>
  <c r="U99" i="6"/>
  <c r="E96" i="7" s="1"/>
  <c r="U69" i="6"/>
  <c r="E66" i="7" s="1"/>
  <c r="U120" i="6"/>
  <c r="E117" i="7" s="1"/>
  <c r="U228" i="6"/>
  <c r="E225" i="7" s="1"/>
  <c r="U18" i="6"/>
  <c r="E15" i="7" s="1"/>
  <c r="U44" i="6"/>
  <c r="E41" i="7" s="1"/>
  <c r="U61" i="6"/>
  <c r="E58" i="7" s="1"/>
  <c r="U78" i="6"/>
  <c r="E75" i="7" s="1"/>
  <c r="U58" i="6"/>
  <c r="E55" i="7" s="1"/>
  <c r="U145" i="6"/>
  <c r="E142" i="7" s="1"/>
  <c r="V35" i="6"/>
  <c r="F32" i="7" s="1"/>
  <c r="V74" i="6"/>
  <c r="F71" i="7" s="1"/>
  <c r="V87" i="6"/>
  <c r="F84" i="7" s="1"/>
  <c r="V78" i="6"/>
  <c r="F75" i="7" s="1"/>
  <c r="V20" i="6"/>
  <c r="F17" i="7" s="1"/>
  <c r="V105" i="6"/>
  <c r="F102" i="7" s="1"/>
  <c r="V24" i="6"/>
  <c r="F21" i="7" s="1"/>
  <c r="V224" i="6"/>
  <c r="F221" i="7" s="1"/>
  <c r="V79" i="6"/>
  <c r="F76" i="7" s="1"/>
  <c r="V27" i="6"/>
  <c r="F24" i="7" s="1"/>
  <c r="V223" i="6"/>
  <c r="F220" i="7" s="1"/>
  <c r="V49" i="6"/>
  <c r="F46" i="7" s="1"/>
  <c r="V57" i="6"/>
  <c r="F54" i="7" s="1"/>
  <c r="V46" i="6"/>
  <c r="F43" i="7" s="1"/>
  <c r="V214" i="6"/>
  <c r="F211" i="7" s="1"/>
  <c r="V160" i="6"/>
  <c r="F157" i="7" s="1"/>
  <c r="V139" i="6"/>
  <c r="F136" i="7" s="1"/>
  <c r="V38" i="6"/>
  <c r="F35" i="7" s="1"/>
  <c r="V161" i="6"/>
  <c r="F158" i="7" s="1"/>
  <c r="V30" i="6"/>
  <c r="F27" i="7" s="1"/>
  <c r="V190" i="6"/>
  <c r="F187" i="7" s="1"/>
  <c r="V29" i="6"/>
  <c r="F26" i="7" s="1"/>
  <c r="V64" i="6"/>
  <c r="F61" i="7" s="1"/>
  <c r="V104" i="6"/>
  <c r="F101" i="7" s="1"/>
  <c r="V207" i="6"/>
  <c r="F204" i="7" s="1"/>
  <c r="V134" i="6"/>
  <c r="F131" i="7" s="1"/>
  <c r="V178" i="6"/>
  <c r="F175" i="7" s="1"/>
  <c r="V202" i="6"/>
  <c r="F199" i="7" s="1"/>
  <c r="V61" i="6"/>
  <c r="F58" i="7" s="1"/>
  <c r="V173" i="6"/>
  <c r="F170" i="7" s="1"/>
  <c r="V176" i="6"/>
  <c r="F173" i="7" s="1"/>
  <c r="V126" i="6"/>
  <c r="F123" i="7" s="1"/>
  <c r="V28" i="6"/>
  <c r="F25" i="7" s="1"/>
  <c r="V127" i="6"/>
  <c r="F124" i="7" s="1"/>
  <c r="V185" i="6"/>
  <c r="F182" i="7" s="1"/>
  <c r="V142" i="6"/>
  <c r="F139" i="7" s="1"/>
  <c r="V34" i="6"/>
  <c r="F31" i="7" s="1"/>
  <c r="V197" i="6"/>
  <c r="F194" i="7" s="1"/>
  <c r="V166" i="6"/>
  <c r="F163" i="7" s="1"/>
  <c r="V131" i="6"/>
  <c r="F128" i="7" s="1"/>
  <c r="V233" i="6"/>
  <c r="F230" i="7" s="1"/>
  <c r="V94" i="6"/>
  <c r="F91" i="7" s="1"/>
  <c r="V163" i="6"/>
  <c r="F160" i="7" s="1"/>
  <c r="V62" i="6"/>
  <c r="F59" i="7" s="1"/>
  <c r="V171" i="6"/>
  <c r="F168" i="7" s="1"/>
  <c r="V195" i="6"/>
  <c r="F192" i="7" s="1"/>
  <c r="V51" i="6"/>
  <c r="F48" i="7" s="1"/>
  <c r="V73" i="6"/>
  <c r="F70" i="7" s="1"/>
  <c r="V145" i="6"/>
  <c r="F142" i="7" s="1"/>
  <c r="V122" i="6"/>
  <c r="F119" i="7" s="1"/>
  <c r="V68" i="6"/>
  <c r="F65" i="7" s="1"/>
  <c r="V125" i="6"/>
  <c r="F122" i="7" s="1"/>
  <c r="V111" i="6"/>
  <c r="F108" i="7" s="1"/>
  <c r="V208" i="6"/>
  <c r="F205" i="7" s="1"/>
  <c r="V69" i="6"/>
  <c r="F66" i="7" s="1"/>
  <c r="V165" i="6"/>
  <c r="F162" i="7" s="1"/>
  <c r="V44" i="6"/>
  <c r="F41" i="7" s="1"/>
  <c r="V88" i="6"/>
  <c r="F85" i="7" s="1"/>
  <c r="V182" i="6"/>
  <c r="F179" i="7" s="1"/>
  <c r="V136" i="6"/>
  <c r="F133" i="7" s="1"/>
  <c r="V219" i="6"/>
  <c r="F216" i="7" s="1"/>
  <c r="F115" i="7"/>
  <c r="E182" i="7"/>
  <c r="F19" i="7"/>
  <c r="F83" i="7"/>
  <c r="F212" i="7"/>
  <c r="F167" i="7"/>
  <c r="F86" i="7"/>
  <c r="E162" i="7"/>
  <c r="F125" i="7"/>
  <c r="E176" i="7"/>
  <c r="F55" i="7"/>
  <c r="F217" i="7"/>
  <c r="E203" i="7"/>
  <c r="F181" i="7"/>
  <c r="F113" i="7"/>
  <c r="F225" i="7"/>
  <c r="E146" i="7"/>
  <c r="E54" i="7"/>
  <c r="E207" i="7"/>
  <c r="F28" i="7"/>
  <c r="F39" i="7"/>
  <c r="F105" i="7"/>
  <c r="F129" i="7"/>
  <c r="E135" i="7"/>
  <c r="J14" i="7" l="1"/>
  <c r="F128" i="13" s="1"/>
  <c r="O14" i="7"/>
  <c r="F34" i="13" s="1"/>
  <c r="M14" i="7"/>
  <c r="F95" i="13" s="1"/>
  <c r="L14" i="7"/>
  <c r="F54" i="13" s="1"/>
  <c r="N13" i="7"/>
  <c r="E93" i="13" s="1"/>
  <c r="K14" i="7"/>
  <c r="F172" i="13" s="1"/>
  <c r="I14" i="7"/>
  <c r="F13" i="13" s="1"/>
  <c r="N14" i="7"/>
  <c r="F195" i="13" s="1"/>
  <c r="L13" i="7"/>
  <c r="E168" i="13" s="1"/>
  <c r="K13" i="7"/>
  <c r="E123" i="13" s="1"/>
  <c r="M13" i="7"/>
  <c r="E50" i="13" s="1"/>
  <c r="J13" i="7"/>
  <c r="E200" i="13" s="1"/>
  <c r="I13" i="7"/>
  <c r="E102" i="13" s="1"/>
  <c r="O13" i="7"/>
  <c r="E34" i="13" s="1"/>
  <c r="F28" i="13" l="1"/>
  <c r="F70" i="13"/>
  <c r="F50" i="13"/>
  <c r="F183" i="13"/>
  <c r="E48" i="13"/>
  <c r="F94" i="13"/>
  <c r="F156" i="13"/>
  <c r="F43" i="13"/>
  <c r="F193" i="13"/>
  <c r="E95" i="13"/>
  <c r="E42" i="13"/>
  <c r="E38" i="13"/>
  <c r="F131" i="13"/>
  <c r="F21" i="13"/>
  <c r="E230" i="13"/>
  <c r="F180" i="13"/>
  <c r="E205" i="13"/>
  <c r="E217" i="13"/>
  <c r="E17" i="13"/>
  <c r="E109" i="13"/>
  <c r="E65" i="13"/>
  <c r="E160" i="13"/>
  <c r="E142" i="13"/>
  <c r="F56" i="13"/>
  <c r="E187" i="13"/>
  <c r="E14" i="13"/>
  <c r="E56" i="13"/>
  <c r="E219" i="13"/>
  <c r="F42" i="13"/>
  <c r="F192" i="13"/>
  <c r="E87" i="13"/>
  <c r="E89" i="13"/>
  <c r="E152" i="13"/>
  <c r="E57" i="13"/>
  <c r="E147" i="13"/>
  <c r="E208" i="13"/>
  <c r="E106" i="13"/>
  <c r="E28" i="13"/>
  <c r="E69" i="13"/>
  <c r="E108" i="13"/>
  <c r="E134" i="13"/>
  <c r="E174" i="13"/>
  <c r="E180" i="13"/>
  <c r="E198" i="13"/>
  <c r="F152" i="13"/>
  <c r="F148" i="13"/>
  <c r="F184" i="13"/>
  <c r="E44" i="13"/>
  <c r="E122" i="13"/>
  <c r="E91" i="13"/>
  <c r="F67" i="13"/>
  <c r="E193" i="13"/>
  <c r="F31" i="13"/>
  <c r="E81" i="13"/>
  <c r="F174" i="13"/>
  <c r="F68" i="13"/>
  <c r="E166" i="13"/>
  <c r="F145" i="13"/>
  <c r="E184" i="13"/>
  <c r="F101" i="13"/>
  <c r="F35" i="13"/>
  <c r="E141" i="13"/>
  <c r="F37" i="13"/>
  <c r="E121" i="13"/>
  <c r="F109" i="13"/>
  <c r="E54" i="13"/>
  <c r="E197" i="13"/>
  <c r="E146" i="13"/>
  <c r="F23" i="13"/>
  <c r="F38" i="13"/>
  <c r="F135" i="13"/>
  <c r="F190" i="13"/>
  <c r="F44" i="13"/>
  <c r="F17" i="13"/>
  <c r="E222" i="13"/>
  <c r="F27" i="13"/>
  <c r="F100" i="13"/>
  <c r="E94" i="13"/>
  <c r="F138" i="13"/>
  <c r="E83" i="13"/>
  <c r="E124" i="13"/>
  <c r="F219" i="13"/>
  <c r="F167" i="13"/>
  <c r="E125" i="13"/>
  <c r="F142" i="13"/>
  <c r="F51" i="13"/>
  <c r="F69" i="13"/>
  <c r="E179" i="13"/>
  <c r="E175" i="13"/>
  <c r="E135" i="13"/>
  <c r="F141" i="13"/>
  <c r="E181" i="13"/>
  <c r="F170" i="13"/>
  <c r="F57" i="13"/>
  <c r="E223" i="13"/>
  <c r="E154" i="13"/>
  <c r="E22" i="13"/>
  <c r="E155" i="13"/>
  <c r="E36" i="13"/>
  <c r="E86" i="13"/>
  <c r="E169" i="13"/>
  <c r="E30" i="13"/>
  <c r="E18" i="13"/>
  <c r="E149" i="13"/>
  <c r="E183" i="13"/>
  <c r="F18" i="13"/>
  <c r="F211" i="13"/>
  <c r="F65" i="13"/>
  <c r="F173" i="13"/>
  <c r="F77" i="13"/>
  <c r="F165" i="13"/>
  <c r="E21" i="13"/>
  <c r="F164" i="13"/>
  <c r="F151" i="13"/>
  <c r="F98" i="13"/>
  <c r="F120" i="13"/>
  <c r="E100" i="13"/>
  <c r="E178" i="13"/>
  <c r="F216" i="13"/>
  <c r="E189" i="13"/>
  <c r="F71" i="13"/>
  <c r="F33" i="13"/>
  <c r="F161" i="13"/>
  <c r="F132" i="13"/>
  <c r="E35" i="13"/>
  <c r="F222" i="13"/>
  <c r="F91" i="13"/>
  <c r="F20" i="13"/>
  <c r="E182" i="13"/>
  <c r="E101" i="13"/>
  <c r="E209" i="13"/>
  <c r="F80" i="13"/>
  <c r="E96" i="13"/>
  <c r="F200" i="13"/>
  <c r="F26" i="13"/>
  <c r="E113" i="13"/>
  <c r="F188" i="13"/>
  <c r="F225" i="13"/>
  <c r="F154" i="13"/>
  <c r="E76" i="13"/>
  <c r="E97" i="13"/>
  <c r="F134" i="13"/>
  <c r="F179" i="13"/>
  <c r="E199" i="13"/>
  <c r="F136" i="13"/>
  <c r="E47" i="13"/>
  <c r="F199" i="13"/>
  <c r="E120" i="13"/>
  <c r="F205" i="13"/>
  <c r="F104" i="13"/>
  <c r="F81" i="13"/>
  <c r="E103" i="13"/>
  <c r="F113" i="13"/>
  <c r="E126" i="13"/>
  <c r="E105" i="13"/>
  <c r="F194" i="13"/>
  <c r="F160" i="13"/>
  <c r="E39" i="13"/>
  <c r="E37" i="13"/>
  <c r="E15" i="13"/>
  <c r="F48" i="13"/>
  <c r="F119" i="13"/>
  <c r="F97" i="13"/>
  <c r="F66" i="13"/>
  <c r="F124" i="13"/>
  <c r="F32" i="13"/>
  <c r="F155" i="13"/>
  <c r="F149" i="13"/>
  <c r="F25" i="13"/>
  <c r="F220" i="13"/>
  <c r="E156" i="13"/>
  <c r="E229" i="13"/>
  <c r="E51" i="13"/>
  <c r="F86" i="13"/>
  <c r="F102" i="13"/>
  <c r="F147" i="13"/>
  <c r="E27" i="13"/>
  <c r="E119" i="13"/>
  <c r="F230" i="13"/>
  <c r="E204" i="13"/>
  <c r="E59" i="13"/>
  <c r="E220" i="13"/>
  <c r="E68" i="13"/>
  <c r="E177" i="13"/>
  <c r="E139" i="13"/>
  <c r="E23" i="13"/>
  <c r="E79" i="13"/>
  <c r="E206" i="13"/>
  <c r="F60" i="13"/>
  <c r="F212" i="13"/>
  <c r="F106" i="13"/>
  <c r="F201" i="13"/>
  <c r="F14" i="13"/>
  <c r="F30" i="13"/>
  <c r="F169" i="13"/>
  <c r="F177" i="13"/>
  <c r="E163" i="13"/>
  <c r="E165" i="13"/>
  <c r="F79" i="13"/>
  <c r="F76" i="13"/>
  <c r="F140" i="13"/>
  <c r="E221" i="13"/>
  <c r="F168" i="13"/>
  <c r="F85" i="13"/>
  <c r="E117" i="13"/>
  <c r="F39" i="13"/>
  <c r="F223" i="13"/>
  <c r="E104" i="13"/>
  <c r="F157" i="13"/>
  <c r="E43" i="13"/>
  <c r="E173" i="13"/>
  <c r="E98" i="13"/>
  <c r="F108" i="13"/>
  <c r="E128" i="13"/>
  <c r="F122" i="13"/>
  <c r="E55" i="13"/>
  <c r="E71" i="13"/>
  <c r="E202" i="13"/>
  <c r="F229" i="13"/>
  <c r="E31" i="13"/>
  <c r="F73" i="13"/>
  <c r="F19" i="13"/>
  <c r="F24" i="13"/>
  <c r="F83" i="13"/>
  <c r="E115" i="13"/>
  <c r="F121" i="13"/>
  <c r="E85" i="13"/>
  <c r="F187" i="13"/>
  <c r="E20" i="13"/>
  <c r="E158" i="13"/>
  <c r="F41" i="13"/>
  <c r="F112" i="13"/>
  <c r="F84" i="13"/>
  <c r="F166" i="13"/>
  <c r="F218" i="13"/>
  <c r="F55" i="13"/>
  <c r="F163" i="13"/>
  <c r="F110" i="13"/>
  <c r="E136" i="13"/>
  <c r="E114" i="13"/>
  <c r="E24" i="13"/>
  <c r="E148" i="13"/>
  <c r="E61" i="13"/>
  <c r="F53" i="13"/>
  <c r="E131" i="13"/>
  <c r="E192" i="13"/>
  <c r="F210" i="13"/>
  <c r="E129" i="13"/>
  <c r="E132" i="13"/>
  <c r="E172" i="13"/>
  <c r="E144" i="13"/>
  <c r="E13" i="13"/>
  <c r="F126" i="13"/>
  <c r="F114" i="13"/>
  <c r="F72" i="13"/>
  <c r="E60" i="13"/>
  <c r="F47" i="13"/>
  <c r="F181" i="13"/>
  <c r="F123" i="13"/>
  <c r="F197" i="13"/>
  <c r="E201" i="13"/>
  <c r="F115" i="13"/>
  <c r="E167" i="13"/>
  <c r="E84" i="13"/>
  <c r="E138" i="13"/>
  <c r="E170" i="13"/>
  <c r="E194" i="13"/>
  <c r="F36" i="13"/>
  <c r="F89" i="13"/>
  <c r="E66" i="13"/>
  <c r="E218" i="13"/>
  <c r="E46" i="13"/>
  <c r="F125" i="13"/>
  <c r="F217" i="13"/>
  <c r="E77" i="13"/>
  <c r="E41" i="13"/>
  <c r="E210" i="13"/>
  <c r="E19" i="13"/>
  <c r="E58" i="13"/>
  <c r="E110" i="13"/>
  <c r="E112" i="13"/>
  <c r="E111" i="13"/>
  <c r="F99" i="13"/>
  <c r="F144" i="13"/>
  <c r="F46" i="13"/>
  <c r="F133" i="13"/>
  <c r="E140" i="13"/>
  <c r="F105" i="13"/>
  <c r="E211" i="13"/>
  <c r="E72" i="13"/>
  <c r="E162" i="13"/>
  <c r="E53" i="13"/>
  <c r="E190" i="13"/>
  <c r="F59" i="13"/>
  <c r="F208" i="13"/>
  <c r="E33" i="13"/>
  <c r="E195" i="13"/>
  <c r="F103" i="13"/>
  <c r="F204" i="13"/>
  <c r="E145" i="13"/>
  <c r="E225" i="13"/>
  <c r="F209" i="13"/>
  <c r="E26" i="13"/>
  <c r="F129" i="13"/>
  <c r="F93" i="13"/>
  <c r="F175" i="13"/>
  <c r="F206" i="13"/>
  <c r="E164" i="13"/>
  <c r="E161" i="13"/>
  <c r="E188" i="13"/>
  <c r="F117" i="13"/>
  <c r="F221" i="13"/>
  <c r="F87" i="13"/>
  <c r="E67" i="13"/>
  <c r="E75" i="13"/>
  <c r="F146" i="13"/>
  <c r="F202" i="13"/>
  <c r="E151" i="13"/>
  <c r="E25" i="13"/>
  <c r="F64" i="13"/>
  <c r="E32" i="13"/>
  <c r="F178" i="13"/>
  <c r="F162" i="13"/>
  <c r="F61" i="13"/>
  <c r="F198" i="13"/>
  <c r="E64" i="13"/>
  <c r="E186" i="13"/>
  <c r="F139" i="13"/>
  <c r="E80" i="13"/>
  <c r="F75" i="13"/>
  <c r="F189" i="13"/>
  <c r="E133" i="13"/>
  <c r="F96" i="13"/>
  <c r="E216" i="13"/>
  <c r="F111" i="13"/>
  <c r="F182" i="13"/>
  <c r="F58" i="13"/>
  <c r="F15" i="13"/>
  <c r="E157" i="13"/>
  <c r="F158" i="13"/>
  <c r="E73" i="13"/>
  <c r="F186" i="13"/>
  <c r="E70" i="13"/>
  <c r="E29" i="13"/>
  <c r="E214" i="13"/>
  <c r="E63" i="13"/>
  <c r="E62" i="13"/>
  <c r="E49" i="13"/>
  <c r="F196" i="13"/>
  <c r="F226" i="13"/>
  <c r="F185" i="13"/>
  <c r="F40" i="13"/>
  <c r="F224" i="13"/>
  <c r="F29" i="13"/>
  <c r="F63" i="13"/>
  <c r="F214" i="13"/>
  <c r="F22" i="13"/>
  <c r="F49" i="13"/>
  <c r="F62" i="13"/>
  <c r="F171" i="13"/>
  <c r="F191" i="13"/>
  <c r="F74" i="13"/>
  <c r="F45" i="13"/>
  <c r="E171" i="13"/>
  <c r="E40" i="13"/>
  <c r="E196" i="13"/>
  <c r="F227" i="13"/>
  <c r="F228" i="13"/>
  <c r="F213" i="13"/>
  <c r="F127" i="13"/>
  <c r="F90" i="13"/>
  <c r="F52" i="13"/>
  <c r="F143" i="13"/>
  <c r="F88" i="13"/>
  <c r="F78" i="13"/>
  <c r="F118" i="13"/>
  <c r="F107" i="13"/>
  <c r="E224" i="13"/>
  <c r="E226" i="13"/>
  <c r="E185" i="13"/>
  <c r="F159" i="13"/>
  <c r="F137" i="13"/>
  <c r="F116" i="13"/>
  <c r="F92" i="13"/>
  <c r="F215" i="13"/>
  <c r="F153" i="13"/>
  <c r="F82" i="13"/>
  <c r="F130" i="13"/>
  <c r="F16" i="13"/>
  <c r="F203" i="13"/>
  <c r="F150" i="13"/>
  <c r="F176" i="13"/>
  <c r="F207" i="13"/>
  <c r="E82" i="13"/>
  <c r="E159" i="13"/>
  <c r="E16" i="13"/>
  <c r="E215" i="13"/>
  <c r="E137" i="13"/>
  <c r="E92" i="13"/>
  <c r="E130" i="13"/>
  <c r="E153" i="13"/>
  <c r="E116" i="13"/>
  <c r="E99" i="13"/>
  <c r="E207" i="13"/>
  <c r="E227" i="13"/>
  <c r="E228" i="13"/>
  <c r="E176" i="13"/>
  <c r="E213" i="13"/>
  <c r="E143" i="13"/>
  <c r="E127" i="13"/>
  <c r="E107" i="13"/>
  <c r="E90" i="13"/>
  <c r="E88" i="13"/>
  <c r="E78" i="13"/>
  <c r="E52" i="13"/>
  <c r="E118" i="13"/>
  <c r="E212" i="13"/>
  <c r="E150" i="13"/>
  <c r="E203" i="13"/>
  <c r="E191" i="13"/>
  <c r="E45" i="13"/>
  <c r="E7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tc={6A2E9A7F-C2EF-4845-9C6C-1AF7A53B2109}</author>
    <author>tc={11FC57B8-3325-405D-A332-D35C96BEB93F}</author>
    <author>tc={08723DD5-797E-4EFC-B282-0C5CC67E8C50}</author>
    <author>tc={023481A6-FA19-4764-BEF2-84C34B62F634}</author>
    <author>tc={41B964D9-2FEC-4C12-AB0B-32231C9AB656}</author>
  </authors>
  <commentList>
    <comment ref="B4" authorId="0" shapeId="0" xr:uid="{6A2E9A7F-C2EF-4845-9C6C-1AF7A53B2109}">
      <text>
        <t>[Threaded comment]
Your version of Excel allows you to read this threaded comment; however, any edits to it will get removed if the file is opened in a newer version of Excel. Learn more: https://go.microsoft.com/fwlink/?linkid=870924
Comment:
    This should be the "Assumptions and parameters" sheet. That has a consistent format across models including columns for year if applicable</t>
      </text>
    </comment>
    <comment ref="B11" authorId="1" shapeId="0" xr:uid="{11FC57B8-3325-405D-A332-D35C96BEB93F}">
      <text>
        <t>[Threaded comment]
Your version of Excel allows you to read this threaded comment; however, any edits to it will get removed if the file is opened in a newer version of Excel. Learn more: https://go.microsoft.com/fwlink/?linkid=870924
Comment:
    Consistency between notation for elements/compounds. Use N and P throughout with an explanation or use Nitrogen and Phosphorus, not both</t>
      </text>
    </comment>
    <comment ref="C13" authorId="2" shapeId="0" xr:uid="{08723DD5-797E-4EFC-B282-0C5CC67E8C50}">
      <text>
        <t>[Threaded comment]
Your version of Excel allows you to read this threaded comment; however, any edits to it will get removed if the file is opened in a newer version of Excel. Learn more: https://go.microsoft.com/fwlink/?linkid=870924
Comment:
    Ca. 136 USD</t>
      </text>
    </comment>
    <comment ref="F16" authorId="3" shapeId="0" xr:uid="{023481A6-FA19-4764-BEF2-84C34B62F634}">
      <text>
        <t>[Threaded comment]
Your version of Excel allows you to read this threaded comment; however, any edits to it will get removed if the file is opened in a newer version of Excel. Learn more: https://go.microsoft.com/fwlink/?linkid=870924
Comment:
    Sources still needed for these</t>
      </text>
    </comment>
    <comment ref="C19" authorId="4" shapeId="0" xr:uid="{41B964D9-2FEC-4C12-AB0B-32231C9AB656}">
      <text>
        <t>[Threaded comment]
Your version of Excel allows you to read this threaded comment; however, any edits to it will get removed if the file is opened in a newer version of Excel. Learn more: https://go.microsoft.com/fwlink/?linkid=870924
Comment:
    To update these to &gt; 2021 USD</t>
      </text>
    </comment>
  </commentList>
</comments>
</file>

<file path=xl/sharedStrings.xml><?xml version="1.0" encoding="utf-8"?>
<sst xmlns="http://schemas.openxmlformats.org/spreadsheetml/2006/main" count="2982" uniqueCount="444">
  <si>
    <t>Country</t>
  </si>
  <si>
    <t>World Bank</t>
  </si>
  <si>
    <t>Range name</t>
  </si>
  <si>
    <t>Calculation</t>
  </si>
  <si>
    <t>Tab key</t>
  </si>
  <si>
    <t>Input data</t>
  </si>
  <si>
    <t>Version Control</t>
  </si>
  <si>
    <t>Keeps track of any changes to the model. Should be updated after every significant update</t>
  </si>
  <si>
    <t>Version</t>
  </si>
  <si>
    <t>Date</t>
  </si>
  <si>
    <t>Comments</t>
  </si>
  <si>
    <t>Contents</t>
  </si>
  <si>
    <t>Worksheet Title</t>
  </si>
  <si>
    <t>Description</t>
  </si>
  <si>
    <t>Cover sheet</t>
  </si>
  <si>
    <t>Assumption/Parameter</t>
  </si>
  <si>
    <t>Source</t>
  </si>
  <si>
    <t>Year</t>
  </si>
  <si>
    <t>Units</t>
  </si>
  <si>
    <t>Value</t>
  </si>
  <si>
    <t>Region</t>
  </si>
  <si>
    <t>countries</t>
  </si>
  <si>
    <t>regions</t>
  </si>
  <si>
    <t>Range name (if applicable)</t>
  </si>
  <si>
    <t>Afghanistan</t>
  </si>
  <si>
    <t>South Asia</t>
  </si>
  <si>
    <t>Albania</t>
  </si>
  <si>
    <t>Europe &amp; Central Asia</t>
  </si>
  <si>
    <t>Algeria</t>
  </si>
  <si>
    <t>Middle East &amp; North Africa</t>
  </si>
  <si>
    <t>American Samoa</t>
  </si>
  <si>
    <t>East Asia &amp; Pacific</t>
  </si>
  <si>
    <t>Andorra</t>
  </si>
  <si>
    <t>Angola</t>
  </si>
  <si>
    <t>Sub-Saharan Africa</t>
  </si>
  <si>
    <t>Antigua and Barbuda</t>
  </si>
  <si>
    <t>Latin America &amp; Caribbean</t>
  </si>
  <si>
    <t>Argentina</t>
  </si>
  <si>
    <t>Armenia</t>
  </si>
  <si>
    <t>Aruba</t>
  </si>
  <si>
    <t>Australia</t>
  </si>
  <si>
    <t>Austria</t>
  </si>
  <si>
    <t>Azerbaijan</t>
  </si>
  <si>
    <t>Bahamas, The</t>
  </si>
  <si>
    <t>Bahrain</t>
  </si>
  <si>
    <t>Bangladesh</t>
  </si>
  <si>
    <t>Barbados</t>
  </si>
  <si>
    <t>Belarus</t>
  </si>
  <si>
    <t>Belgium</t>
  </si>
  <si>
    <t>Belize</t>
  </si>
  <si>
    <t>Benin</t>
  </si>
  <si>
    <t>Bermuda</t>
  </si>
  <si>
    <t>North America</t>
  </si>
  <si>
    <t>Bhutan</t>
  </si>
  <si>
    <t>Bolivia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</si>
  <si>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</si>
  <si>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</si>
  <si>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</si>
  <si>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</si>
  <si>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</si>
  <si>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</si>
  <si>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</si>
  <si>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</si>
  <si>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</si>
  <si>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</si>
  <si>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</si>
  <si>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</si>
  <si>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</si>
  <si>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</si>
  <si>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</si>
  <si>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</si>
  <si>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</si>
  <si>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</si>
  <si>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</si>
  <si>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</si>
  <si>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Congo, Dem. Rep.</t>
  </si>
  <si>
    <t>Congo, Rep.</t>
  </si>
  <si>
    <t>Costa Rica</t>
  </si>
  <si>
    <t>Cote d'Ivoire</t>
  </si>
  <si>
    <t>Croatia</t>
  </si>
  <si>
    <t>Cuba</t>
  </si>
  <si>
    <t>Curacao</t>
  </si>
  <si>
    <t>Cyprus</t>
  </si>
  <si>
    <t>Czechia</t>
  </si>
  <si>
    <t>Denmark</t>
  </si>
  <si>
    <t>Djibouti</t>
  </si>
  <si>
    <t>Dominica</t>
  </si>
  <si>
    <t>Dominican Republic</t>
  </si>
  <si>
    <t>Ecuador</t>
  </si>
  <si>
    <t>Egypt, Arab Rep.</t>
  </si>
  <si>
    <t>El Salvador</t>
  </si>
  <si>
    <t>Equatorial Guinea</t>
  </si>
  <si>
    <t>Eritrea</t>
  </si>
  <si>
    <t>Estonia</t>
  </si>
  <si>
    <t>Eswatini</t>
  </si>
  <si>
    <t>Ethiopia</t>
  </si>
  <si>
    <t>Faroe Islands</t>
  </si>
  <si>
    <t>Fiji</t>
  </si>
  <si>
    <t>Finland</t>
  </si>
  <si>
    <t>France</t>
  </si>
  <si>
    <t>French Polynesia</t>
  </si>
  <si>
    <t>Gabon</t>
  </si>
  <si>
    <t>Gambia, The</t>
  </si>
  <si>
    <t>Georgia</t>
  </si>
  <si>
    <t>Germany</t>
  </si>
  <si>
    <t>Ghana</t>
  </si>
  <si>
    <t>Gibraltar</t>
  </si>
  <si>
    <t>Greece</t>
  </si>
  <si>
    <t>Greenland</t>
  </si>
  <si>
    <t>Grenada</t>
  </si>
  <si>
    <t>Guam</t>
  </si>
  <si>
    <t>Guatemala</t>
  </si>
  <si>
    <t>Guinea</t>
  </si>
  <si>
    <t>Guinea-Bissau</t>
  </si>
  <si>
    <t>Guyana</t>
  </si>
  <si>
    <t>Haiti</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</si>
  <si>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</si>
  <si>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</si>
  <si>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</si>
  <si>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</si>
  <si>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</si>
  <si>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</si>
  <si>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</si>
  <si>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</si>
  <si>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</si>
  <si>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</si>
  <si>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</si>
  <si>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</si>
  <si>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</si>
  <si>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</si>
  <si>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</si>
  <si>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</si>
  <si>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</si>
  <si>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</si>
  <si>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People's Rep.</t>
  </si>
  <si>
    <t>Korea, Rep.</t>
  </si>
  <si>
    <t>Kosovo</t>
  </si>
  <si>
    <t>Kuwait</t>
  </si>
  <si>
    <t>Kyrgyz Republic</t>
  </si>
  <si>
    <t>Lao PDR</t>
  </si>
  <si>
    <t>Latvia</t>
  </si>
  <si>
    <t>Lebanon</t>
  </si>
  <si>
    <t>Lesotho</t>
  </si>
  <si>
    <t>Liberia</t>
  </si>
  <si>
    <t>Libya</t>
  </si>
  <si>
    <t>Liechtenstein</t>
  </si>
  <si>
    <t>Lithuania</t>
  </si>
  <si>
    <t>Luxembourg</t>
  </si>
  <si>
    <t>Macao SAR, China</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</si>
  <si>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</si>
  <si>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</si>
  <si>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</si>
  <si>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</si>
  <si>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</si>
  <si>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</si>
  <si>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</si>
  <si>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</si>
  <si>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</si>
  <si>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</si>
  <si>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</si>
  <si>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</si>
  <si>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</si>
  <si>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</si>
  <si>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</si>
  <si>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</si>
  <si>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</si>
  <si>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</si>
  <si>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</si>
  <si>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Nauru</t>
  </si>
  <si>
    <t>Nepal</t>
  </si>
  <si>
    <t>Netherlands</t>
  </si>
  <si>
    <t>New Caledonia</t>
  </si>
  <si>
    <t>New Zealand</t>
  </si>
  <si>
    <t>Nicaragua</t>
  </si>
  <si>
    <t>Niger</t>
  </si>
  <si>
    <t>Nigeria</t>
  </si>
  <si>
    <t>North Macedonia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</si>
  <si>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</si>
  <si>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</si>
  <si>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</si>
  <si>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</si>
  <si>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</si>
  <si>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</si>
  <si>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</si>
  <si>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</si>
  <si>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</si>
  <si>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</si>
  <si>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</si>
  <si>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</si>
  <si>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</si>
  <si>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</si>
  <si>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</si>
  <si>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</si>
  <si>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</si>
  <si>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</si>
  <si>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</si>
  <si>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</si>
  <si>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</si>
  <si>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</si>
  <si>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</si>
  <si>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</si>
  <si>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</si>
  <si>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</si>
  <si>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</si>
  <si>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</si>
  <si>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</si>
  <si>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</si>
  <si>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</si>
  <si>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</si>
  <si>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</si>
  <si>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</si>
  <si>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</si>
  <si>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</si>
  <si>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</si>
  <si>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</si>
  <si>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</si>
  <si>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</si>
  <si>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</si>
  <si>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Sweden</t>
  </si>
  <si>
    <t>Switzerland</t>
  </si>
  <si>
    <t>Syrian Arab Republic</t>
  </si>
  <si>
    <t>Taiwan</t>
  </si>
  <si>
    <t>Tajikistan</t>
  </si>
  <si>
    <t>Tanzania</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</si>
  <si>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</si>
  <si>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</si>
  <si>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</si>
  <si>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</si>
  <si>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</si>
  <si>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</si>
  <si>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</si>
  <si>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</si>
  <si>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</si>
  <si>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</si>
  <si>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</si>
  <si>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</si>
  <si>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</si>
  <si>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</si>
  <si>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</si>
  <si>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</si>
  <si>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</si>
  <si>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</si>
  <si>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Venezuela, RB</t>
  </si>
  <si>
    <t>Viet Nam</t>
  </si>
  <si>
    <t>Virgin Islands (U.S.)</t>
  </si>
  <si>
    <t>West Bank and Gaza</t>
  </si>
  <si>
    <t>Yemen, Rep.</t>
  </si>
  <si>
    <t>Zambia</t>
  </si>
  <si>
    <t>Zimbabwe</t>
  </si>
  <si>
    <t>IFVI Environmental Valuation Models - Water Pollution Eutrophication Module</t>
  </si>
  <si>
    <t>Population density</t>
  </si>
  <si>
    <t>Rural population</t>
  </si>
  <si>
    <t>Land area</t>
  </si>
  <si>
    <t>Helme's Fate Factors</t>
  </si>
  <si>
    <t>CF for P emissions to freshwater</t>
  </si>
  <si>
    <t>Coastal Population</t>
  </si>
  <si>
    <t>CF for direct N emission to
 marine system</t>
  </si>
  <si>
    <t>Spatially explicit fate factors of phosphorous emissions to freshwater at the global scale</t>
  </si>
  <si>
    <t>LC Impact FW Eutrophication</t>
  </si>
  <si>
    <t>LC Impact MW Eutrophication</t>
  </si>
  <si>
    <t>SEDAC</t>
  </si>
  <si>
    <t>people/km2</t>
  </si>
  <si>
    <t>%</t>
  </si>
  <si>
    <t>GNI per capita, US$</t>
  </si>
  <si>
    <t>km2</t>
  </si>
  <si>
    <t>Days</t>
  </si>
  <si>
    <t>[PDFyr/kg]</t>
  </si>
  <si>
    <t>Country Average Fate Factor</t>
  </si>
  <si>
    <t>Relative Fate Factor (compared to Sweden)</t>
  </si>
  <si>
    <t>Cost of Phosphorus, Freshwater</t>
  </si>
  <si>
    <t>Cost of Phosphorus, Weighted Average</t>
  </si>
  <si>
    <t>Cost of Nitrogen, Weighted Average</t>
  </si>
  <si>
    <t>Variable - Freshwater</t>
  </si>
  <si>
    <t>Calculation - Freshwater</t>
  </si>
  <si>
    <t xml:space="preserve">Characterisation Factor for P emissions to FW </t>
  </si>
  <si>
    <t>Variable - Marine water</t>
  </si>
  <si>
    <t>Characterisation Factor for direct N emissions to
MW</t>
  </si>
  <si>
    <t>Relative Characterisation Factor for P emissions to FW (compared to Sweden)</t>
  </si>
  <si>
    <t>Relative Characterisation Factor for direct N emission to
MW (Compared to Sweden)</t>
  </si>
  <si>
    <t>Calculation - Marine water</t>
  </si>
  <si>
    <t>Cost of Phosphorus, 
Marine water</t>
  </si>
  <si>
    <t>Cost of Nitrogen,
Marine water</t>
  </si>
  <si>
    <t>Cost of Nitrogen,
Freshwater</t>
  </si>
  <si>
    <t>Emissions to Marine water</t>
  </si>
  <si>
    <t>Emissions to freshwater</t>
  </si>
  <si>
    <t>Helme's model</t>
  </si>
  <si>
    <t>Unitless</t>
  </si>
  <si>
    <t>$/kg</t>
  </si>
  <si>
    <t>Core Inputs</t>
  </si>
  <si>
    <t xml:space="preserve">Summary of core eutrophication model inputs </t>
  </si>
  <si>
    <t>Parameter</t>
  </si>
  <si>
    <t>Note(s)</t>
  </si>
  <si>
    <t>Sweden's country average fate factor</t>
  </si>
  <si>
    <t>Fate factor of phosphorous emissions to freshwater</t>
  </si>
  <si>
    <t>Sweden's GNI PPP</t>
  </si>
  <si>
    <t>USD</t>
  </si>
  <si>
    <t>Sweden's GNI per capita based on PPP</t>
  </si>
  <si>
    <t>Sweden's CF for P emissions to FW</t>
  </si>
  <si>
    <t>Sweden's CF for N emissions to MW</t>
  </si>
  <si>
    <t>End point characterisation factor for N emissions to MW</t>
  </si>
  <si>
    <t>End point characterisation factor for P emissions to FW</t>
  </si>
  <si>
    <t>Cost of Phosphorus, Freshwater, Sweden</t>
  </si>
  <si>
    <t>Cost of Phosphorus, Coastal, Sweden</t>
  </si>
  <si>
    <t>Cost of Nitrogen, Coastal, Sweden</t>
  </si>
  <si>
    <t>CPI, Sweden (2010)</t>
  </si>
  <si>
    <t>CPI, Sweden (2011)</t>
  </si>
  <si>
    <t>SEK - USD 2011</t>
  </si>
  <si>
    <t>2009 SEK / kg</t>
  </si>
  <si>
    <t>2010 SEK / kg</t>
  </si>
  <si>
    <t>2011 SEK / kg</t>
  </si>
  <si>
    <t>2021 USD /kg</t>
  </si>
  <si>
    <t>2021 USD / kg</t>
  </si>
  <si>
    <t>Cost of Nitrogen, Freshwater, Sweden</t>
  </si>
  <si>
    <t>2022 USD / kg</t>
  </si>
  <si>
    <t>A generic damage value per kg of P emissions to freshwater in Sweden</t>
  </si>
  <si>
    <t>A generic damage value per kg of P emissions to marine water in Sweden</t>
  </si>
  <si>
    <t>A generic damage value per kg of N emissions to marine water in Sweden</t>
  </si>
  <si>
    <t>Consumer Price Index, Sweden</t>
  </si>
  <si>
    <t>Currency conversion</t>
  </si>
  <si>
    <t>A generic damage value per kg of N emissions to freshwater in Sweden</t>
  </si>
  <si>
    <t>Ahlroth (2009)</t>
  </si>
  <si>
    <r>
      <rPr>
        <b/>
        <sz val="11"/>
        <color theme="1"/>
        <rFont val="Calibri"/>
        <family val="2"/>
        <scheme val="minor"/>
      </rPr>
      <t>Freshwater coefficents</t>
    </r>
    <r>
      <rPr>
        <sz val="11"/>
        <color theme="1"/>
        <rFont val="Calibri"/>
        <family val="2"/>
        <scheme val="minor"/>
      </rPr>
      <t xml:space="preserve">: Calculated by combining three key components: the mass of phosphorus released into freshwater in a given country, its eutrophication potential, and the willingness to pay (WTP) to mitigate its effects, adjusted by purchasing power parity. WTP Adjusted by PPP and Characterisation Factors: Use Ahlroth's baseline WTP value of $136 per kg of phosphorus, adjusted by the country's relative GNI PPP and relative characterisation factors to account for economic differences and the local impact of phosphorus on eutrophication.
</t>
    </r>
    <r>
      <rPr>
        <b/>
        <sz val="11"/>
        <color theme="1"/>
        <rFont val="Calibri"/>
        <family val="2"/>
        <scheme val="minor"/>
      </rPr>
      <t>Marine water coefficents</t>
    </r>
    <r>
      <rPr>
        <sz val="11"/>
        <color theme="1"/>
        <rFont val="Calibri"/>
        <family val="2"/>
        <scheme val="minor"/>
      </rPr>
      <t xml:space="preserve">: Calculated by incorporating the mass of phosphorus and nitrogen released into marine water, their respective eutrophication potentials, and the willingness to pay (WTP) to mitigate their effects, adjusted for purchasing power parity. Baseline WTP values of $68 per kg of phosphorus and $9 per kg of nitrogen used from the Swedish study, adjusting these values by the country's relative GNI PPP and specific characterisation factors to account for economic differences and the local impact of phosphorus and nitrogen on eutrophication.
</t>
    </r>
  </si>
  <si>
    <t>Sweden's CF for Phosphorus emissions to FW</t>
  </si>
  <si>
    <t>Sweden's CF for Nitrogen emissions to MW</t>
  </si>
  <si>
    <t>Helme's Model</t>
  </si>
  <si>
    <t>Turkiye</t>
  </si>
  <si>
    <t>Calculation Methodology</t>
  </si>
  <si>
    <t>Exchange Rates UK</t>
  </si>
  <si>
    <t>World Bank Group</t>
  </si>
  <si>
    <t>2011 USD /kg</t>
  </si>
  <si>
    <t>2011 USD / kg</t>
  </si>
  <si>
    <t>2022 USD /kg</t>
  </si>
  <si>
    <t>GNI PPP per capita</t>
  </si>
  <si>
    <t>Population (latest)</t>
  </si>
  <si>
    <t>Relative GNI PPP (compared to Sweden)</t>
  </si>
  <si>
    <t>CF for direct N emission to marine system for landlocked countries</t>
  </si>
  <si>
    <t>Statistics Sweden</t>
  </si>
  <si>
    <t>CPI, Sweden (2023)</t>
  </si>
  <si>
    <t>Assumed zero for landlocked countries not present in the original dataset. These include: Congo, Dem. Rep.
Eswatini
Kosovo
Luxembourg
Nepal
Paraguay
San Marino
Serbia
South Sudan
Switzerland
Uzbekistan
Zimbabwe</t>
  </si>
  <si>
    <t>SEK - USD 2023</t>
  </si>
  <si>
    <t>Country not available in source dataset</t>
  </si>
  <si>
    <t>Country not available in Source Dataset</t>
  </si>
  <si>
    <t>Continental Scale Fraction fresh water discharge</t>
  </si>
  <si>
    <t>USEtox2.13</t>
  </si>
  <si>
    <t/>
  </si>
  <si>
    <t>Continental Scale Fraction run off</t>
  </si>
  <si>
    <t>Continental Scale Fraction infiltration</t>
  </si>
  <si>
    <t>Continental Scale Soil erosion</t>
  </si>
  <si>
    <t>Global Scale Area Land</t>
  </si>
  <si>
    <t>Global Scale Area Sea</t>
  </si>
  <si>
    <t>Global Scale Areafrac Freshwater</t>
  </si>
  <si>
    <t>Global Scale Areafrac nat soil</t>
  </si>
  <si>
    <t>Global Scale Areafrac agr soil</t>
  </si>
  <si>
    <t>Global Scale Areafrac other soil</t>
  </si>
  <si>
    <t>Global Scale Temp</t>
  </si>
  <si>
    <t>Global Scale Surface wind speed</t>
  </si>
  <si>
    <t>Global Scale Rain rate</t>
  </si>
  <si>
    <t>Global Scale depth fresh water</t>
  </si>
  <si>
    <t>Global Scale Fraction fresh water discharge</t>
  </si>
  <si>
    <t>Global Scale Fraction run off</t>
  </si>
  <si>
    <t>Global Scale Fraction infiltration</t>
  </si>
  <si>
    <t>Global Scale Soil erosion</t>
  </si>
  <si>
    <t>Global Scale Irrigation</t>
  </si>
  <si>
    <t>Urban Scale Area Land</t>
  </si>
  <si>
    <t>Urban Scale Areafrac Unpaved area</t>
  </si>
  <si>
    <t>Urban Scale Areafrac Paved area</t>
  </si>
  <si>
    <t>Human Population Urban</t>
  </si>
  <si>
    <t>Note: We prefer to keep the urban population at zero, since then the entire population of the country (or state) can be included within the continental compartment, which - unlike the urban compartment - models indirect ingestion of the pollutant via food consumption, as well as via direct ingestion and inhalation. (Moving some of the continental population over to the urban compartment would mean that we no longer capture these indirect impacts for people living in urban environments).</t>
  </si>
  <si>
    <t>Above-ground produce world</t>
  </si>
  <si>
    <t>Below-ground produce world</t>
  </si>
  <si>
    <t>Meat intake world</t>
  </si>
  <si>
    <t>Dairy products intake world</t>
  </si>
  <si>
    <t>Fish freshwater world</t>
  </si>
  <si>
    <t xml:space="preserve">Fish coastal marine water world </t>
  </si>
  <si>
    <t>World Population</t>
  </si>
  <si>
    <t>SEK - USD 2022</t>
  </si>
  <si>
    <t>CF for direct N emission to marine system: Missing values where country is landlocked</t>
  </si>
  <si>
    <t>Assumed a CF of zero for landlocked countries missing CF data</t>
  </si>
  <si>
    <t>Emmisions to coastal water</t>
  </si>
  <si>
    <t>Assumed emissions to coastal water scale linearly with %coastal population</t>
  </si>
  <si>
    <t>Continental Scale Surface wind speed</t>
  </si>
  <si>
    <t>GLOBACK</t>
  </si>
  <si>
    <t> </t>
  </si>
  <si>
    <t>[-]</t>
  </si>
  <si>
    <t>C</t>
  </si>
  <si>
    <t>m.s-1</t>
  </si>
  <si>
    <t>mmyr-1</t>
  </si>
  <si>
    <t>m</t>
  </si>
  <si>
    <t>km3</t>
  </si>
  <si>
    <t>No value</t>
  </si>
  <si>
    <t>IFVI Interim Water Pollution Eutrophication Model</t>
  </si>
  <si>
    <t>Column name:</t>
  </si>
  <si>
    <t>Source:</t>
  </si>
  <si>
    <t>Data year:</t>
  </si>
  <si>
    <t>Units:</t>
  </si>
  <si>
    <t>Range name (if applicable):</t>
  </si>
  <si>
    <t>Guidance</t>
  </si>
  <si>
    <t>Water Pollution Value Factors</t>
  </si>
  <si>
    <t>IFVI</t>
  </si>
  <si>
    <t>Water Pollution General Data</t>
  </si>
  <si>
    <t>Phosphorus:</t>
  </si>
  <si>
    <t>Nitrogen:</t>
  </si>
  <si>
    <t>v1</t>
  </si>
  <si>
    <t>Information</t>
  </si>
  <si>
    <t>Value Factors</t>
  </si>
  <si>
    <t>Calculations</t>
  </si>
  <si>
    <t>Value Factors are the final outputs that can be used to determine land use and land conversion impacts. These rely on calculations and input data in the subsequent sheets.</t>
  </si>
  <si>
    <t>WP Eutrophication Value Factors</t>
  </si>
  <si>
    <t>Input Data</t>
  </si>
  <si>
    <t>Input Data house the raw data extracted from other sources used to calculate value factors. Modifications should start with these tabs which then pull changes through the model.</t>
  </si>
  <si>
    <t>Calculations convert input data into value factors. Modifications can occur on these tabs, but caution should be taken as some changes could lead to significant errors.</t>
  </si>
  <si>
    <t>Log of model updates</t>
  </si>
  <si>
    <t>Eutrophication Assumptions and Parameters</t>
  </si>
  <si>
    <t>Water Pollution Assumptions and Parameters</t>
  </si>
  <si>
    <t>Value Factors pre-Gap Filling</t>
  </si>
  <si>
    <t>IFVI Interim Water Pollution Eutrophication Model Published</t>
  </si>
  <si>
    <t>Coastal Population Information</t>
  </si>
  <si>
    <t>Model overview and outline</t>
  </si>
  <si>
    <t xml:space="preserve">This sheet calculates final country-specific and regionally-averaged value factors for the combined impact to Recreation, Property values and Fishstock. Regional averages are filled in where countries are missing value factors. Gap Filling occurs in the sheet called 'WP Eutrophication Value Factors'
</t>
  </si>
  <si>
    <t>Regional Averages - Data used to complete dataset in 'WP Eutrophication Value Factors' tab</t>
  </si>
  <si>
    <t>1. Eutrophication General data</t>
  </si>
  <si>
    <t>2. Eutrophication Assumptions and Parameters</t>
  </si>
  <si>
    <t>3. WP Assumptions and Parameters</t>
  </si>
  <si>
    <t>4. WP General data</t>
  </si>
  <si>
    <t>5. Coastal Population Information</t>
  </si>
  <si>
    <t>1. Calculations</t>
  </si>
  <si>
    <t>2. Value Factors pre-Gap Filling</t>
  </si>
  <si>
    <t>The value factors as presented are the same values in the Global Value Factors Database, but if a user adjusts the data in the model they may change and should not be considered endorsed or approved by or a representation of the IFVI methodology.</t>
  </si>
  <si>
    <t xml:space="preserve">This sheet provides additional lookup information for determining the coastal population percentages. These data are presented for informational purposes only. </t>
  </si>
  <si>
    <t>This sheet compiles final  value factors  for the combined impact to Recreation, Property values and Fishstock.</t>
  </si>
  <si>
    <t>This sheet compiles final  value factors  for the combined impact to Recreation, Property values and Fishstock. The value factors as presented are the same values in the Global Value Factors Database, but if a user adjusts the data in the model they may change and should not be considered endorsed or approved by or a representation of the IFVI methodology.</t>
  </si>
  <si>
    <t xml:space="preserve">Stores all the general data used in the model. </t>
  </si>
  <si>
    <t xml:space="preserve">Stores all the general data used in the model. 		</t>
  </si>
  <si>
    <t xml:space="preserve">Details all assumptions and parameters used in the Eutrophication model. </t>
  </si>
  <si>
    <t xml:space="preserve">Details assumptions and parameters related to water pollution more generally. </t>
  </si>
  <si>
    <t xml:space="preserve">This sheet provides additional data that applies to water pollution more generally. </t>
  </si>
  <si>
    <t>This sheet provides the calculations to create the country-specific and regionally-averaged value factors. These value factors are compiled in the 'Value Factors pre-Gap Filling' sheet.</t>
  </si>
  <si>
    <t>Copyright</t>
  </si>
  <si>
    <t>The International Foundation for Valuing Impacts, Inc. (IFVI) is a section 501(c)(3) public charity dedicated to building and scaling the practice of impact accounting to promote decision-making based on risk, return, and impact.
This publication is subject to the terms and conditions, including the disclaimers and qualifications, set forth at ifvi.org.
© International Foundation for Valuing Impacts, Inc.</t>
  </si>
  <si>
    <t>Click here to view the Terms of Use</t>
  </si>
  <si>
    <t>Details assumptions and parameters related to water pollution more generally.</t>
  </si>
  <si>
    <t xml:space="preserve">This sheet calculates final country-specific and regionally-averaged value factors for the combined impact to Recreation, Property values and Fishstock. Regional averages are filled in wheere countries are missing value factors. Gap Filling occurs in the sheet called 'WP Eutrophication Value Factors.'
</t>
  </si>
  <si>
    <t>The impact pathway for the Interim Water Pollution Model:</t>
  </si>
  <si>
    <t>Click here to access the Interim Water Pollution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</si>
</sst>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d/m/yyyy"/>
    <numFmt numFmtId="165" formatCode="0.0000"/>
    <numFmt numFmtId="166" formatCode="_(* #,##0_);_(* \(#,##0\);_(* &quot;-&quot;_);@_)"/>
  </numFmts>
  <fonts count="3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6"/>
      <color rgb="FFC00000"/>
      <name val="Calibri"/>
      <family val="2"/>
    </font>
    <font>
      <b/>
      <sz val="11"/>
      <color theme="1"/>
      <name val="Calibri"/>
      <family val="2"/>
    </font>
    <font>
      <sz val="11"/>
      <color theme="1"/>
      <name val="Calibri"/>
      <family val="2"/>
    </font>
    <font>
      <b/>
      <sz val="11"/>
      <color rgb="FFC00000"/>
      <name val="Calibri"/>
      <family val="2"/>
    </font>
    <font>
      <sz val="11"/>
      <color theme="1"/>
      <name val="Calibri"/>
      <family val="2"/>
      <scheme val="minor"/>
    </font>
    <font>
      <sz val="11"/>
      <color rgb="FFC00000"/>
      <name val="Calibri"/>
      <family val="2"/>
    </font>
    <font>
      <i/>
      <sz val="11"/>
      <color theme="1"/>
      <name val="Calibri"/>
      <family val="2"/>
    </font>
    <font>
      <u/>
      <sz val="11"/>
      <color theme="4"/>
      <name val="Calibri"/>
      <family val="2"/>
    </font>
    <font>
      <u/>
      <sz val="11"/>
      <color theme="10"/>
      <name val="Calibri"/>
      <family val="2"/>
      <scheme val="minor"/>
    </font>
    <font>
      <b/>
      <sz val="11"/>
      <color theme="1"/>
      <name val="Calibri"/>
      <family val="2"/>
      <scheme val="minor"/>
    </font>
    <font>
      <sz val="11"/>
      <color theme="1"/>
      <name val="Calibri"/>
      <family val="2"/>
    </font>
    <font>
      <u/>
      <sz val="11"/>
      <color rgb="FFC1203E"/>
      <name val="Calibri"/>
      <family val="2"/>
    </font>
    <font>
      <sz val="11"/>
      <color rgb="FF000000"/>
      <name val="Calibri"/>
      <family val="2"/>
    </font>
    <font>
      <i/>
      <sz val="11"/>
      <color theme="1"/>
      <name val="Calibri"/>
      <family val="2"/>
      <scheme val="minor"/>
    </font>
    <font>
      <u/>
      <sz val="11"/>
      <color rgb="FFC1203E"/>
      <name val="Calibri"/>
      <family val="2"/>
    </font>
    <font>
      <b/>
      <sz val="11"/>
      <color rgb="FFC00000"/>
      <name val="Calibri"/>
      <family val="2"/>
    </font>
    <font>
      <b/>
      <sz val="11"/>
      <color theme="1"/>
      <name val="Calibri"/>
      <family val="2"/>
    </font>
    <font>
      <sz val="11"/>
      <color theme="0"/>
      <name val="Calibri"/>
      <family val="2"/>
    </font>
    <font>
      <sz val="8"/>
      <name val="Calibri"/>
      <family val="2"/>
      <scheme val="minor"/>
    </font>
    <font>
      <sz val="9"/>
      <color theme="1"/>
      <name val="Arial"/>
      <family val="2"/>
    </font>
    <font>
      <b/>
      <sz val="11"/>
      <name val="Calibri"/>
      <family val="2"/>
      <scheme val="minor"/>
    </font>
    <font>
      <sz val="11"/>
      <color rgb="FFC00000"/>
      <name val="Calibri"/>
      <family val="2"/>
      <scheme val="minor"/>
    </font>
    <font>
      <b/>
      <sz val="11"/>
      <color theme="0"/>
      <name val="Calibri"/>
      <family val="2"/>
    </font>
    <font>
      <b/>
      <u/>
      <sz val="11"/>
      <color theme="1"/>
      <name val="Calibri"/>
      <family val="2"/>
    </font>
    <font>
      <i/>
      <sz val="11"/>
      <name val="Calibri"/>
      <family val="2"/>
      <scheme val="minor"/>
    </font>
    <font>
      <i/>
      <sz val="11"/>
      <name val="Calibri"/>
      <family val="2"/>
    </font>
    <font>
      <b/>
      <sz val="11"/>
      <color rgb="FFC00000"/>
      <name val="Calibri"/>
      <family val="2"/>
      <scheme val="minor"/>
    </font>
    <font>
      <sz val="11"/>
      <color rgb="FFFF0000"/>
      <name val="Calibri"/>
      <family val="2"/>
    </font>
    <font>
      <sz val="11"/>
      <color theme="0"/>
      <name val="Calibri"/>
      <family val="2"/>
      <scheme val="minor"/>
    </font>
    <font>
      <sz val="11"/>
      <name val="Calibri"/>
      <family val="2"/>
    </font>
    <font>
      <b/>
      <u/>
      <sz val="11"/>
      <color theme="10"/>
      <name val="Calibri"/>
      <family val="2"/>
      <scheme val="minor"/>
    </font>
  </fonts>
  <fills count="24">
    <fill>
      <patternFill patternType="none"/>
    </fill>
    <fill>
      <patternFill patternType="gray125"/>
    </fill>
    <fill>
      <patternFill patternType="solid">
        <fgColor rgb="FFBBD8F7"/>
        <bgColor rgb="FFBBD8F7"/>
      </patternFill>
    </fill>
    <fill>
      <patternFill patternType="solid">
        <fgColor rgb="FFE5314B"/>
        <bgColor rgb="FFE5314B"/>
      </patternFill>
    </fill>
    <fill>
      <patternFill patternType="solid">
        <fgColor rgb="FFD8D8D8"/>
        <bgColor rgb="FFD8D8D8"/>
      </patternFill>
    </fill>
    <fill>
      <patternFill patternType="solid">
        <fgColor rgb="FF95BBB1"/>
        <bgColor rgb="FF95BBB1"/>
      </patternFill>
    </fill>
    <fill>
      <patternFill patternType="solid">
        <fgColor rgb="FF8AA9E8"/>
        <bgColor rgb="FF8AA9E8"/>
      </patternFill>
    </fill>
    <fill>
      <patternFill patternType="solid">
        <fgColor rgb="FF7F7F7F"/>
        <bgColor rgb="FF7F7F7F"/>
      </patternFill>
    </fill>
    <fill>
      <patternFill patternType="solid">
        <fgColor rgb="FFF6BAC3"/>
        <bgColor rgb="FFF6BAC3"/>
      </patternFill>
    </fill>
    <fill>
      <patternFill patternType="solid">
        <fgColor theme="8" tint="0.79998168889431442"/>
        <bgColor indexed="64"/>
      </patternFill>
    </fill>
    <fill>
      <patternFill patternType="solid">
        <fgColor theme="0"/>
        <bgColor rgb="FFBBD8F7"/>
      </patternFill>
    </fill>
    <fill>
      <patternFill patternType="solid">
        <fgColor rgb="FFB2C7F0"/>
        <bgColor indexed="64"/>
      </patternFill>
    </fill>
    <fill>
      <patternFill patternType="solid">
        <fgColor rgb="FFF7B9C2"/>
        <bgColor indexed="64"/>
      </patternFill>
    </fill>
    <fill>
      <patternFill patternType="solid">
        <fgColor rgb="FFB8D1CA"/>
        <bgColor indexed="64"/>
      </patternFill>
    </fill>
    <fill>
      <patternFill patternType="solid">
        <fgColor rgb="FFD8D8D8"/>
        <bgColor indexed="64"/>
      </patternFill>
    </fill>
    <fill>
      <patternFill patternType="solid">
        <fgColor rgb="FFB8D1CA"/>
        <bgColor rgb="FF57867B"/>
      </patternFill>
    </fill>
    <fill>
      <patternFill patternType="solid">
        <fgColor rgb="FFF7B9C2"/>
        <bgColor rgb="FF57867B"/>
      </patternFill>
    </fill>
    <fill>
      <patternFill patternType="solid">
        <fgColor rgb="FFF7B9C2"/>
        <bgColor rgb="FFE5314B"/>
      </patternFill>
    </fill>
    <fill>
      <patternFill patternType="solid">
        <fgColor rgb="FFF7B9C2"/>
        <bgColor rgb="FFF4938E"/>
      </patternFill>
    </fill>
    <fill>
      <patternFill patternType="solid">
        <fgColor rgb="FFB8D1CA"/>
        <bgColor rgb="FF95BBB1"/>
      </patternFill>
    </fill>
    <fill>
      <patternFill patternType="solid">
        <fgColor rgb="FFB2C7F0"/>
        <bgColor rgb="FF8AA9E8"/>
      </patternFill>
    </fill>
    <fill>
      <patternFill patternType="solid">
        <fgColor theme="4"/>
        <bgColor indexed="64"/>
      </patternFill>
    </fill>
    <fill>
      <patternFill patternType="solid">
        <fgColor theme="0" tint="-0.499984740745262"/>
        <bgColor indexed="64"/>
      </patternFill>
    </fill>
    <fill>
      <patternFill patternType="solid">
        <fgColor rgb="FF8AA9E8"/>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14" fillId="0" borderId="0" applyNumberFormat="0" applyFill="0" applyBorder="0" applyAlignment="0" applyProtection="0"/>
    <xf numFmtId="9" fontId="10" fillId="0" borderId="0" applyFont="0" applyFill="0" applyBorder="0" applyAlignment="0" applyProtection="0"/>
    <xf numFmtId="44" fontId="10" fillId="0" borderId="0" applyFont="0" applyFill="0" applyBorder="0" applyAlignment="0" applyProtection="0"/>
    <xf numFmtId="0" fontId="4" fillId="9" borderId="6" applyNumberFormat="0" applyBorder="0"/>
    <xf numFmtId="166" fontId="25" fillId="0" borderId="2"/>
  </cellStyleXfs>
  <cellXfs count="138">
    <xf numFmtId="0" fontId="0" fillId="0" borderId="0" xfId="0"/>
    <xf numFmtId="0" fontId="6" fillId="0" borderId="0" xfId="0" applyFont="1"/>
    <xf numFmtId="0" fontId="7" fillId="0" borderId="1" xfId="0" applyFont="1" applyBorder="1" applyAlignment="1">
      <alignment horizontal="center"/>
    </xf>
    <xf numFmtId="0" fontId="8" fillId="2" borderId="1" xfId="0" applyFont="1" applyFill="1" applyBorder="1"/>
    <xf numFmtId="0" fontId="9" fillId="0" borderId="0" xfId="0" applyFont="1"/>
    <xf numFmtId="0" fontId="10" fillId="0" borderId="0" xfId="0" applyFont="1"/>
    <xf numFmtId="0" fontId="7" fillId="0" borderId="0" xfId="0" applyFont="1"/>
    <xf numFmtId="0" fontId="8" fillId="0" borderId="1" xfId="0" applyFont="1" applyBorder="1" applyAlignment="1">
      <alignment horizontal="center"/>
    </xf>
    <xf numFmtId="0" fontId="12" fillId="4" borderId="1" xfId="0" applyFont="1" applyFill="1" applyBorder="1" applyAlignment="1">
      <alignment horizontal="center"/>
    </xf>
    <xf numFmtId="0" fontId="8" fillId="0" borderId="1" xfId="0" applyFont="1" applyBorder="1" applyAlignment="1">
      <alignment horizontal="left"/>
    </xf>
    <xf numFmtId="0" fontId="7" fillId="0" borderId="1" xfId="0" applyFont="1" applyBorder="1"/>
    <xf numFmtId="0" fontId="8" fillId="0" borderId="1" xfId="0" applyFont="1" applyBorder="1"/>
    <xf numFmtId="164" fontId="8" fillId="0" borderId="1" xfId="0" applyNumberFormat="1" applyFont="1" applyBorder="1"/>
    <xf numFmtId="0" fontId="8" fillId="0" borderId="0" xfId="0" applyFont="1"/>
    <xf numFmtId="0" fontId="13" fillId="0" borderId="1" xfId="0" applyFont="1" applyBorder="1" applyAlignment="1">
      <alignment horizontal="center"/>
    </xf>
    <xf numFmtId="0" fontId="0" fillId="0" borderId="0" xfId="0" applyAlignment="1">
      <alignment wrapText="1"/>
    </xf>
    <xf numFmtId="0" fontId="7" fillId="0" borderId="1" xfId="0" applyFont="1" applyBorder="1" applyAlignment="1">
      <alignment wrapText="1"/>
    </xf>
    <xf numFmtId="0" fontId="8" fillId="0" borderId="1" xfId="0" applyFont="1" applyBorder="1" applyAlignment="1">
      <alignment wrapText="1"/>
    </xf>
    <xf numFmtId="0" fontId="7" fillId="0" borderId="1" xfId="0" applyFont="1" applyBorder="1" applyAlignment="1">
      <alignment horizontal="center" wrapText="1"/>
    </xf>
    <xf numFmtId="0" fontId="17" fillId="0" borderId="3" xfId="0" applyFont="1" applyBorder="1" applyAlignment="1">
      <alignment horizontal="center"/>
    </xf>
    <xf numFmtId="0" fontId="17" fillId="0" borderId="4" xfId="0" applyFont="1" applyBorder="1" applyAlignment="1">
      <alignment horizontal="center"/>
    </xf>
    <xf numFmtId="0" fontId="18" fillId="0" borderId="5"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0" fillId="0" borderId="0" xfId="0" applyAlignment="1">
      <alignment horizontal="center" wrapText="1"/>
    </xf>
    <xf numFmtId="0" fontId="0" fillId="0" borderId="0" xfId="0" applyAlignment="1">
      <alignment horizontal="center"/>
    </xf>
    <xf numFmtId="0" fontId="7" fillId="0" borderId="3" xfId="0" applyFont="1" applyBorder="1" applyAlignment="1">
      <alignment horizontal="center" wrapText="1"/>
    </xf>
    <xf numFmtId="0" fontId="19" fillId="0" borderId="6" xfId="0" applyFont="1" applyBorder="1" applyAlignment="1">
      <alignment horizontal="center"/>
    </xf>
    <xf numFmtId="0" fontId="20" fillId="0" borderId="4" xfId="0" applyFont="1" applyBorder="1" applyAlignment="1">
      <alignment horizontal="center"/>
    </xf>
    <xf numFmtId="0" fontId="14" fillId="0" borderId="4" xfId="1" applyBorder="1" applyAlignment="1">
      <alignment horizontal="center"/>
    </xf>
    <xf numFmtId="0" fontId="0" fillId="0" borderId="6" xfId="0" applyBorder="1" applyAlignment="1">
      <alignment horizontal="center" wrapText="1"/>
    </xf>
    <xf numFmtId="0" fontId="10" fillId="0" borderId="0" xfId="0" applyFont="1" applyAlignment="1">
      <alignment wrapText="1"/>
    </xf>
    <xf numFmtId="0" fontId="21" fillId="0" borderId="0" xfId="0" applyFont="1"/>
    <xf numFmtId="0" fontId="4" fillId="0" borderId="0" xfId="0" applyFont="1"/>
    <xf numFmtId="0" fontId="22" fillId="0" borderId="1" xfId="0" applyFont="1" applyBorder="1" applyAlignment="1">
      <alignment horizontal="center"/>
    </xf>
    <xf numFmtId="0" fontId="16" fillId="0" borderId="1" xfId="0" applyFont="1" applyBorder="1" applyAlignment="1">
      <alignment horizontal="left" wrapText="1"/>
    </xf>
    <xf numFmtId="0" fontId="8" fillId="0" borderId="1" xfId="0" applyFont="1" applyBorder="1" applyAlignment="1">
      <alignment horizontal="left" wrapText="1"/>
    </xf>
    <xf numFmtId="0" fontId="14" fillId="2" borderId="1" xfId="1" applyFill="1" applyBorder="1"/>
    <xf numFmtId="0" fontId="23" fillId="3" borderId="1" xfId="0" applyFont="1" applyFill="1" applyBorder="1" applyAlignment="1">
      <alignment wrapText="1"/>
    </xf>
    <xf numFmtId="0" fontId="8" fillId="0" borderId="3" xfId="0" applyFont="1" applyBorder="1" applyAlignment="1">
      <alignment horizontal="center"/>
    </xf>
    <xf numFmtId="0" fontId="7" fillId="0" borderId="6" xfId="0" applyFont="1" applyBorder="1" applyAlignment="1">
      <alignment horizontal="center" wrapText="1"/>
    </xf>
    <xf numFmtId="44" fontId="8" fillId="6" borderId="1" xfId="3" applyFont="1" applyFill="1" applyBorder="1"/>
    <xf numFmtId="0" fontId="17" fillId="0" borderId="4" xfId="0" applyFont="1" applyBorder="1" applyAlignment="1">
      <alignment horizontal="center" wrapText="1"/>
    </xf>
    <xf numFmtId="0" fontId="14" fillId="0" borderId="4" xfId="1" applyBorder="1" applyAlignment="1">
      <alignment horizontal="center" wrapText="1"/>
    </xf>
    <xf numFmtId="0" fontId="16" fillId="0" borderId="1" xfId="0" applyFont="1" applyBorder="1"/>
    <xf numFmtId="0" fontId="8" fillId="2" borderId="1" xfId="0" applyFont="1" applyFill="1" applyBorder="1" applyAlignment="1">
      <alignment wrapText="1"/>
    </xf>
    <xf numFmtId="0" fontId="14" fillId="10" borderId="1" xfId="1" applyFill="1" applyBorder="1" applyAlignment="1">
      <alignment wrapText="1"/>
    </xf>
    <xf numFmtId="0" fontId="8" fillId="10" borderId="1" xfId="0" applyFont="1" applyFill="1" applyBorder="1" applyAlignment="1">
      <alignment wrapText="1"/>
    </xf>
    <xf numFmtId="0" fontId="8" fillId="0" borderId="1" xfId="0" applyFont="1" applyBorder="1" applyAlignment="1">
      <alignment horizontal="center" wrapText="1"/>
    </xf>
    <xf numFmtId="0" fontId="14" fillId="0" borderId="1" xfId="1" applyFill="1" applyBorder="1" applyAlignment="1">
      <alignment wrapText="1"/>
    </xf>
    <xf numFmtId="0" fontId="26" fillId="0" borderId="2" xfId="5" applyNumberFormat="1" applyFont="1" applyAlignment="1">
      <alignment horizontal="left"/>
    </xf>
    <xf numFmtId="0" fontId="2" fillId="0" borderId="2" xfId="5" applyNumberFormat="1" applyFont="1" applyAlignment="1">
      <alignment horizontal="left"/>
    </xf>
    <xf numFmtId="0" fontId="17" fillId="0" borderId="4" xfId="0" applyFont="1" applyBorder="1" applyAlignment="1">
      <alignment horizontal="left" wrapText="1"/>
    </xf>
    <xf numFmtId="165" fontId="2" fillId="0" borderId="0" xfId="0" applyNumberFormat="1" applyFont="1"/>
    <xf numFmtId="0" fontId="0" fillId="11" borderId="0" xfId="0" applyFill="1"/>
    <xf numFmtId="0" fontId="0" fillId="12" borderId="0" xfId="0" applyFill="1"/>
    <xf numFmtId="0" fontId="0" fillId="13" borderId="0" xfId="0" applyFill="1"/>
    <xf numFmtId="0" fontId="11" fillId="0" borderId="0" xfId="0" applyFont="1" applyAlignment="1">
      <alignment horizontal="right"/>
    </xf>
    <xf numFmtId="0" fontId="11" fillId="0" borderId="0" xfId="0" applyFont="1" applyAlignment="1">
      <alignment horizontal="right" wrapText="1"/>
    </xf>
    <xf numFmtId="0" fontId="1" fillId="0" borderId="0" xfId="0" applyFont="1"/>
    <xf numFmtId="0" fontId="15" fillId="0" borderId="6" xfId="0" applyFont="1" applyBorder="1" applyAlignment="1">
      <alignment horizontal="center"/>
    </xf>
    <xf numFmtId="0" fontId="0" fillId="0" borderId="6" xfId="0" applyBorder="1"/>
    <xf numFmtId="0" fontId="0" fillId="0" borderId="6" xfId="0" applyBorder="1" applyAlignment="1">
      <alignment wrapText="1"/>
    </xf>
    <xf numFmtId="0" fontId="0" fillId="12" borderId="6" xfId="0" applyFill="1" applyBorder="1"/>
    <xf numFmtId="0" fontId="15" fillId="0" borderId="6" xfId="0" applyFont="1" applyBorder="1" applyAlignment="1">
      <alignment horizontal="center" vertical="center"/>
    </xf>
    <xf numFmtId="0" fontId="0" fillId="0" borderId="6" xfId="0" applyBorder="1" applyAlignment="1">
      <alignment horizontal="center" vertical="center"/>
    </xf>
    <xf numFmtId="0" fontId="8" fillId="15" borderId="1" xfId="0" applyFont="1" applyFill="1" applyBorder="1"/>
    <xf numFmtId="0" fontId="8" fillId="16" borderId="1" xfId="0" applyFont="1" applyFill="1" applyBorder="1"/>
    <xf numFmtId="165" fontId="8" fillId="16" borderId="1" xfId="0" applyNumberFormat="1" applyFont="1" applyFill="1" applyBorder="1" applyAlignment="1">
      <alignment horizontal="right"/>
    </xf>
    <xf numFmtId="0" fontId="8" fillId="17" borderId="1" xfId="0" applyFont="1" applyFill="1" applyBorder="1"/>
    <xf numFmtId="9" fontId="8" fillId="17" borderId="1" xfId="2" applyFont="1" applyFill="1" applyBorder="1"/>
    <xf numFmtId="0" fontId="16" fillId="18" borderId="1" xfId="0" applyFont="1" applyFill="1" applyBorder="1"/>
    <xf numFmtId="0" fontId="8" fillId="19" borderId="1" xfId="0" applyFont="1" applyFill="1" applyBorder="1"/>
    <xf numFmtId="0" fontId="8" fillId="18" borderId="1" xfId="0" applyFont="1" applyFill="1" applyBorder="1" applyAlignment="1">
      <alignment horizontal="right"/>
    </xf>
    <xf numFmtId="0" fontId="8" fillId="18" borderId="1" xfId="0" applyFont="1" applyFill="1" applyBorder="1"/>
    <xf numFmtId="44" fontId="8" fillId="19" borderId="1" xfId="3" applyFont="1" applyFill="1" applyBorder="1"/>
    <xf numFmtId="9" fontId="8" fillId="18" borderId="1" xfId="2" applyFont="1" applyFill="1" applyBorder="1"/>
    <xf numFmtId="9" fontId="8" fillId="19" borderId="1" xfId="2" applyFont="1" applyFill="1" applyBorder="1"/>
    <xf numFmtId="44" fontId="8" fillId="20" borderId="1" xfId="3" applyFont="1" applyFill="1" applyBorder="1"/>
    <xf numFmtId="0" fontId="8" fillId="4" borderId="7" xfId="0" applyFont="1" applyFill="1" applyBorder="1" applyAlignment="1">
      <alignment horizontal="center" wrapText="1"/>
    </xf>
    <xf numFmtId="0" fontId="0" fillId="13" borderId="6" xfId="0" applyFill="1" applyBorder="1"/>
    <xf numFmtId="0" fontId="27" fillId="0" borderId="0" xfId="0" applyFont="1" applyAlignment="1">
      <alignment horizontal="right"/>
    </xf>
    <xf numFmtId="0" fontId="0" fillId="14" borderId="6" xfId="0" applyFill="1" applyBorder="1" applyAlignment="1">
      <alignment horizontal="center" vertical="center"/>
    </xf>
    <xf numFmtId="0" fontId="28" fillId="21" borderId="6" xfId="0" applyFont="1" applyFill="1" applyBorder="1"/>
    <xf numFmtId="0" fontId="7" fillId="0" borderId="11" xfId="0" applyFont="1" applyBorder="1"/>
    <xf numFmtId="0" fontId="8" fillId="0" borderId="12" xfId="0" applyFont="1" applyBorder="1"/>
    <xf numFmtId="0" fontId="8" fillId="7" borderId="13" xfId="0" applyFont="1" applyFill="1" applyBorder="1"/>
    <xf numFmtId="0" fontId="8" fillId="0" borderId="14" xfId="0" applyFont="1" applyBorder="1"/>
    <xf numFmtId="0" fontId="8" fillId="6" borderId="13" xfId="0" applyFont="1" applyFill="1" applyBorder="1"/>
    <xf numFmtId="0" fontId="8" fillId="8" borderId="13" xfId="0" applyFont="1" applyFill="1" applyBorder="1"/>
    <xf numFmtId="0" fontId="8" fillId="5" borderId="15" xfId="0" applyFont="1" applyFill="1" applyBorder="1"/>
    <xf numFmtId="0" fontId="8" fillId="0" borderId="16" xfId="0" applyFont="1" applyBorder="1"/>
    <xf numFmtId="0" fontId="8" fillId="0" borderId="8" xfId="0" applyFont="1" applyBorder="1"/>
    <xf numFmtId="0" fontId="8" fillId="0" borderId="9" xfId="0" applyFont="1" applyBorder="1"/>
    <xf numFmtId="0" fontId="8" fillId="0" borderId="10" xfId="0" applyFont="1" applyBorder="1"/>
    <xf numFmtId="0" fontId="30" fillId="0" borderId="17" xfId="1" applyFont="1" applyBorder="1" applyAlignment="1">
      <alignment horizontal="left"/>
    </xf>
    <xf numFmtId="0" fontId="31" fillId="0" borderId="17" xfId="0" applyFont="1" applyBorder="1"/>
    <xf numFmtId="0" fontId="23" fillId="22" borderId="6" xfId="0" applyFont="1" applyFill="1" applyBorder="1"/>
    <xf numFmtId="0" fontId="32" fillId="0" borderId="0" xfId="0" applyFont="1"/>
    <xf numFmtId="14" fontId="8" fillId="0" borderId="1" xfId="0" applyNumberFormat="1" applyFont="1" applyBorder="1"/>
    <xf numFmtId="0" fontId="5" fillId="0" borderId="0" xfId="0" applyFont="1" applyAlignment="1">
      <alignment vertical="top" wrapText="1"/>
    </xf>
    <xf numFmtId="0" fontId="34" fillId="23" borderId="6" xfId="1" applyFont="1" applyFill="1" applyBorder="1"/>
    <xf numFmtId="0" fontId="34" fillId="12" borderId="6" xfId="1" applyFont="1" applyFill="1" applyBorder="1"/>
    <xf numFmtId="0" fontId="34" fillId="12" borderId="6" xfId="1" applyFont="1" applyFill="1" applyBorder="1" applyAlignment="1">
      <alignment vertical="center"/>
    </xf>
    <xf numFmtId="0" fontId="34" fillId="13" borderId="6" xfId="1" applyFont="1" applyFill="1" applyBorder="1"/>
    <xf numFmtId="0" fontId="34" fillId="22" borderId="6" xfId="1" applyFont="1" applyFill="1" applyBorder="1"/>
    <xf numFmtId="0" fontId="8" fillId="0" borderId="2" xfId="0" applyFont="1" applyBorder="1"/>
    <xf numFmtId="0" fontId="14" fillId="0" borderId="17" xfId="1" applyBorder="1" applyAlignment="1">
      <alignment vertical="center"/>
    </xf>
    <xf numFmtId="0" fontId="8" fillId="0" borderId="21" xfId="0" applyFont="1" applyBorder="1"/>
    <xf numFmtId="0" fontId="8" fillId="0" borderId="22" xfId="0" applyFont="1" applyBorder="1"/>
    <xf numFmtId="2" fontId="0" fillId="12" borderId="6" xfId="0" applyNumberFormat="1" applyFill="1" applyBorder="1"/>
    <xf numFmtId="0" fontId="36" fillId="0" borderId="0" xfId="1" applyFont="1"/>
    <xf numFmtId="0" fontId="8" fillId="0" borderId="8" xfId="0" applyFont="1" applyBorder="1" applyAlignment="1">
      <alignment horizontal="left" wrapText="1"/>
    </xf>
    <xf numFmtId="0" fontId="8" fillId="0" borderId="9" xfId="0" applyFont="1" applyBorder="1" applyAlignment="1">
      <alignment horizontal="left" wrapText="1"/>
    </xf>
    <xf numFmtId="0" fontId="8" fillId="0" borderId="10" xfId="0" applyFont="1" applyBorder="1" applyAlignment="1">
      <alignment horizontal="left" wrapText="1"/>
    </xf>
    <xf numFmtId="0" fontId="8" fillId="0" borderId="6" xfId="0" applyFont="1" applyBorder="1" applyAlignment="1">
      <alignment horizontal="left" vertical="top" wrapText="1"/>
    </xf>
    <xf numFmtId="0" fontId="8" fillId="0" borderId="0" xfId="0" applyFont="1" applyAlignment="1">
      <alignment horizontal="left" vertical="top" wrapText="1"/>
    </xf>
    <xf numFmtId="0" fontId="1" fillId="0" borderId="0" xfId="0" applyFont="1" applyAlignment="1">
      <alignment horizontal="left" vertical="top" wrapText="1"/>
    </xf>
    <xf numFmtId="0" fontId="1" fillId="0" borderId="18" xfId="0" applyFont="1" applyBorder="1" applyAlignment="1">
      <alignment horizontal="left" vertical="center" wrapText="1"/>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8" fillId="0" borderId="6" xfId="0" applyFont="1" applyBorder="1" applyAlignment="1">
      <alignment horizontal="left"/>
    </xf>
    <xf numFmtId="0" fontId="8" fillId="0" borderId="8" xfId="0" applyFont="1" applyBorder="1" applyAlignment="1">
      <alignment horizontal="left"/>
    </xf>
    <xf numFmtId="0" fontId="8" fillId="0" borderId="9" xfId="0" applyFont="1" applyBorder="1" applyAlignment="1">
      <alignment horizontal="left"/>
    </xf>
    <xf numFmtId="0" fontId="8" fillId="0" borderId="10" xfId="0" applyFont="1" applyBorder="1" applyAlignment="1">
      <alignment horizontal="left"/>
    </xf>
    <xf numFmtId="0" fontId="28" fillId="21" borderId="8" xfId="0" applyFont="1" applyFill="1" applyBorder="1" applyAlignment="1">
      <alignment horizontal="left"/>
    </xf>
    <xf numFmtId="0" fontId="28" fillId="21" borderId="9" xfId="0" applyFont="1" applyFill="1" applyBorder="1" applyAlignment="1">
      <alignment horizontal="left"/>
    </xf>
    <xf numFmtId="0" fontId="28" fillId="21" borderId="10" xfId="0" applyFont="1" applyFill="1" applyBorder="1" applyAlignment="1">
      <alignment horizontal="left"/>
    </xf>
    <xf numFmtId="0" fontId="12" fillId="0" borderId="8" xfId="0" applyFont="1" applyBorder="1" applyAlignment="1">
      <alignment horizontal="left"/>
    </xf>
    <xf numFmtId="0" fontId="12" fillId="0" borderId="9" xfId="0" applyFont="1" applyBorder="1" applyAlignment="1">
      <alignment horizontal="left"/>
    </xf>
    <xf numFmtId="0" fontId="12" fillId="0" borderId="10" xfId="0" applyFont="1" applyBorder="1" applyAlignment="1">
      <alignment horizontal="left"/>
    </xf>
    <xf numFmtId="0" fontId="29" fillId="0" borderId="8" xfId="0" applyFont="1" applyBorder="1" applyAlignment="1">
      <alignment horizontal="left"/>
    </xf>
    <xf numFmtId="0" fontId="29" fillId="0" borderId="9" xfId="0" applyFont="1" applyBorder="1" applyAlignment="1">
      <alignment horizontal="left"/>
    </xf>
    <xf numFmtId="0" fontId="29" fillId="0" borderId="10" xfId="0" applyFont="1" applyBorder="1" applyAlignment="1">
      <alignment horizontal="left"/>
    </xf>
    <xf numFmtId="0" fontId="35" fillId="0" borderId="8" xfId="0" applyFont="1" applyBorder="1" applyAlignment="1">
      <alignment horizontal="left" wrapText="1"/>
    </xf>
    <xf numFmtId="0" fontId="33" fillId="0" borderId="9" xfId="0" applyFont="1" applyBorder="1" applyAlignment="1">
      <alignment horizontal="left" wrapText="1"/>
    </xf>
    <xf numFmtId="0" fontId="33" fillId="0" borderId="10" xfId="0" applyFont="1" applyBorder="1" applyAlignment="1">
      <alignment horizontal="left" wrapText="1"/>
    </xf>
    <xf numFmtId="0" fontId="3" fillId="0" borderId="0" xfId="0" applyFont="1" applyAlignment="1">
      <alignment horizontal="left" vertical="top" wrapText="1"/>
    </xf>
  </cellXfs>
  <cellStyles count="6">
    <cellStyle name="Currency" xfId="3" builtinId="4"/>
    <cellStyle name="Data looked up from input or assumptions sheet" xfId="4" xr:uid="{14E5AE0C-0C1D-4D9D-8665-FBF9E7DA54D1}"/>
    <cellStyle name="Hyperlink" xfId="1" builtinId="8"/>
    <cellStyle name="Normal" xfId="0" builtinId="0"/>
    <cellStyle name="Normal1" xfId="5" xr:uid="{CC7B6C0C-E294-48DE-BC1B-EC527E2C8177}"/>
    <cellStyle name="Percent" xfId="2" builtinId="5"/>
  </cellStyles>
  <dxfs count="3">
    <dxf>
      <font>
        <b/>
        <family val="2"/>
      </font>
      <alignment horizontal="center" vertical="center" textRotation="0" wrapText="0" indent="0" justifyLastLine="0" shrinkToFit="0" readingOrder="0"/>
    </dxf>
    <dxf>
      <font>
        <b/>
        <family val="2"/>
      </font>
      <alignment horizontal="center" vertical="center" textRotation="0" wrapText="0" indent="0" justifyLastLine="0" shrinkToFit="0" readingOrder="0"/>
    </dxf>
    <dxf>
      <font>
        <b/>
        <family val="2"/>
      </font>
      <alignment horizontal="center" vertical="bottom" textRotation="0" wrapText="0" indent="0" justifyLastLine="0" shrinkToFit="0" readingOrder="0"/>
    </dxf>
  </dxfs>
  <tableStyles count="0" defaultTableStyle="TableStyleMedium2" defaultPivotStyle="PivotStyleLight16"/>
  <colors>
    <mruColors>
      <color rgb="FFB8D1CA"/>
      <color rgb="FFF7B9C2"/>
      <color rgb="FF8AA9E8"/>
      <color rgb="FFB2C7F0"/>
      <color rgb="FFD8D8D8"/>
      <color rgb="FFF493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670943</xdr:colOff>
      <xdr:row>4</xdr:row>
      <xdr:rowOff>0</xdr:rowOff>
    </xdr:from>
    <xdr:ext cx="11765280" cy="2374900"/>
    <xdr:sp macro="" textlink="">
      <xdr:nvSpPr>
        <xdr:cNvPr id="2" name="Shape 6">
          <a:extLst>
            <a:ext uri="{FF2B5EF4-FFF2-40B4-BE49-F238E27FC236}">
              <a16:creationId xmlns:a16="http://schemas.microsoft.com/office/drawing/2014/main" id="{97381B55-FC44-324E-89FB-6A0603F09B46}"/>
            </a:ext>
          </a:extLst>
        </xdr:cNvPr>
        <xdr:cNvSpPr txBox="1"/>
      </xdr:nvSpPr>
      <xdr:spPr>
        <a:xfrm>
          <a:off x="670943" y="977900"/>
          <a:ext cx="11765280" cy="2374900"/>
        </a:xfrm>
        <a:prstGeom prst="rect">
          <a:avLst/>
        </a:prstGeom>
        <a:solidFill>
          <a:schemeClr val="accen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2"/>
              </a:solidFill>
              <a:latin typeface="+mn-lt"/>
              <a:ea typeface="+mn-ea"/>
              <a:cs typeface="+mn-cs"/>
              <a:sym typeface="Calibri"/>
            </a:rPr>
            <a:t>This is v1 of the Interim</a:t>
          </a:r>
          <a:r>
            <a:rPr lang="en-US" sz="1100" baseline="0">
              <a:solidFill>
                <a:schemeClr val="lt2"/>
              </a:solidFill>
              <a:latin typeface="+mn-lt"/>
              <a:ea typeface="+mn-ea"/>
              <a:cs typeface="+mn-cs"/>
              <a:sym typeface="Calibri"/>
            </a:rPr>
            <a:t> Water Pollution Eutrophication </a:t>
          </a:r>
          <a:r>
            <a:rPr lang="en-US" sz="1100">
              <a:solidFill>
                <a:schemeClr val="lt2"/>
              </a:solidFill>
              <a:latin typeface="+mn-lt"/>
              <a:ea typeface="+mn-ea"/>
              <a:cs typeface="+mn-cs"/>
              <a:sym typeface="Calibri"/>
            </a:rPr>
            <a:t>Model produced by the International Foundation for Valuing Impacts (IFVI) and last updated on 10/15/2024. Please consult the Interim</a:t>
          </a:r>
          <a:r>
            <a:rPr lang="en-US" sz="1100" baseline="0">
              <a:solidFill>
                <a:schemeClr val="lt2"/>
              </a:solidFill>
              <a:latin typeface="+mn-lt"/>
              <a:ea typeface="+mn-ea"/>
              <a:cs typeface="+mn-cs"/>
              <a:sym typeface="Calibri"/>
            </a:rPr>
            <a:t> Water Pollution </a:t>
          </a:r>
          <a:r>
            <a:rPr lang="en-US" sz="1100">
              <a:solidFill>
                <a:schemeClr val="lt2"/>
              </a:solidFill>
              <a:latin typeface="+mn-lt"/>
              <a:ea typeface="+mn-ea"/>
              <a:cs typeface="+mn-cs"/>
              <a:sym typeface="Calibri"/>
            </a:rPr>
            <a:t>Methodology for futher information on the methodology and the Interim Water Pollution Model Technical Manual for guidance on how to use this model.</a:t>
          </a:r>
          <a:r>
            <a:rPr lang="en-US" sz="1100" baseline="0">
              <a:solidFill>
                <a:schemeClr val="lt2"/>
              </a:solidFill>
              <a:latin typeface="+mn-lt"/>
              <a:ea typeface="+mn-ea"/>
              <a:cs typeface="+mn-cs"/>
              <a:sym typeface="Calibri"/>
            </a:rPr>
            <a:t> </a:t>
          </a:r>
        </a:p>
        <a:p>
          <a:pPr marL="0" lvl="0" indent="0" algn="l" rtl="0">
            <a:spcBef>
              <a:spcPts val="0"/>
            </a:spcBef>
            <a:spcAft>
              <a:spcPts val="0"/>
            </a:spcAft>
            <a:buNone/>
          </a:pPr>
          <a:endParaRPr lang="en-US" sz="1100" baseline="0">
            <a:solidFill>
              <a:schemeClr val="lt2"/>
            </a:solidFill>
            <a:latin typeface="+mn-lt"/>
            <a:ea typeface="+mn-ea"/>
            <a:cs typeface="+mn-cs"/>
            <a:sym typeface="Calibri"/>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aseline="0">
              <a:solidFill>
                <a:schemeClr val="lt2"/>
              </a:solidFill>
              <a:latin typeface="+mn-lt"/>
              <a:ea typeface="+mn-ea"/>
              <a:cs typeface="+mn-cs"/>
              <a:sym typeface="Calibri"/>
            </a:rPr>
            <a:t>The Interim Water Pollution Eutrophication model details impacts related to recreation, property values, fish stocks, livestock, agriculture, and ecosystem services that occur as a result of excessive nutrient loads. Willingness to pay approaches are used to assign a value to total eutrophication impacts rather than splitting out individual impacts. For health impacts related to water pollution, refer to the Water Pollution Health Model.</a:t>
          </a:r>
        </a:p>
        <a:p>
          <a:pPr marL="0" lvl="0" indent="0" algn="l" rtl="0">
            <a:spcBef>
              <a:spcPts val="0"/>
            </a:spcBef>
            <a:spcAft>
              <a:spcPts val="0"/>
            </a:spcAft>
            <a:buNone/>
          </a:pPr>
          <a:endParaRPr lang="en-US" sz="1100" baseline="0">
            <a:solidFill>
              <a:schemeClr val="lt2"/>
            </a:solidFill>
            <a:latin typeface="+mn-lt"/>
            <a:ea typeface="+mn-ea"/>
            <a:cs typeface="+mn-cs"/>
            <a:sym typeface="Calibri"/>
          </a:endParaRPr>
        </a:p>
        <a:p>
          <a:pPr marL="0" lvl="0" indent="0" algn="l" rtl="0">
            <a:spcBef>
              <a:spcPts val="600"/>
            </a:spcBef>
            <a:spcAft>
              <a:spcPts val="0"/>
            </a:spcAft>
            <a:buNone/>
          </a:pPr>
          <a:r>
            <a:rPr lang="en-US" sz="1100">
              <a:solidFill>
                <a:schemeClr val="lt2"/>
              </a:solidFill>
              <a:latin typeface="+mn-lt"/>
              <a:ea typeface="+mn-ea"/>
              <a:cs typeface="+mn-cs"/>
              <a:sym typeface="Calibri"/>
            </a:rPr>
            <a:t>This model is designed for those interested in better understanding the technical calculations of the value factors presented in the Global</a:t>
          </a:r>
          <a:r>
            <a:rPr lang="en-US" sz="1100" baseline="0">
              <a:solidFill>
                <a:schemeClr val="lt2"/>
              </a:solidFill>
              <a:latin typeface="+mn-lt"/>
              <a:ea typeface="+mn-ea"/>
              <a:cs typeface="+mn-cs"/>
              <a:sym typeface="Calibri"/>
            </a:rPr>
            <a:t> Value Factors Database (GVFD). The value factors presented in this model are the same as those presented in the GVFD, but are presented here for detailed analysis and expansion</a:t>
          </a:r>
          <a:r>
            <a:rPr lang="en-US" sz="1100">
              <a:solidFill>
                <a:schemeClr val="lt2"/>
              </a:solidFill>
              <a:latin typeface="+mn-lt"/>
              <a:ea typeface="+mn-ea"/>
              <a:cs typeface="+mn-cs"/>
              <a:sym typeface="Calibri"/>
            </a:rPr>
            <a:t>. For routine</a:t>
          </a:r>
          <a:r>
            <a:rPr lang="en-US" sz="1100" baseline="0">
              <a:solidFill>
                <a:schemeClr val="lt2"/>
              </a:solidFill>
              <a:latin typeface="+mn-lt"/>
              <a:ea typeface="+mn-ea"/>
              <a:cs typeface="+mn-cs"/>
              <a:sym typeface="Calibri"/>
            </a:rPr>
            <a:t> </a:t>
          </a:r>
          <a:r>
            <a:rPr lang="en-US" sz="1100">
              <a:solidFill>
                <a:schemeClr val="lt2"/>
              </a:solidFill>
              <a:latin typeface="+mn-lt"/>
              <a:ea typeface="+mn-ea"/>
              <a:cs typeface="+mn-cs"/>
              <a:sym typeface="Calibri"/>
            </a:rPr>
            <a:t>implementation, it is recommended that users focus on the GVFD and the Methodology</a:t>
          </a:r>
          <a:r>
            <a:rPr lang="en-US" sz="1100" baseline="0">
              <a:solidFill>
                <a:schemeClr val="lt2"/>
              </a:solidFill>
              <a:latin typeface="+mn-lt"/>
              <a:ea typeface="+mn-ea"/>
              <a:cs typeface="+mn-cs"/>
              <a:sym typeface="Calibri"/>
            </a:rPr>
            <a:t> documents. Each sheet has some references to the input data or approaches used. For a full list of sources and references see the Interim Water Pollution Methodology.</a:t>
          </a:r>
          <a:endParaRPr lang="en-US" sz="1100">
            <a:solidFill>
              <a:schemeClr val="lt2"/>
            </a:solidFill>
            <a:latin typeface="+mn-lt"/>
            <a:ea typeface="+mn-ea"/>
            <a:cs typeface="+mn-cs"/>
            <a:sym typeface="Calibri"/>
          </a:endParaRPr>
        </a:p>
        <a:p>
          <a:pPr marL="0" marR="0" lvl="0" indent="0" algn="l" defTabSz="914400" rtl="0" eaLnBrk="1" fontAlgn="auto" latinLnBrk="0" hangingPunct="1">
            <a:lnSpc>
              <a:spcPct val="100000"/>
            </a:lnSpc>
            <a:spcBef>
              <a:spcPts val="600"/>
            </a:spcBef>
            <a:spcAft>
              <a:spcPts val="0"/>
            </a:spcAft>
            <a:buClrTx/>
            <a:buSzTx/>
            <a:buFontTx/>
            <a:buNone/>
            <a:tabLst/>
            <a:defRPr/>
          </a:pPr>
          <a:r>
            <a:rPr lang="en-US" sz="1100" baseline="0">
              <a:solidFill>
                <a:schemeClr val="lt2"/>
              </a:solidFill>
              <a:latin typeface="+mn-lt"/>
              <a:ea typeface="+mn-ea"/>
              <a:cs typeface="+mn-cs"/>
              <a:sym typeface="Calibri"/>
            </a:rPr>
            <a:t>IFVI encourages collaboration and feedback on this model. If there are any questions about use or modification of these models please contact us at research@ifvi.org</a:t>
          </a:r>
          <a:r>
            <a:rPr lang="en-US" sz="1100" baseline="0">
              <a:solidFill>
                <a:schemeClr val="bg1"/>
              </a:solidFill>
              <a:latin typeface="+mn-lt"/>
              <a:ea typeface="+mn-ea"/>
              <a:cs typeface="+mn-cs"/>
              <a:sym typeface="Calibri"/>
            </a:rPr>
            <a:t>. Any modifications to these models may produce value factors distinct from those produced by IFVI and should not be considered endorsed or approved by or a representation of the IFVI methodology.</a:t>
          </a:r>
          <a:endParaRPr lang="en-US" sz="1100">
            <a:solidFill>
              <a:schemeClr val="bg1"/>
            </a:solidFill>
            <a:latin typeface="+mn-lt"/>
            <a:ea typeface="+mn-ea"/>
            <a:cs typeface="+mn-cs"/>
            <a:sym typeface="Calibri"/>
          </a:endParaRPr>
        </a:p>
        <a:p>
          <a:pPr marL="0" lvl="0" indent="0" algn="l" rtl="0">
            <a:spcBef>
              <a:spcPts val="0"/>
            </a:spcBef>
            <a:spcAft>
              <a:spcPts val="0"/>
            </a:spcAft>
            <a:buNone/>
          </a:pPr>
          <a:endParaRPr lang="en-US" sz="1100" baseline="0">
            <a:solidFill>
              <a:schemeClr val="lt2"/>
            </a:solidFill>
            <a:latin typeface="Calibri"/>
            <a:ea typeface="Calibri"/>
            <a:cs typeface="Calibri"/>
            <a:sym typeface="Calibri"/>
          </a:endParaRPr>
        </a:p>
      </xdr:txBody>
    </xdr:sp>
    <xdr:clientData fLocksWithSheet="0"/>
  </xdr:oneCellAnchor>
  <xdr:twoCellAnchor>
    <xdr:from>
      <xdr:col>12</xdr:col>
      <xdr:colOff>284480</xdr:colOff>
      <xdr:row>2</xdr:row>
      <xdr:rowOff>45720</xdr:rowOff>
    </xdr:from>
    <xdr:to>
      <xdr:col>19</xdr:col>
      <xdr:colOff>584581</xdr:colOff>
      <xdr:row>13</xdr:row>
      <xdr:rowOff>26822</xdr:rowOff>
    </xdr:to>
    <xdr:grpSp>
      <xdr:nvGrpSpPr>
        <xdr:cNvPr id="4" name="Group 3">
          <a:extLst>
            <a:ext uri="{FF2B5EF4-FFF2-40B4-BE49-F238E27FC236}">
              <a16:creationId xmlns:a16="http://schemas.microsoft.com/office/drawing/2014/main" id="{974F0B98-C740-7647-A5ED-852CA63259C9}"/>
            </a:ext>
          </a:extLst>
        </xdr:cNvPr>
        <xdr:cNvGrpSpPr/>
      </xdr:nvGrpSpPr>
      <xdr:grpSpPr>
        <a:xfrm>
          <a:off x="13416280" y="490220"/>
          <a:ext cx="5545201" cy="2914802"/>
          <a:chOff x="11718636" y="634998"/>
          <a:chExt cx="4964546" cy="2655456"/>
        </a:xfrm>
      </xdr:grpSpPr>
      <xdr:sp macro="" textlink="">
        <xdr:nvSpPr>
          <xdr:cNvPr id="5" name="Shape 6">
            <a:extLst>
              <a:ext uri="{FF2B5EF4-FFF2-40B4-BE49-F238E27FC236}">
                <a16:creationId xmlns:a16="http://schemas.microsoft.com/office/drawing/2014/main" id="{F0700750-97B0-0D26-1D54-8033B21C0AE7}"/>
              </a:ext>
            </a:extLst>
          </xdr:cNvPr>
          <xdr:cNvSpPr txBox="1"/>
        </xdr:nvSpPr>
        <xdr:spPr>
          <a:xfrm>
            <a:off x="13201160" y="1445747"/>
            <a:ext cx="1552221" cy="404519"/>
          </a:xfrm>
          <a:prstGeom prst="rect">
            <a:avLst/>
          </a:prstGeom>
          <a:solidFill>
            <a:schemeClr val="accent6"/>
          </a:solidFill>
          <a:ln>
            <a:solidFill>
              <a:schemeClr val="tx1"/>
            </a:solid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a:solidFill>
                  <a:schemeClr val="lt2"/>
                </a:solidFill>
                <a:latin typeface="+mj-lt"/>
                <a:ea typeface="Calibri"/>
                <a:cs typeface="Calibri"/>
                <a:sym typeface="Calibri"/>
              </a:rPr>
              <a:t>2. Calculations</a:t>
            </a:r>
            <a:endParaRPr sz="1800">
              <a:latin typeface="+mj-lt"/>
            </a:endParaRPr>
          </a:p>
          <a:p>
            <a:pPr marL="0" lvl="0" indent="0" algn="l" rtl="0">
              <a:spcBef>
                <a:spcPts val="0"/>
              </a:spcBef>
              <a:spcAft>
                <a:spcPts val="0"/>
              </a:spcAft>
              <a:buNone/>
            </a:pPr>
            <a:endParaRPr sz="1100">
              <a:solidFill>
                <a:schemeClr val="lt2"/>
              </a:solidFill>
            </a:endParaRPr>
          </a:p>
        </xdr:txBody>
      </xdr:sp>
      <xdr:sp macro="" textlink="">
        <xdr:nvSpPr>
          <xdr:cNvPr id="9" name="Shape 6">
            <a:extLst>
              <a:ext uri="{FF2B5EF4-FFF2-40B4-BE49-F238E27FC236}">
                <a16:creationId xmlns:a16="http://schemas.microsoft.com/office/drawing/2014/main" id="{65AFD952-A210-247C-1836-0C82C43895A6}"/>
              </a:ext>
            </a:extLst>
          </xdr:cNvPr>
          <xdr:cNvSpPr txBox="1"/>
        </xdr:nvSpPr>
        <xdr:spPr>
          <a:xfrm>
            <a:off x="11824257" y="732326"/>
            <a:ext cx="1411109" cy="415806"/>
          </a:xfrm>
          <a:prstGeom prst="rect">
            <a:avLst/>
          </a:prstGeom>
          <a:solidFill>
            <a:schemeClr val="accent3">
              <a:lumMod val="40000"/>
              <a:lumOff val="60000"/>
            </a:schemeClr>
          </a:solidFill>
          <a:ln>
            <a:solidFill>
              <a:schemeClr val="tx1"/>
            </a:solid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a:solidFill>
                  <a:schemeClr val="lt2"/>
                </a:solidFill>
                <a:latin typeface="Calibri"/>
                <a:ea typeface="Calibri"/>
                <a:cs typeface="Calibri"/>
                <a:sym typeface="Calibri"/>
              </a:rPr>
              <a:t>1. Input Data</a:t>
            </a:r>
            <a:endParaRPr sz="1800"/>
          </a:p>
        </xdr:txBody>
      </xdr:sp>
      <xdr:sp macro="" textlink="">
        <xdr:nvSpPr>
          <xdr:cNvPr id="10" name="Shape 6">
            <a:extLst>
              <a:ext uri="{FF2B5EF4-FFF2-40B4-BE49-F238E27FC236}">
                <a16:creationId xmlns:a16="http://schemas.microsoft.com/office/drawing/2014/main" id="{402F70CE-39D7-05CD-D796-7682D8B03018}"/>
              </a:ext>
            </a:extLst>
          </xdr:cNvPr>
          <xdr:cNvSpPr txBox="1"/>
        </xdr:nvSpPr>
        <xdr:spPr>
          <a:xfrm>
            <a:off x="14871787" y="2083912"/>
            <a:ext cx="1682043" cy="404519"/>
          </a:xfrm>
          <a:prstGeom prst="rect">
            <a:avLst/>
          </a:prstGeom>
          <a:solidFill>
            <a:srgbClr val="8AA9E8"/>
          </a:solidFill>
          <a:ln>
            <a:solidFill>
              <a:schemeClr val="tx1"/>
            </a:solid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a:solidFill>
                  <a:schemeClr val="lt2"/>
                </a:solidFill>
                <a:latin typeface="+mj-lt"/>
                <a:ea typeface="Calibri"/>
                <a:cs typeface="Calibri"/>
                <a:sym typeface="Calibri"/>
              </a:rPr>
              <a:t>3. Value Factors</a:t>
            </a:r>
            <a:endParaRPr sz="1800">
              <a:latin typeface="+mj-lt"/>
            </a:endParaRPr>
          </a:p>
          <a:p>
            <a:pPr marL="0" lvl="0" indent="0" algn="l" rtl="0">
              <a:spcBef>
                <a:spcPts val="0"/>
              </a:spcBef>
              <a:spcAft>
                <a:spcPts val="0"/>
              </a:spcAft>
              <a:buNone/>
            </a:pPr>
            <a:endParaRPr sz="1100">
              <a:solidFill>
                <a:schemeClr val="lt2"/>
              </a:solidFill>
            </a:endParaRPr>
          </a:p>
        </xdr:txBody>
      </xdr:sp>
      <xdr:cxnSp macro="">
        <xdr:nvCxnSpPr>
          <xdr:cNvPr id="11" name="Elbow Connector 10">
            <a:extLst>
              <a:ext uri="{FF2B5EF4-FFF2-40B4-BE49-F238E27FC236}">
                <a16:creationId xmlns:a16="http://schemas.microsoft.com/office/drawing/2014/main" id="{596D4A9B-EDF2-C210-671B-0CC8D02E4F80}"/>
              </a:ext>
            </a:extLst>
          </xdr:cNvPr>
          <xdr:cNvCxnSpPr>
            <a:stCxn id="9" idx="3"/>
          </xdr:cNvCxnSpPr>
        </xdr:nvCxnSpPr>
        <xdr:spPr>
          <a:xfrm>
            <a:off x="13219973" y="934670"/>
            <a:ext cx="761147" cy="511077"/>
          </a:xfrm>
          <a:prstGeom prst="bentConnector2">
            <a:avLst/>
          </a:prstGeom>
          <a:ln w="857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Elbow Connector 11">
            <a:extLst>
              <a:ext uri="{FF2B5EF4-FFF2-40B4-BE49-F238E27FC236}">
                <a16:creationId xmlns:a16="http://schemas.microsoft.com/office/drawing/2014/main" id="{587CB2D9-7FD7-0313-EFE5-24D9234FEC0B}"/>
              </a:ext>
            </a:extLst>
          </xdr:cNvPr>
          <xdr:cNvCxnSpPr>
            <a:stCxn id="5" idx="3"/>
            <a:endCxn id="10" idx="0"/>
          </xdr:cNvCxnSpPr>
        </xdr:nvCxnSpPr>
        <xdr:spPr>
          <a:xfrm>
            <a:off x="14747607" y="1642448"/>
            <a:ext cx="1128336" cy="441464"/>
          </a:xfrm>
          <a:prstGeom prst="bentConnector2">
            <a:avLst/>
          </a:prstGeom>
          <a:ln w="857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 name="Shape 6">
            <a:extLst>
              <a:ext uri="{FF2B5EF4-FFF2-40B4-BE49-F238E27FC236}">
                <a16:creationId xmlns:a16="http://schemas.microsoft.com/office/drawing/2014/main" id="{A1014B4C-0AE2-F12A-99F1-189858C8A014}"/>
              </a:ext>
            </a:extLst>
          </xdr:cNvPr>
          <xdr:cNvSpPr txBox="1"/>
        </xdr:nvSpPr>
        <xdr:spPr>
          <a:xfrm>
            <a:off x="11718636" y="634998"/>
            <a:ext cx="4964546" cy="2655456"/>
          </a:xfrm>
          <a:prstGeom prst="rect">
            <a:avLst/>
          </a:prstGeom>
          <a:noFill/>
          <a:ln w="22225">
            <a:solidFill>
              <a:schemeClr val="accent1">
                <a:lumMod val="50000"/>
              </a:schemeClr>
            </a:solidFill>
          </a:ln>
        </xdr:spPr>
        <xdr:txBody>
          <a:bodyPr spcFirstLastPara="1" wrap="square" lIns="91425" tIns="45700" rIns="91425" bIns="45700" anchor="b" anchorCtr="0">
            <a:noAutofit/>
          </a:bodyPr>
          <a:lstStyle/>
          <a:p>
            <a:pPr marL="0" lvl="0" indent="0" algn="l" rtl="0">
              <a:spcBef>
                <a:spcPts val="0"/>
              </a:spcBef>
              <a:spcAft>
                <a:spcPts val="0"/>
              </a:spcAft>
              <a:buNone/>
            </a:pPr>
            <a:r>
              <a:rPr lang="en-US" sz="1300">
                <a:solidFill>
                  <a:sysClr val="windowText" lastClr="000000"/>
                </a:solidFill>
                <a:latin typeface="Calibri"/>
                <a:ea typeface="Calibri"/>
                <a:cs typeface="Calibri"/>
                <a:sym typeface="Calibri"/>
              </a:rPr>
              <a:t>Flow diagram of the major components of the Interim Water Pollution Eutrophication </a:t>
            </a:r>
            <a:r>
              <a:rPr lang="en-US" sz="1300" baseline="0">
                <a:solidFill>
                  <a:sysClr val="windowText" lastClr="000000"/>
                </a:solidFill>
                <a:latin typeface="Calibri"/>
                <a:ea typeface="Calibri"/>
                <a:cs typeface="Calibri"/>
                <a:sym typeface="Calibri"/>
              </a:rPr>
              <a:t>model.  </a:t>
            </a:r>
            <a:r>
              <a:rPr lang="en-US" sz="1300" baseline="0">
                <a:solidFill>
                  <a:sysClr val="windowText" lastClr="000000"/>
                </a:solidFill>
                <a:latin typeface="+mn-lt"/>
                <a:ea typeface="+mn-ea"/>
                <a:cs typeface="+mn-cs"/>
                <a:sym typeface="Calibri"/>
              </a:rPr>
              <a:t>The </a:t>
            </a:r>
            <a:r>
              <a:rPr lang="en-US" sz="1300" baseline="0">
                <a:solidFill>
                  <a:sysClr val="windowText" lastClr="000000"/>
                </a:solidFill>
                <a:latin typeface="Calibri"/>
                <a:ea typeface="Calibri"/>
                <a:cs typeface="Calibri"/>
                <a:sym typeface="Calibri"/>
              </a:rPr>
              <a:t>(1) input data feeds into the (2) calculations which produce (3) value factors.</a:t>
            </a:r>
            <a:endParaRPr lang="en-US" sz="1300">
              <a:solidFill>
                <a:sysClr val="windowText" lastClr="000000"/>
              </a:solidFill>
              <a:latin typeface="Calibri"/>
              <a:ea typeface="Calibri"/>
              <a:cs typeface="Calibri"/>
              <a:sym typeface="Calibri"/>
            </a:endParaRPr>
          </a:p>
        </xdr:txBody>
      </xdr:sp>
    </xdr:grpSp>
    <xdr:clientData/>
  </xdr:twoCellAnchor>
  <xdr:twoCellAnchor editAs="oneCell">
    <xdr:from>
      <xdr:col>1</xdr:col>
      <xdr:colOff>165100</xdr:colOff>
      <xdr:row>35</xdr:row>
      <xdr:rowOff>241300</xdr:rowOff>
    </xdr:from>
    <xdr:to>
      <xdr:col>7</xdr:col>
      <xdr:colOff>584200</xdr:colOff>
      <xdr:row>55</xdr:row>
      <xdr:rowOff>65798</xdr:rowOff>
    </xdr:to>
    <xdr:pic>
      <xdr:nvPicPr>
        <xdr:cNvPr id="3" name="Picture 2">
          <a:extLst>
            <a:ext uri="{FF2B5EF4-FFF2-40B4-BE49-F238E27FC236}">
              <a16:creationId xmlns:a16="http://schemas.microsoft.com/office/drawing/2014/main" id="{45471EB4-434D-613A-F4B9-53EA33E591E2}"/>
            </a:ext>
          </a:extLst>
        </xdr:cNvPr>
        <xdr:cNvPicPr>
          <a:picLocks noChangeAspect="1"/>
        </xdr:cNvPicPr>
      </xdr:nvPicPr>
      <xdr:blipFill>
        <a:blip xmlns:r="http://schemas.openxmlformats.org/officeDocument/2006/relationships" r:embed="rId1"/>
        <a:stretch>
          <a:fillRect/>
        </a:stretch>
      </xdr:blipFill>
      <xdr:spPr>
        <a:xfrm>
          <a:off x="838200" y="9563100"/>
          <a:ext cx="9512300" cy="480289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ominic Ronoh (ZA)" id="{7935D795-E348-439A-BB9B-EF4577D34395}" userId="S::dominic.ronoh@pwc.com::3fb20486-495b-42f6-89a8-63dc06c50222" providerId="AD"/>
  <person displayName="Chris North (UK)" id="{0E6200B3-7EF1-4FB3-BBFF-30AFF6FFC3D1}" userId="S::christopher.north@pwc.com::b834ae49-823d-4ea9-9949-d0e1f2509ba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876B7E-651A-024C-9C75-F4000DC96C32}" name="Water_Assumptions_and_Parameters" displayName="Water_Assumptions_and_Parameters" ref="B9:H1002" totalsRowShown="0" headerRowDxfId="2">
  <autoFilter ref="B9:H1002" xr:uid="{3E876B7E-651A-024C-9C75-F4000DC96C3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297EB2D-4980-D141-ADEC-2E4B88FA0399}" name="Assumption/Parameter"/>
    <tableColumn id="2" xr3:uid="{E898E672-4455-D040-A473-7AEB058CE1EB}" name="Source"/>
    <tableColumn id="3" xr3:uid="{D16383CF-5292-D64C-9546-2F4E8A0A50C8}" name="Year"/>
    <tableColumn id="4" xr3:uid="{0017D827-5C54-AC4D-95C2-9CCD94FABE5F}" name="Units"/>
    <tableColumn id="5" xr3:uid="{E62F8A2E-4766-8A47-B24A-CF1B10A29424}" name="Value"/>
    <tableColumn id="6" xr3:uid="{DE8A073D-4456-204A-A0DD-86C1AF712DB2}" name="Range name"/>
    <tableColumn id="7" xr3:uid="{F636104B-ABAF-4E46-A07E-16624F447267}" name="Comment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E27605-7641-244A-9E2C-F3838E3D72B4}" name="Eutrophication_Module_Inputs_1" displayName="Eutrophication_Module_Inputs_1" ref="B7:L999" totalsRowShown="0" headerRowDxfId="1">
  <autoFilter ref="B7:L999" xr:uid="{6EE27605-7641-244A-9E2C-F3838E3D72B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FA482518-A3A3-EC4B-BF8E-69187664D147}" name="Country"/>
    <tableColumn id="2" xr3:uid="{47BCC91C-7DC9-204D-85ED-07309A72C248}" name="Region"/>
    <tableColumn id="3" xr3:uid="{B7BD8430-FEB6-1F44-9BAC-E1D3512B8145}" name="Population (latest)"/>
    <tableColumn id="4" xr3:uid="{660A0BBD-A1B7-F14D-A46F-AFD59573320A}" name="Population density"/>
    <tableColumn id="5" xr3:uid="{9C9A3522-8B59-3144-8942-207A166EABA1}" name="Rural population"/>
    <tableColumn id="6" xr3:uid="{807E568C-642F-1743-86DB-60DE7A960D57}" name="GNI PPP per capita"/>
    <tableColumn id="7" xr3:uid="{F897C20B-5322-8C4E-B299-1F99F28C67BC}" name="Land area"/>
    <tableColumn id="8" xr3:uid="{C7C3842B-D416-8F48-BA8D-D8D169B183E8}" name="Helme's Fate Factors"/>
    <tableColumn id="9" xr3:uid="{66637D96-8D5C-C548-867E-27C4DBB6A765}" name="CF for P emissions to freshwater"/>
    <tableColumn id="10" xr3:uid="{DF63F671-9644-0743-A433-C90D0CCD6703}" name="CF for direct N emission to_x000a_ marine system"/>
    <tableColumn id="11" xr3:uid="{7AFF80EA-8910-F44F-8DAE-16E96EABDB64}" name="Coastal Populatio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34C263-DD3A-49D3-973D-553122406E7A}" name="Eutrophication_Module_Inputs" displayName="Eutrophication_Module_Inputs" ref="B7:L999" totalsRowShown="0" headerRowDxfId="0">
  <autoFilter ref="B7:L999" xr:uid="{0B34C263-DD3A-49D3-973D-553122406E7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2" xr3:uid="{103F64AE-AE2C-48CE-BD6A-FC4ED8070834}" name="Country"/>
    <tableColumn id="3" xr3:uid="{100F57A2-0FB0-4C22-AA37-5EFB7009ABCA}" name="Region"/>
    <tableColumn id="13" xr3:uid="{CDC115B2-E77B-43C9-82E2-47144A4E3E24}" name="Population (latest)"/>
    <tableColumn id="5" xr3:uid="{8078D2C6-68BE-4A8B-836B-471D9A7BB4F3}" name="Population density"/>
    <tableColumn id="6" xr3:uid="{62C1E00A-CE98-4CBB-A707-3E85484A295C}" name="Rural population"/>
    <tableColumn id="7" xr3:uid="{E87CF1B0-3B35-4B47-B673-535A2D6C0C0D}" name="GNI PPP per capita"/>
    <tableColumn id="8" xr3:uid="{86FDF81F-FEF3-4AB2-8453-AC8871C39DEC}" name="Land area"/>
    <tableColumn id="9" xr3:uid="{066D06FE-6CB3-4798-84E2-C9B65A42393A}" name="Helme's Fate Factors"/>
    <tableColumn id="10" xr3:uid="{591AD922-0CCE-4FA0-84D7-DDBA2AE33FAD}" name="CF for P emissions to freshwater"/>
    <tableColumn id="11" xr3:uid="{CE8BE295-095C-449E-A26B-F0860993DC65}" name="CF for direct N emission to_x000a_ marine system"/>
    <tableColumn id="12" xr3:uid="{BD258D0C-6A4C-4C1E-A35D-3A1CB62604EA}" name="Coastal Populatio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C1203E"/>
      </a:accent1>
      <a:accent2>
        <a:srgbClr val="7DABA0"/>
      </a:accent2>
      <a:accent3>
        <a:srgbClr val="ED4C43"/>
      </a:accent3>
      <a:accent4>
        <a:srgbClr val="B0CCC5"/>
      </a:accent4>
      <a:accent5>
        <a:srgbClr val="6F0E1C"/>
      </a:accent5>
      <a:accent6>
        <a:srgbClr val="57877A"/>
      </a:accent6>
      <a:hlink>
        <a:srgbClr val="C1203E"/>
      </a:hlink>
      <a:folHlink>
        <a:srgbClr val="C1203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4-07-04T14:07:43.11" personId="{0E6200B3-7EF1-4FB3-BBFF-30AFF6FFC3D1}" id="{6A2E9A7F-C2EF-4845-9C6C-1AF7A53B2109}" done="1">
    <text>This should be the "Assumptions and parameters" sheet. That has a consistent format across models including columns for year if applicable</text>
  </threadedComment>
  <threadedComment ref="B11" dT="2024-07-04T14:10:22.57" personId="{0E6200B3-7EF1-4FB3-BBFF-30AFF6FFC3D1}" id="{11FC57B8-3325-405D-A332-D35C96BEB93F}">
    <text>Consistency between notation for elements/compounds. Use N and P throughout with an explanation or use Nitrogen and Phosphorus, not both</text>
  </threadedComment>
  <threadedComment ref="C13" dT="2024-07-03T20:41:21.01" personId="{7935D795-E348-439A-BB9B-EF4577D34395}" id="{08723DD5-797E-4EFC-B282-0C5CC67E8C50}">
    <text>Ca. 136 USD</text>
  </threadedComment>
  <threadedComment ref="F16" dT="2024-07-04T14:11:12.44" personId="{0E6200B3-7EF1-4FB3-BBFF-30AFF6FFC3D1}" id="{023481A6-FA19-4764-BEF2-84C34B62F634}">
    <text>Sources still needed for these</text>
  </threadedComment>
  <threadedComment ref="C19" dT="2024-07-03T20:46:55.90" personId="{7935D795-E348-439A-BB9B-EF4577D34395}" id="{41B964D9-2FEC-4C12-AB0B-32231C9AB656}">
    <text>To update these to &gt; 2021 USD</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fvi.org/wp-content/uploads/2024/09/Content-Terms_Sept-2024.pdf" TargetMode="External"/><Relationship Id="rId1" Type="http://schemas.openxmlformats.org/officeDocument/2006/relationships/hyperlink" Target="https://ifvi.org/wp-content/uploads/2024/10/IFVI_Environmental-Methodology_Interim-Water-Pollution-Topic-Methodology.pdf"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lc-impact.eu/EQfreshwater_eutrophication.html" TargetMode="External"/><Relationship Id="rId7" Type="http://schemas.openxmlformats.org/officeDocument/2006/relationships/vmlDrawing" Target="../drawings/vmlDrawing1.vml"/><Relationship Id="rId2" Type="http://schemas.openxmlformats.org/officeDocument/2006/relationships/hyperlink" Target="https://data.worldbank.org/indicator/NY.GNP.PCAP.PP.CD" TargetMode="External"/><Relationship Id="rId1" Type="http://schemas.openxmlformats.org/officeDocument/2006/relationships/hyperlink" Target="https://link.springer.com/article/10.1007/s11367-012-0382-2" TargetMode="External"/><Relationship Id="rId6" Type="http://schemas.openxmlformats.org/officeDocument/2006/relationships/hyperlink" Target="https://www.diva-portal.org/smash/get/diva2:713329/FULLTEXT01.pdf" TargetMode="External"/><Relationship Id="rId5" Type="http://schemas.openxmlformats.org/officeDocument/2006/relationships/hyperlink" Target="https://www.diva-portal.org/smash/get/diva2:713329/FULLTEXT01.pdf" TargetMode="External"/><Relationship Id="rId4" Type="http://schemas.openxmlformats.org/officeDocument/2006/relationships/hyperlink" Target="https://lc-impact.eu/EQmarine_eutrophication.html" TargetMode="External"/><Relationship Id="rId9"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8" Type="http://schemas.openxmlformats.org/officeDocument/2006/relationships/hyperlink" Target="https://link.springer.com/article/10.1007/s11367-012-0382-2" TargetMode="External"/><Relationship Id="rId3" Type="http://schemas.openxmlformats.org/officeDocument/2006/relationships/hyperlink" Target="https://link.springer.com/article/10.1007/s11367-012-0382-2" TargetMode="External"/><Relationship Id="rId7" Type="http://schemas.openxmlformats.org/officeDocument/2006/relationships/hyperlink" Target="https://databank.worldbank.org/home" TargetMode="External"/><Relationship Id="rId2" Type="http://schemas.openxmlformats.org/officeDocument/2006/relationships/hyperlink" Target="https://databank.worldbank.org/home" TargetMode="External"/><Relationship Id="rId1" Type="http://schemas.openxmlformats.org/officeDocument/2006/relationships/hyperlink" Target="https://databank.worldbank.org/home" TargetMode="External"/><Relationship Id="rId6" Type="http://schemas.openxmlformats.org/officeDocument/2006/relationships/hyperlink" Target="https://sedac.ciesin.columbia.edu/data/collection/gpw-v4/sets/browse" TargetMode="External"/><Relationship Id="rId11" Type="http://schemas.openxmlformats.org/officeDocument/2006/relationships/printerSettings" Target="../printerSettings/printerSettings4.bin"/><Relationship Id="rId5" Type="http://schemas.openxmlformats.org/officeDocument/2006/relationships/hyperlink" Target="https://lc-impact.eu/EQmarine_eutrophication.html" TargetMode="External"/><Relationship Id="rId10" Type="http://schemas.openxmlformats.org/officeDocument/2006/relationships/hyperlink" Target="https://lc-impact.eu/EQmarine_eutrophication.html" TargetMode="External"/><Relationship Id="rId4" Type="http://schemas.openxmlformats.org/officeDocument/2006/relationships/hyperlink" Target="https://lc-impact.eu/EQfreshwater_eutrophication.html" TargetMode="External"/><Relationship Id="rId9" Type="http://schemas.openxmlformats.org/officeDocument/2006/relationships/hyperlink" Target="https://lc-impact.eu/EQfreshwater_eutrophic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databank.worldbank.org/home"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databank.worldbank.org/hom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c-impact.eu/EQfreshwater_eutrophication.html" TargetMode="External"/><Relationship Id="rId3" Type="http://schemas.openxmlformats.org/officeDocument/2006/relationships/hyperlink" Target="https://databank.worldbank.org/home" TargetMode="External"/><Relationship Id="rId7" Type="http://schemas.openxmlformats.org/officeDocument/2006/relationships/hyperlink" Target="https://link.springer.com/article/10.1007/s11367-012-0382-2" TargetMode="External"/><Relationship Id="rId2" Type="http://schemas.openxmlformats.org/officeDocument/2006/relationships/hyperlink" Target="https://databank.worldbank.org/home" TargetMode="External"/><Relationship Id="rId1" Type="http://schemas.openxmlformats.org/officeDocument/2006/relationships/hyperlink" Target="https://databank.worldbank.org/home" TargetMode="External"/><Relationship Id="rId6" Type="http://schemas.openxmlformats.org/officeDocument/2006/relationships/hyperlink" Target="https://databank.worldbank.org/home" TargetMode="External"/><Relationship Id="rId11" Type="http://schemas.openxmlformats.org/officeDocument/2006/relationships/printerSettings" Target="../printerSettings/printerSettings2.bin"/><Relationship Id="rId5" Type="http://schemas.openxmlformats.org/officeDocument/2006/relationships/hyperlink" Target="https://databank.worldbank.org/home" TargetMode="External"/><Relationship Id="rId10" Type="http://schemas.openxmlformats.org/officeDocument/2006/relationships/hyperlink" Target="https://sedac.ciesin.columbia.edu/data/collection/gpw-v4/sets/browse" TargetMode="External"/><Relationship Id="rId4" Type="http://schemas.openxmlformats.org/officeDocument/2006/relationships/hyperlink" Target="https://databank.worldbank.org/home" TargetMode="External"/><Relationship Id="rId9" Type="http://schemas.openxmlformats.org/officeDocument/2006/relationships/hyperlink" Target="https://lc-impact.eu/EQmarine_eutrophication.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di.worldbank.org/table/4.16" TargetMode="External"/><Relationship Id="rId13" Type="http://schemas.openxmlformats.org/officeDocument/2006/relationships/hyperlink" Target="https://lc-impact.eu/EQmarine_eutrophication.html" TargetMode="External"/><Relationship Id="rId3" Type="http://schemas.openxmlformats.org/officeDocument/2006/relationships/hyperlink" Target="https://lc-impact.eu/EQfreshwater_eutrophication.html" TargetMode="External"/><Relationship Id="rId7" Type="http://schemas.openxmlformats.org/officeDocument/2006/relationships/hyperlink" Target="https://www.exchangerates.org.uk/SEK-USD-spot-exchange-rates-history-2011.html" TargetMode="External"/><Relationship Id="rId12" Type="http://schemas.openxmlformats.org/officeDocument/2006/relationships/hyperlink" Target="https://www.scb.se/en/finding-statistics/statistics-by-subject-area/prices-and-consumption/consumer-price-index/consumer-price-index-cpi/" TargetMode="External"/><Relationship Id="rId2" Type="http://schemas.openxmlformats.org/officeDocument/2006/relationships/hyperlink" Target="https://data.worldbank.org/indicator/NY.GNP.PCAP.PP.CD" TargetMode="External"/><Relationship Id="rId1" Type="http://schemas.openxmlformats.org/officeDocument/2006/relationships/hyperlink" Target="https://link.springer.com/article/10.1007/s11367-012-0382-2" TargetMode="External"/><Relationship Id="rId6" Type="http://schemas.openxmlformats.org/officeDocument/2006/relationships/hyperlink" Target="https://www.diva-portal.org/smash/get/diva2:713329/FULLTEXT01.pdf" TargetMode="External"/><Relationship Id="rId11" Type="http://schemas.openxmlformats.org/officeDocument/2006/relationships/hyperlink" Target="https://www.scb.se/en/finding-statistics/statistics-by-subject-area/prices-and-consumption/consumer-price-index/consumer-price-index-cpi/" TargetMode="External"/><Relationship Id="rId5" Type="http://schemas.openxmlformats.org/officeDocument/2006/relationships/hyperlink" Target="https://www.diva-portal.org/smash/get/diva2:713329/FULLTEXT01.pdf" TargetMode="External"/><Relationship Id="rId10" Type="http://schemas.openxmlformats.org/officeDocument/2006/relationships/hyperlink" Target="https://www.scb.se/en/finding-statistics/statistics-by-subject-area/prices-and-consumption/consumer-price-index/consumer-price-index-cpi/" TargetMode="External"/><Relationship Id="rId4" Type="http://schemas.openxmlformats.org/officeDocument/2006/relationships/hyperlink" Target="https://lc-impact.eu/EQmarine_eutrophication.html" TargetMode="External"/><Relationship Id="rId9" Type="http://schemas.openxmlformats.org/officeDocument/2006/relationships/hyperlink" Target="https://www.scb.se/en/finding-statistics/statistics-by-subject-area/prices-and-consumption/consumer-price-index/consumer-price-index-cpi/" TargetMode="External"/><Relationship Id="rId1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F7F7F"/>
  </sheetPr>
  <dimension ref="A1:Z974"/>
  <sheetViews>
    <sheetView showGridLines="0" tabSelected="1" zoomScaleNormal="100" workbookViewId="0">
      <selection activeCell="B14" sqref="B14"/>
    </sheetView>
  </sheetViews>
  <sheetFormatPr baseColWidth="10" defaultColWidth="14.5" defaultRowHeight="15" customHeight="1" x14ac:dyDescent="0.2"/>
  <cols>
    <col min="1" max="1" width="8.83203125" customWidth="1"/>
    <col min="2" max="2" width="43.5" customWidth="1"/>
    <col min="3" max="3" width="15.83203125" customWidth="1"/>
    <col min="4" max="4" width="19.1640625" customWidth="1"/>
    <col min="5" max="5" width="18.6640625" customWidth="1"/>
    <col min="6" max="6" width="13.33203125" customWidth="1"/>
    <col min="7" max="14" width="8.83203125" customWidth="1"/>
    <col min="15" max="15" width="16.5" customWidth="1"/>
    <col min="16" max="26" width="8.6640625" customWidth="1"/>
  </cols>
  <sheetData>
    <row r="1" spans="1:26" ht="14.25" customHeight="1" x14ac:dyDescent="0.2">
      <c r="A1" s="13"/>
      <c r="B1" s="13"/>
      <c r="C1" s="13"/>
      <c r="D1" s="13"/>
      <c r="E1" s="13"/>
      <c r="F1" s="13"/>
      <c r="G1" s="13"/>
      <c r="H1" s="13"/>
      <c r="I1" s="13"/>
      <c r="J1" s="13"/>
      <c r="K1" s="13"/>
      <c r="L1" s="13"/>
      <c r="M1" s="13"/>
      <c r="N1" s="13"/>
      <c r="O1" s="13"/>
      <c r="P1" s="13"/>
      <c r="Q1" s="13"/>
      <c r="R1" s="13"/>
      <c r="S1" s="13"/>
      <c r="T1" s="13"/>
      <c r="U1" s="13"/>
      <c r="V1" s="13"/>
      <c r="W1" s="13"/>
      <c r="X1" s="13"/>
      <c r="Y1" s="13"/>
      <c r="Z1" s="13"/>
    </row>
    <row r="2" spans="1:26" ht="21" x14ac:dyDescent="0.25">
      <c r="A2" s="13"/>
      <c r="B2" s="1" t="s">
        <v>390</v>
      </c>
      <c r="C2" s="13"/>
      <c r="D2" s="13"/>
      <c r="E2" s="13"/>
      <c r="F2" s="13"/>
      <c r="G2" s="13"/>
      <c r="H2" s="13"/>
      <c r="I2" s="13"/>
      <c r="J2" s="13"/>
      <c r="K2" s="13"/>
      <c r="L2" s="13"/>
      <c r="M2" s="13"/>
      <c r="N2" s="13"/>
      <c r="O2" s="13"/>
      <c r="P2" s="13"/>
      <c r="Q2" s="13"/>
      <c r="R2" s="13"/>
      <c r="S2" s="13"/>
      <c r="T2" s="13"/>
      <c r="U2" s="13"/>
      <c r="V2" s="13"/>
      <c r="W2" s="13"/>
      <c r="X2" s="13"/>
      <c r="Y2" s="13"/>
      <c r="Z2" s="13"/>
    </row>
    <row r="3" spans="1:26" ht="21" x14ac:dyDescent="0.25">
      <c r="A3" s="13"/>
      <c r="B3" s="1"/>
      <c r="C3" s="13"/>
      <c r="D3" s="13"/>
      <c r="E3" s="13"/>
      <c r="F3" s="13"/>
      <c r="G3" s="13"/>
      <c r="H3" s="13"/>
      <c r="I3" s="13"/>
      <c r="J3" s="13"/>
      <c r="K3" s="13"/>
      <c r="L3" s="13"/>
      <c r="M3" s="13"/>
      <c r="N3" s="13"/>
      <c r="O3" s="13"/>
      <c r="P3" s="13"/>
      <c r="Q3" s="13"/>
      <c r="R3" s="13"/>
      <c r="S3" s="13"/>
      <c r="T3" s="13"/>
      <c r="U3" s="13"/>
      <c r="V3" s="13"/>
      <c r="W3" s="13"/>
      <c r="X3" s="13"/>
      <c r="Y3" s="13"/>
      <c r="Z3" s="13"/>
    </row>
    <row r="4" spans="1:26" ht="21" x14ac:dyDescent="0.25">
      <c r="A4" s="13"/>
      <c r="B4" s="1" t="s">
        <v>396</v>
      </c>
      <c r="C4" s="13"/>
      <c r="D4" s="13"/>
      <c r="E4" s="13"/>
      <c r="F4" s="13"/>
      <c r="G4" s="13"/>
      <c r="H4" s="13"/>
      <c r="I4" s="13"/>
      <c r="J4" s="13"/>
      <c r="K4" s="13"/>
      <c r="L4" s="13"/>
      <c r="M4" s="13"/>
      <c r="N4" s="13"/>
      <c r="O4" s="13"/>
      <c r="P4" s="13"/>
      <c r="Q4" s="13"/>
      <c r="R4" s="13"/>
      <c r="S4" s="13"/>
      <c r="T4" s="13"/>
      <c r="U4" s="13"/>
      <c r="V4" s="13"/>
      <c r="W4" s="13"/>
      <c r="X4" s="13"/>
      <c r="Y4" s="13"/>
      <c r="Z4" s="13"/>
    </row>
    <row r="5" spans="1:26" ht="21" x14ac:dyDescent="0.25">
      <c r="A5" s="13"/>
      <c r="B5" s="1"/>
      <c r="C5" s="13"/>
      <c r="D5" s="13"/>
      <c r="E5" s="13"/>
      <c r="F5" s="13"/>
      <c r="G5" s="13"/>
      <c r="H5" s="13"/>
      <c r="I5" s="13"/>
      <c r="J5" s="13"/>
      <c r="K5" s="13"/>
      <c r="L5" s="13"/>
      <c r="M5" s="13"/>
      <c r="N5" s="13"/>
      <c r="O5" s="13"/>
      <c r="P5" s="13"/>
      <c r="Q5" s="13"/>
      <c r="R5" s="13"/>
      <c r="S5" s="13"/>
      <c r="T5" s="13"/>
      <c r="U5" s="13"/>
      <c r="V5" s="13"/>
      <c r="W5" s="13"/>
      <c r="X5" s="13"/>
      <c r="Y5" s="13"/>
      <c r="Z5" s="13"/>
    </row>
    <row r="6" spans="1:26" ht="21" x14ac:dyDescent="0.25">
      <c r="A6" s="13"/>
      <c r="B6" s="1"/>
      <c r="C6" s="13"/>
      <c r="D6" s="13"/>
      <c r="E6" s="13"/>
      <c r="F6" s="13"/>
      <c r="G6" s="13"/>
      <c r="H6" s="13"/>
      <c r="I6" s="13"/>
      <c r="J6" s="13"/>
      <c r="K6" s="13"/>
      <c r="L6" s="13"/>
      <c r="M6" s="13"/>
      <c r="N6" s="13"/>
      <c r="O6" s="13"/>
      <c r="P6" s="13"/>
      <c r="Q6" s="13"/>
      <c r="R6" s="13"/>
      <c r="S6" s="13"/>
      <c r="T6" s="13"/>
      <c r="U6" s="13"/>
      <c r="V6" s="13"/>
      <c r="W6" s="13"/>
      <c r="X6" s="13"/>
      <c r="Y6" s="13"/>
      <c r="Z6" s="13"/>
    </row>
    <row r="7" spans="1:26" ht="21" x14ac:dyDescent="0.25">
      <c r="A7" s="13"/>
      <c r="B7" s="1"/>
      <c r="C7" s="13"/>
      <c r="D7" s="13"/>
      <c r="E7" s="13"/>
      <c r="F7" s="13"/>
      <c r="G7" s="13"/>
      <c r="H7" s="13"/>
      <c r="I7" s="13"/>
      <c r="J7" s="13"/>
      <c r="K7" s="13"/>
      <c r="L7" s="13"/>
      <c r="M7" s="13"/>
      <c r="N7" s="13"/>
      <c r="O7" s="13"/>
      <c r="P7" s="13"/>
      <c r="Q7" s="13"/>
      <c r="R7" s="13"/>
      <c r="S7" s="13"/>
      <c r="T7" s="13"/>
      <c r="U7" s="13"/>
      <c r="V7" s="13"/>
      <c r="W7" s="13"/>
      <c r="X7" s="13"/>
      <c r="Y7" s="13"/>
      <c r="Z7" s="13"/>
    </row>
    <row r="8" spans="1:26" ht="21" x14ac:dyDescent="0.25">
      <c r="A8" s="13"/>
      <c r="B8" s="1"/>
      <c r="C8" s="13"/>
      <c r="D8" s="13"/>
      <c r="E8" s="13"/>
      <c r="F8" s="13"/>
      <c r="G8" s="13"/>
      <c r="H8" s="13"/>
      <c r="I8" s="13"/>
      <c r="J8" s="13"/>
      <c r="K8" s="13"/>
      <c r="L8" s="13"/>
      <c r="M8" s="13"/>
      <c r="N8" s="13"/>
      <c r="O8" s="13"/>
      <c r="P8" s="13"/>
      <c r="Q8" s="13"/>
      <c r="R8" s="13"/>
      <c r="S8" s="13"/>
      <c r="T8" s="13"/>
      <c r="U8" s="13"/>
      <c r="V8" s="13"/>
      <c r="W8" s="13"/>
      <c r="X8" s="13"/>
      <c r="Y8" s="13"/>
      <c r="Z8" s="13"/>
    </row>
    <row r="9" spans="1:26" ht="21" x14ac:dyDescent="0.25">
      <c r="A9" s="13"/>
      <c r="B9" s="1"/>
      <c r="C9" s="13"/>
      <c r="D9" s="13"/>
      <c r="E9" s="13"/>
      <c r="F9" s="13"/>
      <c r="G9" s="13"/>
      <c r="H9" s="13"/>
      <c r="I9" s="13"/>
      <c r="J9" s="13"/>
      <c r="K9" s="13"/>
      <c r="L9" s="13"/>
      <c r="M9" s="13"/>
      <c r="N9" s="13"/>
      <c r="O9" s="13"/>
      <c r="P9" s="13"/>
      <c r="Q9" s="13"/>
      <c r="R9" s="13"/>
      <c r="S9" s="13"/>
      <c r="T9" s="13"/>
      <c r="U9" s="13"/>
      <c r="V9" s="13"/>
      <c r="W9" s="13"/>
      <c r="X9" s="13"/>
      <c r="Y9" s="13"/>
      <c r="Z9" s="13"/>
    </row>
    <row r="10" spans="1:26" ht="21" x14ac:dyDescent="0.25">
      <c r="A10" s="13"/>
      <c r="B10" s="1"/>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21" x14ac:dyDescent="0.25">
      <c r="A11" s="13"/>
      <c r="B11" s="1"/>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21" x14ac:dyDescent="0.25">
      <c r="A12" s="13"/>
      <c r="B12" s="1"/>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21" x14ac:dyDescent="0.25">
      <c r="A13" s="13"/>
      <c r="B13" s="1"/>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x14ac:dyDescent="0.2">
      <c r="A14" s="13"/>
      <c r="B14" s="111" t="s">
        <v>443</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x14ac:dyDescent="0.2">
      <c r="A15" s="13"/>
      <c r="B15" s="4"/>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x14ac:dyDescent="0.2">
      <c r="A16" s="13"/>
      <c r="B16" s="4" t="s">
        <v>11</v>
      </c>
      <c r="C16" s="13"/>
      <c r="D16" s="13"/>
      <c r="E16" s="13"/>
      <c r="F16" s="13"/>
      <c r="G16" s="13"/>
      <c r="H16" s="13"/>
      <c r="I16" s="13"/>
      <c r="J16" s="13"/>
      <c r="K16" s="13"/>
      <c r="M16" s="13"/>
      <c r="N16" s="13"/>
      <c r="O16" s="13"/>
      <c r="P16" s="13"/>
      <c r="Q16" s="13"/>
      <c r="R16" s="13"/>
      <c r="S16" s="13"/>
      <c r="T16" s="13"/>
      <c r="U16" s="13"/>
      <c r="V16" s="13"/>
      <c r="W16" s="13"/>
      <c r="X16" s="13"/>
      <c r="Y16" s="13"/>
      <c r="Z16" s="13"/>
    </row>
    <row r="17" spans="1:26" x14ac:dyDescent="0.2">
      <c r="A17" s="13"/>
      <c r="B17" s="83" t="s">
        <v>12</v>
      </c>
      <c r="C17" s="125" t="s">
        <v>13</v>
      </c>
      <c r="D17" s="126"/>
      <c r="E17" s="126"/>
      <c r="F17" s="126"/>
      <c r="G17" s="126"/>
      <c r="H17" s="126"/>
      <c r="I17" s="126"/>
      <c r="J17" s="126"/>
      <c r="K17" s="126"/>
      <c r="L17" s="127"/>
      <c r="M17" s="13"/>
      <c r="N17" s="13"/>
      <c r="O17" s="13"/>
      <c r="P17" s="13"/>
      <c r="Q17" s="13"/>
      <c r="R17" s="13"/>
      <c r="S17" s="13"/>
      <c r="T17" s="13"/>
      <c r="U17" s="13"/>
      <c r="V17" s="13"/>
      <c r="W17" s="13"/>
      <c r="X17" s="13"/>
      <c r="Y17" s="13"/>
      <c r="Z17" s="13"/>
    </row>
    <row r="18" spans="1:26" x14ac:dyDescent="0.2">
      <c r="A18" s="13"/>
      <c r="B18" s="97" t="s">
        <v>14</v>
      </c>
      <c r="C18" s="122" t="s">
        <v>417</v>
      </c>
      <c r="D18" s="123"/>
      <c r="E18" s="123"/>
      <c r="F18" s="123"/>
      <c r="G18" s="123"/>
      <c r="H18" s="123"/>
      <c r="I18" s="123"/>
      <c r="J18" s="123"/>
      <c r="K18" s="123"/>
      <c r="L18" s="124"/>
      <c r="M18" s="13"/>
      <c r="N18" s="13"/>
      <c r="O18" s="13"/>
      <c r="P18" s="13"/>
      <c r="Q18" s="13"/>
      <c r="R18" s="13"/>
      <c r="S18" s="13"/>
      <c r="T18" s="13"/>
      <c r="U18" s="13"/>
      <c r="V18" s="13"/>
      <c r="W18" s="13"/>
      <c r="X18" s="13"/>
      <c r="Y18" s="13"/>
      <c r="Z18" s="13"/>
    </row>
    <row r="19" spans="1:26" x14ac:dyDescent="0.2">
      <c r="A19" s="13"/>
      <c r="B19" s="131" t="s">
        <v>404</v>
      </c>
      <c r="C19" s="132"/>
      <c r="D19" s="132"/>
      <c r="E19" s="132"/>
      <c r="F19" s="132"/>
      <c r="G19" s="132"/>
      <c r="H19" s="132"/>
      <c r="I19" s="132"/>
      <c r="J19" s="132"/>
      <c r="K19" s="132"/>
      <c r="L19" s="133"/>
      <c r="M19" s="13"/>
      <c r="N19" s="13"/>
      <c r="O19" s="13"/>
      <c r="P19" s="13"/>
      <c r="Q19" s="13"/>
      <c r="R19" s="13"/>
      <c r="S19" s="13"/>
      <c r="T19" s="13"/>
      <c r="U19" s="13"/>
      <c r="V19" s="13"/>
      <c r="W19" s="13"/>
      <c r="X19" s="13"/>
      <c r="Y19" s="13"/>
      <c r="Z19" s="13"/>
    </row>
    <row r="20" spans="1:26" x14ac:dyDescent="0.2">
      <c r="A20" s="13"/>
      <c r="B20" s="128" t="s">
        <v>406</v>
      </c>
      <c r="C20" s="129"/>
      <c r="D20" s="129"/>
      <c r="E20" s="129"/>
      <c r="F20" s="129"/>
      <c r="G20" s="129"/>
      <c r="H20" s="129"/>
      <c r="I20" s="129"/>
      <c r="J20" s="129"/>
      <c r="K20" s="129"/>
      <c r="L20" s="130"/>
      <c r="M20" s="13"/>
      <c r="N20" s="13"/>
      <c r="O20" s="13"/>
      <c r="P20" s="13"/>
      <c r="Q20" s="13"/>
      <c r="R20" s="13"/>
      <c r="S20" s="13"/>
      <c r="T20" s="13"/>
      <c r="U20" s="13"/>
      <c r="V20" s="13"/>
      <c r="W20" s="13"/>
      <c r="X20" s="13"/>
      <c r="Y20" s="13"/>
      <c r="Z20" s="13"/>
    </row>
    <row r="21" spans="1:26" ht="47" customHeight="1" x14ac:dyDescent="0.2">
      <c r="A21" s="13"/>
      <c r="B21" s="101" t="s">
        <v>407</v>
      </c>
      <c r="C21" s="112" t="s">
        <v>430</v>
      </c>
      <c r="D21" s="113"/>
      <c r="E21" s="113"/>
      <c r="F21" s="113"/>
      <c r="G21" s="113"/>
      <c r="H21" s="113"/>
      <c r="I21" s="113"/>
      <c r="J21" s="113"/>
      <c r="K21" s="113"/>
      <c r="L21" s="114"/>
      <c r="M21" s="13"/>
      <c r="N21" s="13"/>
      <c r="O21" s="13"/>
      <c r="P21" s="13"/>
      <c r="Q21" s="13"/>
      <c r="R21" s="13"/>
      <c r="S21" s="13"/>
      <c r="T21" s="13"/>
      <c r="U21" s="13"/>
      <c r="V21" s="13"/>
      <c r="W21" s="13"/>
      <c r="X21" s="13"/>
      <c r="Y21" s="13"/>
      <c r="Z21" s="13"/>
    </row>
    <row r="22" spans="1:26" ht="16" thickBot="1" x14ac:dyDescent="0.25">
      <c r="A22" s="13"/>
      <c r="B22" s="131" t="s">
        <v>408</v>
      </c>
      <c r="C22" s="132"/>
      <c r="D22" s="132"/>
      <c r="E22" s="132"/>
      <c r="F22" s="132"/>
      <c r="G22" s="132"/>
      <c r="H22" s="132"/>
      <c r="I22" s="132"/>
      <c r="J22" s="132"/>
      <c r="K22" s="132"/>
      <c r="L22" s="133"/>
      <c r="M22" s="13"/>
      <c r="N22" s="13"/>
      <c r="O22" s="13"/>
      <c r="P22" s="13"/>
      <c r="Q22" s="13"/>
      <c r="R22" s="13"/>
      <c r="S22" s="13"/>
      <c r="T22" s="13"/>
      <c r="U22" s="13"/>
      <c r="V22" s="13"/>
      <c r="W22" s="13"/>
      <c r="X22" s="13"/>
      <c r="Y22" s="13"/>
      <c r="Z22" s="13"/>
    </row>
    <row r="23" spans="1:26" x14ac:dyDescent="0.2">
      <c r="A23" s="13"/>
      <c r="B23" s="95" t="s">
        <v>409</v>
      </c>
      <c r="C23" s="92"/>
      <c r="D23" s="93"/>
      <c r="E23" s="93"/>
      <c r="F23" s="93"/>
      <c r="G23" s="93"/>
      <c r="H23" s="93"/>
      <c r="I23" s="93"/>
      <c r="J23" s="93"/>
      <c r="K23" s="93"/>
      <c r="L23" s="94"/>
      <c r="M23" s="13"/>
      <c r="N23" s="84" t="s">
        <v>4</v>
      </c>
      <c r="O23" s="85"/>
      <c r="Q23" s="13"/>
      <c r="R23" s="13"/>
      <c r="S23" s="13"/>
      <c r="T23" s="13"/>
      <c r="U23" s="13"/>
      <c r="V23" s="13"/>
      <c r="W23" s="13"/>
      <c r="X23" s="13"/>
      <c r="Y23" s="13"/>
      <c r="Z23" s="13"/>
    </row>
    <row r="24" spans="1:26" x14ac:dyDescent="0.2">
      <c r="A24" s="13"/>
      <c r="B24" s="102" t="s">
        <v>420</v>
      </c>
      <c r="C24" s="112" t="s">
        <v>432</v>
      </c>
      <c r="D24" s="113"/>
      <c r="E24" s="113"/>
      <c r="F24" s="113"/>
      <c r="G24" s="113"/>
      <c r="H24" s="113"/>
      <c r="I24" s="113"/>
      <c r="J24" s="113"/>
      <c r="K24" s="113"/>
      <c r="L24" s="114"/>
      <c r="M24" s="13"/>
      <c r="N24" s="86"/>
      <c r="O24" s="87" t="s">
        <v>403</v>
      </c>
      <c r="Q24" s="13"/>
      <c r="R24" s="13"/>
      <c r="S24" s="13"/>
      <c r="T24" s="13"/>
      <c r="U24" s="13"/>
      <c r="V24" s="13"/>
      <c r="W24" s="13"/>
      <c r="X24" s="13"/>
      <c r="Y24" s="13"/>
      <c r="Z24" s="13"/>
    </row>
    <row r="25" spans="1:26" x14ac:dyDescent="0.2">
      <c r="A25" s="13"/>
      <c r="B25" s="102" t="s">
        <v>421</v>
      </c>
      <c r="C25" s="112" t="s">
        <v>433</v>
      </c>
      <c r="D25" s="113"/>
      <c r="E25" s="113"/>
      <c r="F25" s="113"/>
      <c r="G25" s="113"/>
      <c r="H25" s="113"/>
      <c r="I25" s="113"/>
      <c r="J25" s="113"/>
      <c r="K25" s="113"/>
      <c r="L25" s="114"/>
      <c r="M25" s="13"/>
      <c r="N25" s="88"/>
      <c r="O25" s="87" t="s">
        <v>404</v>
      </c>
      <c r="Q25" s="13"/>
      <c r="R25" s="13"/>
      <c r="S25" s="13"/>
      <c r="T25" s="13"/>
      <c r="U25" s="13"/>
      <c r="V25" s="13"/>
      <c r="W25" s="13"/>
      <c r="X25" s="13"/>
      <c r="Y25" s="13"/>
      <c r="Z25" s="13"/>
    </row>
    <row r="26" spans="1:26" x14ac:dyDescent="0.2">
      <c r="A26" s="13"/>
      <c r="B26" s="102" t="s">
        <v>422</v>
      </c>
      <c r="C26" s="112" t="s">
        <v>440</v>
      </c>
      <c r="D26" s="113"/>
      <c r="E26" s="113"/>
      <c r="F26" s="113"/>
      <c r="G26" s="113"/>
      <c r="H26" s="113"/>
      <c r="I26" s="113"/>
      <c r="J26" s="113"/>
      <c r="K26" s="113"/>
      <c r="L26" s="114"/>
      <c r="M26" s="13"/>
      <c r="N26" s="89"/>
      <c r="O26" s="87" t="s">
        <v>5</v>
      </c>
      <c r="Q26" s="13"/>
      <c r="R26" s="13"/>
      <c r="S26" s="13"/>
      <c r="T26" s="13"/>
      <c r="U26" s="13"/>
      <c r="V26" s="13"/>
      <c r="W26" s="13"/>
      <c r="X26" s="13"/>
      <c r="Y26" s="13"/>
      <c r="Z26" s="13"/>
    </row>
    <row r="27" spans="1:26" ht="16" thickBot="1" x14ac:dyDescent="0.25">
      <c r="A27" s="13"/>
      <c r="B27" s="102" t="s">
        <v>423</v>
      </c>
      <c r="C27" s="112" t="s">
        <v>435</v>
      </c>
      <c r="D27" s="113"/>
      <c r="E27" s="113"/>
      <c r="F27" s="113"/>
      <c r="G27" s="113"/>
      <c r="H27" s="113"/>
      <c r="I27" s="113"/>
      <c r="J27" s="113"/>
      <c r="K27" s="113"/>
      <c r="L27" s="114"/>
      <c r="M27" s="13"/>
      <c r="N27" s="90"/>
      <c r="O27" s="91" t="s">
        <v>405</v>
      </c>
      <c r="Q27" s="13"/>
      <c r="R27" s="13"/>
      <c r="S27" s="13"/>
      <c r="T27" s="13"/>
      <c r="U27" s="13"/>
      <c r="V27" s="13"/>
      <c r="W27" s="13"/>
      <c r="X27" s="13"/>
      <c r="Y27" s="13"/>
      <c r="Z27" s="13"/>
    </row>
    <row r="28" spans="1:26" ht="33" customHeight="1" x14ac:dyDescent="0.2">
      <c r="A28" s="13"/>
      <c r="B28" s="103" t="s">
        <v>424</v>
      </c>
      <c r="C28" s="134" t="s">
        <v>428</v>
      </c>
      <c r="D28" s="135"/>
      <c r="E28" s="135"/>
      <c r="F28" s="135"/>
      <c r="G28" s="135"/>
      <c r="H28" s="135"/>
      <c r="I28" s="135"/>
      <c r="J28" s="135"/>
      <c r="K28" s="135"/>
      <c r="L28" s="136"/>
      <c r="M28" s="13"/>
      <c r="N28" s="13"/>
      <c r="O28" s="13"/>
      <c r="P28" s="13"/>
      <c r="Q28" s="13"/>
      <c r="R28" s="13"/>
      <c r="S28" s="13"/>
      <c r="T28" s="13"/>
      <c r="U28" s="13"/>
      <c r="V28" s="13"/>
      <c r="W28" s="13"/>
      <c r="X28" s="13"/>
      <c r="Y28" s="13"/>
      <c r="Z28" s="13"/>
    </row>
    <row r="29" spans="1:26" x14ac:dyDescent="0.2">
      <c r="A29" s="13"/>
      <c r="B29" s="131" t="s">
        <v>405</v>
      </c>
      <c r="C29" s="132"/>
      <c r="D29" s="132"/>
      <c r="E29" s="132"/>
      <c r="F29" s="132"/>
      <c r="G29" s="132"/>
      <c r="H29" s="132"/>
      <c r="I29" s="132"/>
      <c r="J29" s="132"/>
      <c r="K29" s="132"/>
      <c r="L29" s="133"/>
      <c r="M29" s="13"/>
      <c r="N29" s="13"/>
      <c r="O29" s="13"/>
      <c r="P29" s="13"/>
      <c r="Q29" s="13"/>
      <c r="R29" s="13"/>
      <c r="S29" s="13"/>
      <c r="T29" s="13"/>
      <c r="U29" s="13"/>
      <c r="V29" s="13"/>
      <c r="W29" s="13"/>
      <c r="X29" s="13"/>
      <c r="Y29" s="13"/>
      <c r="Z29" s="13"/>
    </row>
    <row r="30" spans="1:26" x14ac:dyDescent="0.2">
      <c r="A30" s="13"/>
      <c r="B30" s="96" t="s">
        <v>410</v>
      </c>
      <c r="C30" s="92"/>
      <c r="D30" s="93"/>
      <c r="E30" s="93"/>
      <c r="F30" s="93"/>
      <c r="G30" s="93"/>
      <c r="H30" s="93"/>
      <c r="I30" s="93"/>
      <c r="J30" s="93"/>
      <c r="K30" s="93"/>
      <c r="L30" s="94"/>
      <c r="M30" s="13"/>
      <c r="N30" s="13"/>
      <c r="O30" s="13"/>
      <c r="P30" s="13"/>
      <c r="Q30" s="13"/>
      <c r="R30" s="13"/>
      <c r="S30" s="13"/>
      <c r="T30" s="13"/>
      <c r="U30" s="13"/>
      <c r="V30" s="13"/>
      <c r="W30" s="13"/>
      <c r="X30" s="13"/>
      <c r="Y30" s="13"/>
      <c r="Z30" s="13"/>
    </row>
    <row r="31" spans="1:26" ht="30" customHeight="1" x14ac:dyDescent="0.2">
      <c r="A31" s="13"/>
      <c r="B31" s="104" t="s">
        <v>425</v>
      </c>
      <c r="C31" s="112" t="s">
        <v>436</v>
      </c>
      <c r="D31" s="113"/>
      <c r="E31" s="113"/>
      <c r="F31" s="113"/>
      <c r="G31" s="113"/>
      <c r="H31" s="113"/>
      <c r="I31" s="113"/>
      <c r="J31" s="113"/>
      <c r="K31" s="113"/>
      <c r="L31" s="114"/>
      <c r="M31" s="116"/>
      <c r="N31" s="116"/>
      <c r="O31" s="116"/>
      <c r="P31" s="13"/>
      <c r="Q31" s="13"/>
      <c r="R31" s="13"/>
      <c r="S31" s="13"/>
      <c r="T31" s="13"/>
      <c r="U31" s="13"/>
      <c r="V31" s="13"/>
      <c r="W31" s="13"/>
      <c r="X31" s="13"/>
      <c r="Y31" s="13"/>
      <c r="Z31" s="13"/>
    </row>
    <row r="32" spans="1:26" ht="34" customHeight="1" x14ac:dyDescent="0.2">
      <c r="A32" s="13"/>
      <c r="B32" s="104" t="s">
        <v>426</v>
      </c>
      <c r="C32" s="115" t="s">
        <v>441</v>
      </c>
      <c r="D32" s="115"/>
      <c r="E32" s="115"/>
      <c r="F32" s="115"/>
      <c r="G32" s="115"/>
      <c r="H32" s="115"/>
      <c r="I32" s="115"/>
      <c r="J32" s="115"/>
      <c r="K32" s="115"/>
      <c r="L32" s="115"/>
      <c r="M32" s="13"/>
      <c r="N32" s="13"/>
      <c r="O32" s="13"/>
      <c r="P32" s="13"/>
      <c r="Q32" s="13"/>
      <c r="R32" s="13"/>
      <c r="S32" s="13"/>
      <c r="T32" s="13"/>
      <c r="U32" s="13"/>
      <c r="V32" s="13"/>
      <c r="W32" s="13"/>
      <c r="X32" s="13"/>
      <c r="Y32" s="13"/>
      <c r="Z32" s="13"/>
    </row>
    <row r="33" spans="1:26" x14ac:dyDescent="0.2">
      <c r="A33" s="13"/>
      <c r="B33" s="105" t="s">
        <v>6</v>
      </c>
      <c r="C33" s="121" t="s">
        <v>411</v>
      </c>
      <c r="D33" s="121"/>
      <c r="E33" s="121"/>
      <c r="F33" s="121"/>
      <c r="G33" s="121"/>
      <c r="H33" s="121"/>
      <c r="I33" s="121"/>
      <c r="J33" s="121"/>
      <c r="K33" s="121"/>
      <c r="L33" s="121"/>
      <c r="M33" s="117"/>
      <c r="N33" s="117"/>
      <c r="O33" s="117"/>
      <c r="P33" s="13"/>
      <c r="Q33" s="13"/>
      <c r="R33" s="13"/>
      <c r="S33" s="13"/>
      <c r="T33" s="13"/>
      <c r="U33" s="13"/>
      <c r="V33" s="13"/>
      <c r="W33" s="13"/>
      <c r="X33" s="13"/>
      <c r="Y33" s="13"/>
      <c r="Z33" s="13"/>
    </row>
    <row r="34" spans="1:26" ht="21" x14ac:dyDescent="0.25">
      <c r="A34" s="13"/>
      <c r="B34" s="1"/>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2">
      <c r="A35" s="13"/>
      <c r="B35" s="6" t="s">
        <v>442</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21" x14ac:dyDescent="0.25">
      <c r="A36" s="13"/>
      <c r="B36" s="1"/>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21" x14ac:dyDescent="0.25">
      <c r="A37" s="13"/>
      <c r="B37" s="1"/>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21" x14ac:dyDescent="0.25">
      <c r="A38" s="13"/>
      <c r="B38" s="1"/>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21" x14ac:dyDescent="0.25">
      <c r="A39" s="13"/>
      <c r="B39" s="1"/>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21" x14ac:dyDescent="0.25">
      <c r="A40" s="13"/>
      <c r="B40" s="1"/>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21" x14ac:dyDescent="0.25">
      <c r="A41" s="13"/>
      <c r="B41" s="1"/>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21" x14ac:dyDescent="0.25">
      <c r="A42" s="13"/>
      <c r="B42" s="1"/>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21" x14ac:dyDescent="0.25">
      <c r="A43" s="13"/>
      <c r="B43" s="1"/>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21" x14ac:dyDescent="0.25">
      <c r="A44" s="13"/>
      <c r="B44" s="1"/>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21" x14ac:dyDescent="0.25">
      <c r="A45" s="13"/>
      <c r="B45" s="1"/>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21" x14ac:dyDescent="0.25">
      <c r="A46" s="13"/>
      <c r="B46" s="1"/>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21" x14ac:dyDescent="0.25">
      <c r="A47" s="13"/>
      <c r="B47" s="1"/>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21" x14ac:dyDescent="0.25">
      <c r="A48" s="13"/>
      <c r="B48" s="1"/>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21" x14ac:dyDescent="0.25">
      <c r="A49" s="13"/>
      <c r="B49" s="1"/>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21" x14ac:dyDescent="0.25">
      <c r="A50" s="13"/>
      <c r="B50" s="1"/>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21" x14ac:dyDescent="0.25">
      <c r="A51" s="13"/>
      <c r="B51" s="1"/>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4.25" customHeight="1"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4.25" customHeight="1"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4.25" customHeight="1"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4.25" customHeight="1"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4.25" customHeight="1"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4.25" customHeight="1"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4.25" customHeight="1" x14ac:dyDescent="0.2">
      <c r="A58" s="13"/>
      <c r="B58" s="13"/>
      <c r="C58" s="13"/>
      <c r="D58" s="13"/>
      <c r="E58" s="13"/>
      <c r="F58" s="13"/>
      <c r="G58" s="13"/>
      <c r="H58" s="13"/>
      <c r="I58" s="13"/>
      <c r="J58" s="13"/>
      <c r="K58" s="13"/>
      <c r="L58" s="13"/>
      <c r="M58" s="13"/>
      <c r="N58" s="13"/>
      <c r="O58" s="13"/>
      <c r="P58" s="13"/>
      <c r="Q58" s="13"/>
      <c r="R58" s="13"/>
      <c r="S58" s="13"/>
      <c r="T58" s="13"/>
      <c r="U58" s="106"/>
      <c r="V58" s="106"/>
      <c r="X58" s="13"/>
      <c r="Y58" s="13"/>
      <c r="Z58" s="13"/>
    </row>
    <row r="59" spans="1:26" ht="14.25" customHeight="1" x14ac:dyDescent="0.2">
      <c r="A59" s="13"/>
      <c r="B59" s="4" t="s">
        <v>437</v>
      </c>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4.25" customHeight="1"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95" customHeight="1" x14ac:dyDescent="0.2">
      <c r="A61" s="13"/>
      <c r="B61" s="118" t="s">
        <v>438</v>
      </c>
      <c r="C61" s="119"/>
      <c r="D61" s="119"/>
      <c r="E61" s="119"/>
      <c r="F61" s="119"/>
      <c r="G61" s="119"/>
      <c r="H61" s="119"/>
      <c r="I61" s="119"/>
      <c r="J61" s="119"/>
      <c r="K61" s="119"/>
      <c r="L61" s="120"/>
      <c r="M61" s="13"/>
      <c r="N61" s="13"/>
      <c r="O61" s="13"/>
      <c r="P61" s="13"/>
      <c r="Q61" s="13"/>
      <c r="R61" s="13"/>
      <c r="S61" s="13"/>
      <c r="T61" s="13"/>
      <c r="U61" s="13"/>
      <c r="V61" s="13"/>
      <c r="W61" s="13"/>
      <c r="X61" s="13"/>
      <c r="Y61" s="13"/>
      <c r="Z61" s="13"/>
    </row>
    <row r="62" spans="1:26" ht="14.25" customHeight="1" x14ac:dyDescent="0.2">
      <c r="A62" s="13"/>
      <c r="B62" s="107" t="s">
        <v>439</v>
      </c>
      <c r="C62" s="108"/>
      <c r="D62" s="108"/>
      <c r="E62" s="108"/>
      <c r="F62" s="108"/>
      <c r="G62" s="108"/>
      <c r="H62" s="108"/>
      <c r="I62" s="108"/>
      <c r="J62" s="108"/>
      <c r="K62" s="108"/>
      <c r="L62" s="109"/>
      <c r="M62" s="13"/>
      <c r="N62" s="13"/>
      <c r="O62" s="13"/>
      <c r="P62" s="13"/>
      <c r="Q62" s="13"/>
      <c r="R62" s="13"/>
      <c r="S62" s="13"/>
      <c r="T62" s="13"/>
      <c r="U62" s="13"/>
      <c r="V62" s="13"/>
      <c r="W62" s="13"/>
      <c r="X62" s="13"/>
      <c r="Y62" s="13"/>
      <c r="Z62" s="13"/>
    </row>
    <row r="63" spans="1:26" ht="14.25" customHeight="1"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4.25" customHeight="1"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4.25" customHeight="1"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4.25" customHeight="1"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4.25" customHeight="1"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4.25" customHeight="1"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4.25" customHeight="1"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4.25" customHeight="1"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4.25" customHeight="1"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4.25" customHeight="1"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4.25" customHeight="1"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4.25" customHeight="1"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4.25" customHeight="1"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4.25" customHeight="1"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4.25" customHeight="1"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4.25" customHeight="1"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4.25" customHeight="1"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4.25" customHeight="1"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4.25" customHeight="1"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4.25" customHeight="1"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4.25" customHeight="1"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4.25" customHeight="1"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4.25" customHeight="1"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4.25" customHeight="1"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4.25" customHeight="1"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4.25" customHeight="1"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4.25" customHeight="1"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4.25" customHeight="1"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4.25" customHeight="1"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4.25" customHeight="1"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4.25" customHeight="1"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4.25" customHeight="1"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4.25" customHeight="1"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4.25" customHeight="1"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4.25" customHeight="1"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4.25" customHeight="1"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4.25" customHeight="1"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25" customHeight="1"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25" customHeight="1"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25" customHeight="1"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25" customHeight="1"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25" customHeight="1"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25" customHeight="1"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25" customHeight="1"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25" customHeight="1"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25" customHeight="1"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25" customHeight="1"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25" customHeight="1"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25" customHeight="1"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25" customHeight="1"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25" customHeight="1"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25" customHeight="1"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25" customHeight="1"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25" customHeight="1"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25" customHeight="1"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25" customHeight="1"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25" customHeight="1"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25" customHeight="1"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25" customHeight="1"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25" customHeight="1"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25" customHeight="1"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25" customHeight="1"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25" customHeight="1"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25" customHeight="1"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25" customHeight="1"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25" customHeight="1"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25" customHeight="1"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25" customHeight="1"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25" customHeight="1"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25" customHeight="1"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25" customHeight="1"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25" customHeight="1"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25" customHeight="1"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25" customHeight="1"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25" customHeight="1"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25" customHeight="1"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25" customHeight="1"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25" customHeight="1"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25" customHeight="1"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25" customHeight="1"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25" customHeight="1"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25" customHeight="1"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25" customHeight="1"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25" customHeight="1"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25" customHeight="1"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25" customHeight="1"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25" customHeight="1"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25" customHeight="1"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25" customHeight="1"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25" customHeight="1"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25" customHeight="1"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25" customHeight="1"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25" customHeight="1"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25" customHeight="1"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25" customHeight="1"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25" customHeight="1"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25" customHeight="1"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25" customHeight="1"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25" customHeight="1"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25" customHeight="1"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25" customHeight="1"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25" customHeight="1"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25" customHeight="1"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25" customHeight="1"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25" customHeight="1"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25" customHeight="1"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25" customHeight="1"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25" customHeight="1"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25" customHeight="1"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25" customHeight="1"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25" customHeight="1"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25" customHeight="1"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25" customHeight="1"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25" customHeight="1"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25" customHeight="1"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25" customHeight="1"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25" customHeight="1"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25" customHeight="1"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25" customHeight="1"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25" customHeight="1"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25" customHeight="1"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25" customHeight="1"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25" customHeight="1"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25" customHeight="1"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25" customHeight="1"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25" customHeight="1"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25" customHeight="1"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25" customHeight="1"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25" customHeight="1"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25" customHeight="1"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25" customHeight="1"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25" customHeight="1"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25" customHeight="1"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25" customHeight="1"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25" customHeight="1"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25" customHeight="1"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25" customHeight="1"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25" customHeight="1"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25" customHeight="1"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25" customHeight="1"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25" customHeight="1"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25" customHeight="1"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25" customHeight="1"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25" customHeight="1"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25" customHeight="1"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25" customHeight="1"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25" customHeight="1"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25" customHeight="1"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25" customHeight="1"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25" customHeight="1"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25" customHeight="1"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25" customHeight="1"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25" customHeight="1"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25" customHeight="1"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25" customHeight="1"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25" customHeight="1"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25" customHeight="1"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25" customHeight="1"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25" customHeight="1"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25" customHeight="1"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25" customHeight="1"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25" customHeight="1"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25" customHeight="1"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25" customHeight="1"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25" customHeight="1"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25" customHeight="1"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25" customHeight="1"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25" customHeight="1"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25" customHeight="1"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25" customHeight="1"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25" customHeight="1"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25" customHeight="1"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25" customHeight="1"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25" customHeight="1"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25" customHeight="1"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25" customHeight="1"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25" customHeight="1"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25" customHeight="1"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25" customHeight="1"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25" customHeight="1"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25" customHeight="1"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25" customHeight="1"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25" customHeight="1"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25" customHeight="1"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25" customHeight="1"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25" customHeight="1"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25" customHeight="1"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25" customHeight="1"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25" customHeight="1"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25" customHeight="1"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25" customHeight="1"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25" customHeight="1"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25" customHeight="1"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25" customHeight="1"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25" customHeight="1"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25" customHeight="1"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25" customHeight="1"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25" customHeight="1"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25" customHeight="1"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25" customHeight="1"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25" customHeight="1"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25" customHeight="1"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25" customHeight="1"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25" customHeight="1"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25" customHeight="1"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25" customHeight="1"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25" customHeight="1"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25" customHeight="1"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25" customHeight="1"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25" customHeight="1"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25" customHeight="1"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25" customHeight="1"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25" customHeight="1"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25" customHeight="1"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25" customHeight="1"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25" customHeight="1"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25" customHeight="1"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25" customHeight="1"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25" customHeight="1"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25" customHeight="1"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25" customHeight="1"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25" customHeight="1"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25" customHeight="1"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25" customHeight="1"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25" customHeight="1"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25" customHeight="1"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25" customHeight="1"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25" customHeight="1"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25" customHeight="1"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25" customHeight="1"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25" customHeight="1"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25" customHeight="1"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25" customHeight="1"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25" customHeight="1"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25" customHeight="1"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25" customHeight="1"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25" customHeight="1"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25" customHeight="1"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25" customHeight="1"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25" customHeight="1"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25" customHeight="1"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25" customHeight="1"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25" customHeight="1"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25" customHeight="1"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25" customHeight="1"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25" customHeight="1"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25" customHeight="1"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25" customHeight="1"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25" customHeight="1"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25" customHeight="1"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25" customHeight="1"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25" customHeight="1"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25" customHeight="1"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25" customHeight="1"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25" customHeight="1"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25" customHeight="1"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25" customHeight="1"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25" customHeight="1"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25" customHeight="1"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25" customHeight="1"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25" customHeight="1"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25" customHeight="1"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25" customHeight="1"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25" customHeight="1"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25" customHeight="1"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25" customHeight="1"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25" customHeight="1"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25" customHeight="1"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25" customHeight="1"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25" customHeight="1"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25" customHeight="1"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25" customHeight="1"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25" customHeight="1"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25" customHeight="1"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25" customHeight="1"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25" customHeight="1"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25" customHeight="1"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25" customHeight="1"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25" customHeight="1"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25" customHeight="1"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25" customHeight="1"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25" customHeight="1"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25" customHeight="1"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25" customHeight="1"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25" customHeight="1"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25" customHeight="1"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25" customHeight="1"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25" customHeight="1"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25" customHeight="1"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25" customHeight="1"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25" customHeight="1"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25" customHeight="1"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25" customHeight="1"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25" customHeight="1"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25" customHeight="1"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25" customHeight="1"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25" customHeight="1"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25" customHeight="1"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25" customHeight="1"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25" customHeight="1"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25" customHeight="1"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25" customHeight="1"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25" customHeight="1"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25" customHeight="1"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25" customHeight="1"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25" customHeight="1"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25" customHeight="1"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25" customHeight="1"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25" customHeight="1"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25" customHeight="1"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25" customHeight="1"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25" customHeight="1"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25" customHeight="1"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25" customHeight="1"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25" customHeight="1"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25" customHeight="1"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25" customHeight="1"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25" customHeight="1"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25" customHeight="1"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25" customHeight="1"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25" customHeight="1"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25" customHeight="1"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25" customHeight="1"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25" customHeight="1"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25" customHeight="1"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25" customHeight="1"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25" customHeight="1"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25" customHeight="1"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25" customHeight="1"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25" customHeight="1"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25" customHeight="1"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25" customHeight="1"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25" customHeight="1"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25" customHeight="1"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25" customHeight="1"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25" customHeight="1"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25" customHeight="1"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25" customHeight="1"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25" customHeight="1"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25" customHeight="1"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25" customHeight="1"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25" customHeight="1"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25" customHeight="1"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25" customHeight="1"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25" customHeight="1"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25" customHeight="1"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25" customHeight="1"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25" customHeight="1"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25" customHeight="1"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25" customHeight="1"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25" customHeight="1"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25" customHeight="1"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25" customHeight="1"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25" customHeight="1"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25" customHeight="1"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25" customHeight="1"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25" customHeight="1"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25" customHeight="1"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25" customHeight="1"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25" customHeight="1"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25" customHeight="1"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25" customHeight="1"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25" customHeight="1"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25" customHeight="1"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25" customHeight="1"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25" customHeight="1"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25" customHeight="1"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25" customHeight="1"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25" customHeight="1"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25" customHeight="1"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25" customHeight="1"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25" customHeight="1"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25" customHeight="1"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25" customHeight="1"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25" customHeight="1"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25" customHeight="1"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25" customHeight="1"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25" customHeight="1"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25" customHeight="1"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25" customHeight="1"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25" customHeight="1"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25" customHeight="1"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25" customHeight="1"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25" customHeight="1"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25" customHeight="1"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25" customHeight="1"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25" customHeight="1"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25" customHeight="1"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25" customHeight="1"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25" customHeight="1"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25" customHeight="1"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25" customHeight="1"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25" customHeight="1"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25" customHeight="1"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25" customHeight="1"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25" customHeight="1"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25" customHeight="1"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25" customHeight="1"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25" customHeight="1"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25" customHeight="1"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25" customHeight="1"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25" customHeight="1"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25" customHeight="1"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25" customHeight="1"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25" customHeight="1"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25" customHeight="1"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25" customHeight="1"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25" customHeight="1"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25" customHeight="1"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25" customHeight="1"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25" customHeight="1"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25" customHeight="1"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25" customHeight="1"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25" customHeight="1"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25" customHeight="1"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25" customHeight="1"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25" customHeight="1"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25" customHeight="1"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25" customHeight="1"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25" customHeight="1"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25" customHeight="1"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25" customHeight="1"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25" customHeight="1"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25" customHeight="1"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25" customHeight="1"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25" customHeight="1"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25" customHeight="1"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25" customHeight="1"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25" customHeight="1"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25" customHeight="1"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25" customHeight="1"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25" customHeight="1"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25" customHeight="1"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25" customHeight="1"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25" customHeight="1"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25" customHeight="1"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25" customHeight="1"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25" customHeight="1"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25" customHeight="1"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25" customHeight="1"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25" customHeight="1"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25" customHeight="1"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25" customHeight="1"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25" customHeight="1"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25" customHeight="1"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25" customHeight="1"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25" customHeight="1"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25" customHeight="1"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25" customHeight="1"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25" customHeight="1"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25" customHeight="1"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25" customHeight="1"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25" customHeight="1"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25" customHeight="1"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25" customHeight="1"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25" customHeight="1"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25" customHeight="1"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25" customHeight="1"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25" customHeight="1"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25" customHeight="1"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25" customHeight="1"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25" customHeight="1"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25" customHeight="1"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25" customHeight="1"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25" customHeight="1"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25" customHeight="1"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25" customHeight="1"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25" customHeight="1"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25" customHeight="1"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25" customHeight="1"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25" customHeight="1"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25" customHeight="1"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25" customHeight="1"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25" customHeight="1"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25" customHeight="1"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25" customHeight="1"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25" customHeight="1"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25" customHeight="1"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25" customHeight="1"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25" customHeight="1"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25" customHeight="1"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25" customHeight="1"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25" customHeight="1"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25" customHeight="1"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25" customHeight="1"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25" customHeight="1"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25" customHeight="1"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25" customHeight="1"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25" customHeight="1"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25" customHeight="1"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25" customHeight="1"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25" customHeight="1"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25" customHeight="1"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25" customHeight="1"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25" customHeight="1"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25" customHeight="1"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25" customHeight="1"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25" customHeight="1"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25" customHeight="1"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25" customHeight="1"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25" customHeight="1"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25" customHeight="1"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25" customHeight="1"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25" customHeight="1"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25" customHeight="1"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25" customHeight="1"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25" customHeight="1"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25" customHeight="1"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25" customHeight="1"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25" customHeight="1"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25" customHeight="1"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25" customHeight="1"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25" customHeight="1"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25" customHeight="1"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25" customHeight="1"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25" customHeight="1"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25" customHeight="1"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25" customHeight="1"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25" customHeight="1"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25" customHeight="1"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25" customHeight="1"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25" customHeight="1"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25" customHeight="1"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25" customHeight="1"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25" customHeight="1"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25" customHeight="1"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25" customHeight="1"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25" customHeight="1"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25" customHeight="1"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25" customHeight="1"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25" customHeight="1"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25" customHeight="1"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25" customHeight="1"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25" customHeight="1"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25" customHeight="1"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25" customHeight="1"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25" customHeight="1"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25" customHeight="1"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25" customHeight="1"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25" customHeight="1"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25" customHeight="1"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25" customHeight="1"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25" customHeight="1"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25" customHeight="1"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25" customHeight="1"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25" customHeight="1"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25" customHeight="1"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25" customHeight="1"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25" customHeight="1"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25" customHeight="1"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25" customHeight="1"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25" customHeight="1"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25" customHeight="1"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25" customHeight="1"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25" customHeight="1"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25" customHeight="1"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25" customHeight="1"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25" customHeight="1"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25" customHeight="1"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25" customHeight="1"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25" customHeight="1"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25" customHeight="1"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25" customHeight="1"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25" customHeight="1"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25" customHeight="1"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25" customHeight="1"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25" customHeight="1"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25" customHeight="1"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25" customHeight="1"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25" customHeight="1"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25" customHeight="1"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25" customHeight="1"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25" customHeight="1"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25" customHeight="1"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25" customHeight="1"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25" customHeight="1"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25" customHeight="1"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25" customHeight="1"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25" customHeight="1"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25" customHeight="1"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25" customHeight="1"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25" customHeight="1"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25" customHeight="1"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25" customHeight="1"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25" customHeight="1"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25" customHeight="1"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25" customHeight="1"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25" customHeight="1"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25" customHeight="1"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25" customHeight="1"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25" customHeight="1"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25" customHeight="1"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25" customHeight="1"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25" customHeight="1"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25" customHeight="1"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25" customHeight="1"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25" customHeight="1"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25" customHeight="1"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25" customHeight="1"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25" customHeight="1"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25" customHeight="1"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25" customHeight="1"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25" customHeight="1"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25" customHeight="1"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25" customHeight="1"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25" customHeight="1"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25" customHeight="1"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25" customHeight="1"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25" customHeight="1"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25" customHeight="1"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25" customHeight="1"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25" customHeight="1"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25" customHeight="1"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25" customHeight="1"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25" customHeight="1"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25" customHeight="1"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25" customHeight="1"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25" customHeight="1"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25" customHeight="1"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25" customHeight="1"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25" customHeight="1"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25" customHeight="1"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25" customHeight="1"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25" customHeight="1"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25" customHeight="1"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25" customHeight="1"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25" customHeight="1"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25" customHeight="1"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25" customHeight="1"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25" customHeight="1"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25" customHeight="1"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25" customHeight="1"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25" customHeight="1"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25" customHeight="1"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25" customHeight="1"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25" customHeight="1"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25" customHeight="1"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25" customHeight="1"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25" customHeight="1"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25" customHeight="1"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25" customHeight="1"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25" customHeight="1"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25" customHeight="1"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25" customHeight="1"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25" customHeight="1"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25" customHeight="1"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25" customHeight="1"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25" customHeight="1"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25" customHeight="1"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25" customHeight="1"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25" customHeight="1"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25" customHeight="1"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25" customHeight="1"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25" customHeight="1"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25" customHeight="1"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25" customHeight="1"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25" customHeight="1"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25" customHeight="1"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25" customHeight="1"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25" customHeight="1"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25" customHeight="1"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25" customHeight="1"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25" customHeight="1"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25" customHeight="1"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25" customHeight="1"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25" customHeight="1"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25" customHeight="1"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25" customHeight="1"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25" customHeight="1"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25" customHeight="1"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25" customHeight="1"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25" customHeight="1"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25" customHeight="1"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25" customHeight="1"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25" customHeight="1"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25" customHeight="1"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25" customHeight="1"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25" customHeight="1"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25" customHeight="1"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25" customHeight="1"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25" customHeight="1"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25" customHeight="1"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25" customHeight="1"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25" customHeight="1"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25" customHeight="1"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25" customHeight="1"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25" customHeight="1"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25" customHeight="1"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25" customHeight="1"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25" customHeight="1"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25" customHeight="1"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25" customHeight="1"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25" customHeight="1"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25" customHeight="1"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25" customHeight="1"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25" customHeight="1"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25" customHeight="1"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25" customHeight="1"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25" customHeight="1"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25" customHeight="1"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25" customHeight="1"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25" customHeight="1"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25" customHeight="1"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25" customHeight="1"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25" customHeight="1"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25" customHeight="1"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25" customHeight="1"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25" customHeight="1"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25" customHeight="1"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25" customHeight="1"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25" customHeight="1"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25" customHeight="1"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25" customHeight="1"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25" customHeight="1"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25" customHeight="1"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25" customHeight="1"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25" customHeight="1"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25" customHeight="1"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25" customHeight="1"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25" customHeight="1"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25" customHeight="1"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25" customHeight="1"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25" customHeight="1"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25" customHeight="1"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25" customHeight="1"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25" customHeight="1"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25" customHeight="1"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25" customHeight="1"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25" customHeight="1"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25" customHeight="1"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25" customHeight="1"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25" customHeight="1"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25" customHeight="1"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25" customHeight="1"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25" customHeight="1"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25" customHeight="1"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25" customHeight="1"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25" customHeight="1"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25" customHeight="1"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25" customHeight="1"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25" customHeight="1"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25" customHeight="1"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25" customHeight="1"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25" customHeight="1"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25" customHeight="1"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25" customHeight="1"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25" customHeight="1"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25" customHeight="1"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25" customHeight="1"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25" customHeight="1"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25" customHeight="1"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25" customHeight="1"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25" customHeight="1"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25" customHeight="1"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25" customHeight="1"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25" customHeight="1"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25" customHeight="1"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25" customHeight="1"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25" customHeight="1"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25" customHeight="1"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25" customHeight="1"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25" customHeight="1"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25" customHeight="1"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25" customHeight="1"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25" customHeight="1"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25" customHeight="1"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25" customHeight="1"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25" customHeight="1"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25" customHeight="1"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25" customHeight="1"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25" customHeight="1"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25" customHeight="1"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25" customHeight="1"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25" customHeight="1"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25" customHeight="1"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25" customHeight="1"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25" customHeight="1"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25" customHeight="1"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25" customHeight="1"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25" customHeight="1"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25" customHeight="1"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25" customHeight="1"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25" customHeight="1"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25" customHeight="1"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25" customHeight="1"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25" customHeight="1"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25" customHeight="1"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25" customHeight="1"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25" customHeight="1"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25" customHeight="1"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25" customHeight="1"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25" customHeight="1"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25" customHeight="1"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25" customHeight="1"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25" customHeight="1"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25" customHeight="1"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25" customHeight="1"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25" customHeight="1"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25" customHeight="1"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25" customHeight="1"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25" customHeight="1"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25" customHeight="1"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25" customHeight="1"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25" customHeight="1"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25" customHeight="1"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25" customHeight="1"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25" customHeight="1"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25" customHeight="1"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25" customHeight="1"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25" customHeight="1"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25" customHeight="1"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25" customHeight="1"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25" customHeight="1"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25" customHeight="1"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25" customHeight="1"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25" customHeight="1"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25" customHeight="1"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25" customHeight="1"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25" customHeight="1"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25" customHeight="1"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25" customHeight="1"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25" customHeight="1"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25" customHeight="1"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25" customHeight="1"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25" customHeight="1"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25" customHeight="1"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25" customHeight="1"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25" customHeight="1"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25" customHeight="1"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25" customHeight="1"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25" customHeight="1"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25" customHeight="1"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25" customHeight="1"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25" customHeight="1"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25" customHeight="1"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25" customHeight="1"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25" customHeight="1"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25" customHeight="1"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25" customHeight="1"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25" customHeight="1"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25" customHeight="1"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25" customHeight="1"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25" customHeight="1"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25" customHeight="1"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25" customHeight="1"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25" customHeight="1"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25" customHeight="1"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25" customHeight="1"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25" customHeight="1"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25" customHeight="1"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25" customHeight="1"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25" customHeight="1"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25" customHeight="1"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25" customHeight="1"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25" customHeight="1"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25" customHeight="1"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25" customHeight="1"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25" customHeight="1"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25" customHeight="1"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25" customHeight="1"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25" customHeight="1"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25" customHeight="1"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25" customHeight="1"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25" customHeight="1"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25" customHeight="1"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25" customHeight="1"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25" customHeight="1"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25" customHeight="1"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25" customHeight="1"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25" customHeight="1"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25" customHeight="1"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25" customHeight="1"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25" customHeight="1"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25" customHeight="1"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25" customHeight="1"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25" customHeight="1"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25" customHeight="1"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25" customHeight="1"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25" customHeight="1"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25" customHeight="1"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25" customHeight="1"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25" customHeight="1"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25" customHeight="1"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25" customHeight="1"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25" customHeight="1"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25" customHeight="1"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25" customHeight="1"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25" customHeight="1"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25" customHeight="1"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25" customHeight="1"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25" customHeight="1"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25" customHeight="1"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25" customHeight="1"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25" customHeight="1"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25" customHeight="1"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25" customHeight="1"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25" customHeight="1"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25" customHeight="1"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25" customHeight="1"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25" customHeight="1"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25" customHeight="1"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25" customHeight="1"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25" customHeight="1"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25" customHeight="1"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25" customHeight="1"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25" customHeight="1"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25" customHeight="1"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25" customHeight="1"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25" customHeight="1"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25" customHeight="1"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25" customHeight="1"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25" customHeight="1"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sheetData>
  <mergeCells count="18">
    <mergeCell ref="B29:L29"/>
    <mergeCell ref="B22:L22"/>
    <mergeCell ref="C24:L24"/>
    <mergeCell ref="C25:L25"/>
    <mergeCell ref="C26:L26"/>
    <mergeCell ref="C27:L27"/>
    <mergeCell ref="C28:L28"/>
    <mergeCell ref="C18:L18"/>
    <mergeCell ref="C17:L17"/>
    <mergeCell ref="C21:L21"/>
    <mergeCell ref="B20:L20"/>
    <mergeCell ref="B19:L19"/>
    <mergeCell ref="C31:L31"/>
    <mergeCell ref="C32:L32"/>
    <mergeCell ref="M31:O31"/>
    <mergeCell ref="M33:O33"/>
    <mergeCell ref="B61:L61"/>
    <mergeCell ref="C33:L33"/>
  </mergeCells>
  <hyperlinks>
    <hyperlink ref="B21" location="'WP Eutrophication Value Factors'!A1" display="WP Eutrophication Value Factors" xr:uid="{FA5C4EFA-A83E-3347-81B6-D3375B074B67}"/>
    <hyperlink ref="B24" location="'Eutrophication General data'!A1" display="Eutrophication General data" xr:uid="{FBA9C6B2-96EB-0444-BD35-FE678A27D1A0}"/>
    <hyperlink ref="B25" location="'Eutroph. Assumpts and paramtrs'!A1" display="Eutrophication Assumptions and Parameters" xr:uid="{1B152BEB-92F2-424E-A88E-8268C1F39A34}"/>
    <hyperlink ref="B26" location="'WP Assumptions and Parameters'!A1" display="WP Assumptions and Parameters" xr:uid="{82A71D6F-BECA-4E4B-9685-8B016E24DBFE}"/>
    <hyperlink ref="B27" location="'WP General data'!A1" display="WP General data" xr:uid="{593EB5BF-72B3-554F-9BF4-73F398BEA93D}"/>
    <hyperlink ref="B28" location="'Coastal Population Information'!A1" display="Coastal Population Information" xr:uid="{67292E23-A760-0F4A-9CAA-E509C79A8912}"/>
    <hyperlink ref="B31" location="Calculations!A1" display="Calculations" xr:uid="{55C5A277-0281-774B-A992-BA91A2DCF211}"/>
    <hyperlink ref="B32" location="'Value Factors pre-Gap Filling'!A1" display="Value Factors pre-Gap Filling" xr:uid="{4CB89A92-E6BD-4341-B0AE-805F0F1342AF}"/>
    <hyperlink ref="B33" location="'Version control'!A1" display="Version Control" xr:uid="{6D3C7ECD-3DDF-7D4A-9AA3-B186F4D57CE2}"/>
    <hyperlink ref="B14" r:id="rId1" display="Click Here to access Interim Water Pollution Methodology" xr:uid="{A368977E-EE0A-7C42-9EF3-0D7EE4AB4C65}"/>
    <hyperlink ref="B62" r:id="rId2" xr:uid="{38404BDC-5E36-4540-A338-8859B3A64145}"/>
  </hyperlinks>
  <pageMargins left="0.7" right="0.7" top="0.75" bottom="0.75" header="0" footer="0"/>
  <pageSetup paperSize="9" orientation="portrait" r:id="rId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F0C3-D75B-4AF1-A9EA-35305E567DE1}">
  <sheetPr codeName="Sheet5">
    <tabColor rgb="FFF4938E"/>
  </sheetPr>
  <dimension ref="B1:F1006"/>
  <sheetViews>
    <sheetView workbookViewId="0">
      <selection activeCell="F16" sqref="F16"/>
    </sheetView>
  </sheetViews>
  <sheetFormatPr baseColWidth="10" defaultColWidth="14.5" defaultRowHeight="15" customHeight="1" x14ac:dyDescent="0.2"/>
  <cols>
    <col min="1" max="1" width="8.6640625" customWidth="1"/>
    <col min="2" max="2" width="24.83203125" customWidth="1"/>
    <col min="3" max="3" width="23.1640625" customWidth="1"/>
    <col min="4" max="4" width="16.83203125" customWidth="1"/>
    <col min="5" max="5" width="48" bestFit="1" customWidth="1"/>
    <col min="6" max="6" width="74.6640625" bestFit="1" customWidth="1"/>
    <col min="7" max="7" width="23.5" customWidth="1"/>
    <col min="8" max="19" width="8.6640625" customWidth="1"/>
  </cols>
  <sheetData>
    <row r="1" spans="2:6" ht="14.25" customHeight="1" x14ac:dyDescent="0.2"/>
    <row r="2" spans="2:6" ht="21" x14ac:dyDescent="0.25">
      <c r="B2" s="1" t="s">
        <v>249</v>
      </c>
    </row>
    <row r="3" spans="2:6" ht="14.25" customHeight="1" x14ac:dyDescent="0.2"/>
    <row r="4" spans="2:6" ht="14.25" customHeight="1" x14ac:dyDescent="0.2">
      <c r="B4" s="32" t="s">
        <v>288</v>
      </c>
    </row>
    <row r="5" spans="2:6" ht="14.25" customHeight="1" x14ac:dyDescent="0.2">
      <c r="B5" s="33" t="s">
        <v>289</v>
      </c>
    </row>
    <row r="6" spans="2:6" ht="14.25" customHeight="1" x14ac:dyDescent="0.2"/>
    <row r="7" spans="2:6" ht="14.25" customHeight="1" x14ac:dyDescent="0.2"/>
    <row r="8" spans="2:6" ht="14.25" customHeight="1" x14ac:dyDescent="0.2">
      <c r="B8" s="34" t="s">
        <v>290</v>
      </c>
      <c r="C8" s="34" t="s">
        <v>19</v>
      </c>
      <c r="D8" s="34" t="s">
        <v>18</v>
      </c>
      <c r="E8" s="34" t="s">
        <v>291</v>
      </c>
      <c r="F8" s="34" t="s">
        <v>16</v>
      </c>
    </row>
    <row r="9" spans="2:6" ht="32" x14ac:dyDescent="0.2">
      <c r="B9" s="35" t="s">
        <v>292</v>
      </c>
      <c r="C9" s="38">
        <v>98.789516123565747</v>
      </c>
      <c r="D9" s="38" t="s">
        <v>265</v>
      </c>
      <c r="E9" s="3" t="s">
        <v>293</v>
      </c>
      <c r="F9" s="37" t="s">
        <v>257</v>
      </c>
    </row>
    <row r="10" spans="2:6" ht="14.25" customHeight="1" x14ac:dyDescent="0.2">
      <c r="B10" s="35" t="s">
        <v>294</v>
      </c>
      <c r="C10" s="38">
        <v>65871.785936551998</v>
      </c>
      <c r="D10" s="38" t="s">
        <v>295</v>
      </c>
      <c r="E10" s="3" t="s">
        <v>296</v>
      </c>
      <c r="F10" s="37" t="s">
        <v>1</v>
      </c>
    </row>
    <row r="11" spans="2:6" ht="14.25" customHeight="1" x14ac:dyDescent="0.2">
      <c r="B11" s="36" t="s">
        <v>297</v>
      </c>
      <c r="C11" s="38">
        <v>2.8259799999999998E-13</v>
      </c>
      <c r="D11" s="38" t="s">
        <v>266</v>
      </c>
      <c r="E11" s="3" t="s">
        <v>300</v>
      </c>
      <c r="F11" s="37" t="s">
        <v>258</v>
      </c>
    </row>
    <row r="12" spans="2:6" ht="14.25" customHeight="1" x14ac:dyDescent="0.2">
      <c r="B12" s="36" t="s">
        <v>298</v>
      </c>
      <c r="C12" s="38">
        <v>1.8799999999999999E-14</v>
      </c>
      <c r="D12" s="38" t="s">
        <v>266</v>
      </c>
      <c r="E12" s="3" t="s">
        <v>299</v>
      </c>
      <c r="F12" s="37" t="s">
        <v>259</v>
      </c>
    </row>
    <row r="13" spans="2:6" ht="32" x14ac:dyDescent="0.2">
      <c r="B13" s="36" t="s">
        <v>301</v>
      </c>
      <c r="C13" s="38">
        <v>848</v>
      </c>
      <c r="D13" s="38" t="s">
        <v>307</v>
      </c>
      <c r="E13" s="45" t="s">
        <v>314</v>
      </c>
      <c r="F13" s="37" t="s">
        <v>320</v>
      </c>
    </row>
    <row r="14" spans="2:6" ht="32" x14ac:dyDescent="0.2">
      <c r="B14" s="36" t="s">
        <v>302</v>
      </c>
      <c r="C14" s="38">
        <v>426</v>
      </c>
      <c r="D14" s="38" t="s">
        <v>308</v>
      </c>
      <c r="E14" s="45" t="s">
        <v>315</v>
      </c>
      <c r="F14" s="37" t="s">
        <v>320</v>
      </c>
    </row>
    <row r="15" spans="2:6" ht="32" x14ac:dyDescent="0.2">
      <c r="B15" s="36" t="s">
        <v>303</v>
      </c>
      <c r="C15" s="38">
        <v>58</v>
      </c>
      <c r="D15" s="38" t="s">
        <v>309</v>
      </c>
      <c r="E15" s="45" t="s">
        <v>316</v>
      </c>
      <c r="F15" s="37" t="s">
        <v>320</v>
      </c>
    </row>
    <row r="16" spans="2:6" ht="16" x14ac:dyDescent="0.2">
      <c r="B16" s="36" t="s">
        <v>304</v>
      </c>
      <c r="C16" s="38">
        <v>1.012</v>
      </c>
      <c r="D16" s="38"/>
      <c r="E16" s="3" t="s">
        <v>317</v>
      </c>
      <c r="F16" s="3"/>
    </row>
    <row r="17" spans="2:6" ht="14.25" customHeight="1" x14ac:dyDescent="0.2">
      <c r="B17" s="36" t="s">
        <v>305</v>
      </c>
      <c r="C17" s="38">
        <v>1.03</v>
      </c>
      <c r="D17" s="38"/>
      <c r="E17" s="3" t="s">
        <v>317</v>
      </c>
      <c r="F17" s="3"/>
    </row>
    <row r="18" spans="2:6" ht="14.25" customHeight="1" x14ac:dyDescent="0.2">
      <c r="B18" s="36" t="s">
        <v>306</v>
      </c>
      <c r="C18" s="38">
        <v>0.15408320493066255</v>
      </c>
      <c r="D18" s="38"/>
      <c r="E18" s="3" t="s">
        <v>318</v>
      </c>
      <c r="F18" s="3"/>
    </row>
    <row r="19" spans="2:6" ht="32" x14ac:dyDescent="0.2">
      <c r="B19" s="36" t="s">
        <v>301</v>
      </c>
      <c r="C19" s="38">
        <f>C13*$C$16*$C$17*$C$18</f>
        <v>136.19742372881356</v>
      </c>
      <c r="D19" s="38" t="s">
        <v>310</v>
      </c>
      <c r="E19" s="45" t="s">
        <v>314</v>
      </c>
      <c r="F19" s="3"/>
    </row>
    <row r="20" spans="2:6" ht="32" x14ac:dyDescent="0.2">
      <c r="B20" s="36" t="s">
        <v>302</v>
      </c>
      <c r="C20" s="38">
        <f t="shared" ref="C20:C21" si="0">C14*$C$16*$C$17*$C$18</f>
        <v>68.419932203389834</v>
      </c>
      <c r="D20" s="38" t="s">
        <v>311</v>
      </c>
      <c r="E20" s="45" t="s">
        <v>315</v>
      </c>
      <c r="F20" s="3"/>
    </row>
    <row r="21" spans="2:6" ht="32" x14ac:dyDescent="0.2">
      <c r="B21" s="36" t="s">
        <v>303</v>
      </c>
      <c r="C21" s="38">
        <f t="shared" si="0"/>
        <v>9.3153898305084741</v>
      </c>
      <c r="D21" s="38" t="s">
        <v>311</v>
      </c>
      <c r="E21" s="45" t="s">
        <v>316</v>
      </c>
      <c r="F21" s="3"/>
    </row>
    <row r="22" spans="2:6" ht="32" x14ac:dyDescent="0.2">
      <c r="B22" s="36" t="s">
        <v>312</v>
      </c>
      <c r="C22" s="38">
        <v>0</v>
      </c>
      <c r="D22" s="38" t="s">
        <v>313</v>
      </c>
      <c r="E22" s="45" t="s">
        <v>319</v>
      </c>
      <c r="F22" s="3"/>
    </row>
    <row r="23" spans="2:6" ht="14.25" customHeight="1" x14ac:dyDescent="0.2">
      <c r="B23" s="36"/>
      <c r="C23" s="38"/>
      <c r="D23" s="38"/>
      <c r="E23" s="3"/>
      <c r="F23" s="3"/>
    </row>
    <row r="24" spans="2:6" ht="14.25" customHeight="1" x14ac:dyDescent="0.2"/>
    <row r="25" spans="2:6" ht="14.25" customHeight="1" x14ac:dyDescent="0.2"/>
    <row r="26" spans="2:6" ht="14.25" customHeight="1" x14ac:dyDescent="0.2"/>
    <row r="27" spans="2:6" ht="14.25" customHeight="1" x14ac:dyDescent="0.2"/>
    <row r="28" spans="2:6" ht="14.25" customHeight="1" x14ac:dyDescent="0.2"/>
    <row r="29" spans="2:6" ht="14.25" customHeight="1" x14ac:dyDescent="0.2"/>
    <row r="30" spans="2:6" ht="14.25" customHeight="1" x14ac:dyDescent="0.2"/>
    <row r="31" spans="2:6" ht="14.25" customHeight="1" x14ac:dyDescent="0.2"/>
    <row r="32" spans="2: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sheetData>
  <phoneticPr fontId="24" type="noConversion"/>
  <hyperlinks>
    <hyperlink ref="F9" r:id="rId1" xr:uid="{BF0C08D4-7693-49A7-A036-493C244651E5}"/>
    <hyperlink ref="F10" r:id="rId2" xr:uid="{8F4999B5-6E41-460E-B78D-2B36932CEC48}"/>
    <hyperlink ref="F11" r:id="rId3" xr:uid="{A481D96C-C963-4008-9550-052098516C8B}"/>
    <hyperlink ref="F12" r:id="rId4" location=":~:text=Marine%20eutrophication%20is%20defined%20as,primary%20production%20in%20the%20ecosystem." xr:uid="{AC2B1C2E-5F1B-4EA6-AFDD-7F6D8B93EF2E}"/>
    <hyperlink ref="F13" r:id="rId5" xr:uid="{2EEDD961-E6C0-40D0-92D0-FA5576603EBF}"/>
    <hyperlink ref="F14:F15" r:id="rId6" display="Ahlroth (2009)" xr:uid="{330119BC-89B5-4C2F-B0AD-31F5C183D3E6}"/>
  </hyperlinks>
  <pageMargins left="0.7" right="0.7" top="0.75" bottom="0.75" header="0.3" footer="0.3"/>
  <legacy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D7930-2625-B74A-A22A-1E6D18BD5152}">
  <sheetPr>
    <tabColor theme="1"/>
  </sheetPr>
  <dimension ref="A1"/>
  <sheetViews>
    <sheetView workbookViewId="0"/>
  </sheetViews>
  <sheetFormatPr baseColWidth="10" defaultRowHeight="15" x14ac:dyDescent="0.2"/>
  <cols>
    <col min="1" max="16384" width="10.83203125" style="56"/>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theme="5"/>
  </sheetPr>
  <dimension ref="B1:AH1003"/>
  <sheetViews>
    <sheetView showGridLines="0" zoomScaleNormal="100" workbookViewId="0"/>
  </sheetViews>
  <sheetFormatPr baseColWidth="10" defaultColWidth="14.5" defaultRowHeight="15" customHeight="1" x14ac:dyDescent="0.2"/>
  <cols>
    <col min="1" max="1" width="8.6640625" customWidth="1"/>
    <col min="2" max="2" width="24.83203125" customWidth="1"/>
    <col min="3" max="3" width="26.5" customWidth="1"/>
    <col min="4" max="4" width="52.5" customWidth="1"/>
    <col min="5" max="6" width="23.1640625" customWidth="1"/>
    <col min="7" max="13" width="26.6640625" customWidth="1"/>
    <col min="14" max="14" width="26.6640625" hidden="1" customWidth="1"/>
    <col min="15" max="34" width="26.6640625" customWidth="1"/>
  </cols>
  <sheetData>
    <row r="1" spans="2:34" ht="14.25" customHeight="1" x14ac:dyDescent="0.2"/>
    <row r="2" spans="2:34" ht="21" x14ac:dyDescent="0.25">
      <c r="B2" s="1" t="s">
        <v>390</v>
      </c>
      <c r="C2" s="1"/>
      <c r="D2" s="1"/>
      <c r="E2" s="1"/>
    </row>
    <row r="3" spans="2:34" ht="14.25" customHeight="1" x14ac:dyDescent="0.2"/>
    <row r="4" spans="2:34" ht="14.25" customHeight="1" x14ac:dyDescent="0.2">
      <c r="B4" s="4" t="s">
        <v>326</v>
      </c>
      <c r="C4" s="4"/>
      <c r="D4" s="4"/>
      <c r="E4" s="4"/>
    </row>
    <row r="5" spans="2:34" ht="43" customHeight="1" x14ac:dyDescent="0.2">
      <c r="B5" s="116" t="s">
        <v>436</v>
      </c>
      <c r="C5" s="116"/>
      <c r="D5" s="116"/>
      <c r="E5" s="4"/>
    </row>
    <row r="6" spans="2:34" ht="14.25" customHeight="1" x14ac:dyDescent="0.2">
      <c r="B6" s="13"/>
      <c r="C6" s="4"/>
      <c r="D6" s="4"/>
      <c r="E6" s="4"/>
    </row>
    <row r="7" spans="2:34" ht="14.25" customHeight="1" x14ac:dyDescent="0.2">
      <c r="B7" s="137" t="s">
        <v>321</v>
      </c>
      <c r="C7" s="137"/>
      <c r="D7" s="137"/>
      <c r="E7" s="100"/>
      <c r="F7" s="100"/>
      <c r="G7" s="100"/>
      <c r="H7" s="100"/>
      <c r="I7" s="100"/>
      <c r="J7" s="100"/>
      <c r="K7" s="100"/>
      <c r="L7" s="31"/>
      <c r="M7" s="31"/>
      <c r="N7" s="31"/>
      <c r="O7" s="31"/>
      <c r="P7" s="31"/>
      <c r="Q7" s="31"/>
      <c r="R7" s="31"/>
      <c r="S7" s="31"/>
      <c r="T7" s="31"/>
      <c r="U7" s="31"/>
      <c r="V7" s="31"/>
    </row>
    <row r="8" spans="2:34" ht="52.5" customHeight="1" x14ac:dyDescent="0.2">
      <c r="B8" s="137"/>
      <c r="C8" s="137"/>
      <c r="D8" s="137"/>
      <c r="E8" s="100"/>
      <c r="F8" s="100"/>
      <c r="G8" s="100"/>
      <c r="H8" s="100"/>
      <c r="I8" s="100"/>
      <c r="J8" s="100"/>
      <c r="K8" s="100"/>
      <c r="L8" s="31"/>
      <c r="M8" s="31"/>
      <c r="N8" s="31"/>
      <c r="O8" s="31"/>
      <c r="P8" s="31"/>
      <c r="Q8" s="31"/>
      <c r="R8" s="31"/>
      <c r="S8" s="31"/>
      <c r="T8" s="31"/>
      <c r="U8" s="31"/>
      <c r="V8" s="31"/>
    </row>
    <row r="9" spans="2:34" ht="94" customHeight="1" x14ac:dyDescent="0.2">
      <c r="B9" s="137"/>
      <c r="C9" s="137"/>
      <c r="D9" s="137"/>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row>
    <row r="10" spans="2:34" s="25" customFormat="1" ht="14.25" customHeight="1" x14ac:dyDescent="0.2">
      <c r="F10" s="27" t="s">
        <v>3</v>
      </c>
      <c r="G10" s="27" t="s">
        <v>272</v>
      </c>
      <c r="H10" s="27" t="s">
        <v>273</v>
      </c>
      <c r="I10" s="27" t="s">
        <v>272</v>
      </c>
      <c r="J10" s="27" t="s">
        <v>273</v>
      </c>
      <c r="K10" s="27" t="s">
        <v>275</v>
      </c>
      <c r="L10" s="27" t="s">
        <v>279</v>
      </c>
      <c r="M10" s="27" t="s">
        <v>273</v>
      </c>
      <c r="N10" s="27" t="s">
        <v>273</v>
      </c>
      <c r="O10" s="27" t="s">
        <v>279</v>
      </c>
      <c r="P10" s="27" t="s">
        <v>279</v>
      </c>
      <c r="Q10" s="27" t="s">
        <v>273</v>
      </c>
      <c r="R10" s="27" t="s">
        <v>275</v>
      </c>
      <c r="S10" s="27" t="s">
        <v>279</v>
      </c>
      <c r="T10" s="27" t="s">
        <v>273</v>
      </c>
      <c r="U10" s="27" t="s">
        <v>3</v>
      </c>
      <c r="V10" s="27" t="s">
        <v>3</v>
      </c>
    </row>
    <row r="11" spans="2:34" s="24" customFormat="1" ht="48" x14ac:dyDescent="0.2">
      <c r="B11" s="58" t="s">
        <v>391</v>
      </c>
      <c r="C11" s="18" t="s">
        <v>0</v>
      </c>
      <c r="D11" s="18" t="s">
        <v>20</v>
      </c>
      <c r="E11" s="18" t="s">
        <v>332</v>
      </c>
      <c r="F11" s="26" t="s">
        <v>334</v>
      </c>
      <c r="G11" s="26" t="s">
        <v>267</v>
      </c>
      <c r="H11" s="26" t="s">
        <v>268</v>
      </c>
      <c r="I11" s="26" t="s">
        <v>274</v>
      </c>
      <c r="J11" s="26" t="s">
        <v>277</v>
      </c>
      <c r="K11" s="26" t="s">
        <v>276</v>
      </c>
      <c r="L11" s="26" t="s">
        <v>278</v>
      </c>
      <c r="M11" s="26" t="s">
        <v>269</v>
      </c>
      <c r="N11" s="26" t="s">
        <v>282</v>
      </c>
      <c r="O11" s="26" t="s">
        <v>280</v>
      </c>
      <c r="P11" s="26" t="s">
        <v>281</v>
      </c>
      <c r="Q11" s="26" t="s">
        <v>282</v>
      </c>
      <c r="R11" s="26" t="s">
        <v>255</v>
      </c>
      <c r="S11" s="26" t="s">
        <v>283</v>
      </c>
      <c r="T11" s="26" t="s">
        <v>284</v>
      </c>
      <c r="U11" s="26" t="s">
        <v>270</v>
      </c>
      <c r="V11" s="26" t="s">
        <v>271</v>
      </c>
    </row>
    <row r="12" spans="2:34" ht="14.25" customHeight="1" x14ac:dyDescent="0.2">
      <c r="B12" s="57" t="s">
        <v>392</v>
      </c>
      <c r="C12" s="7"/>
      <c r="D12" s="14" t="s">
        <v>1</v>
      </c>
      <c r="E12" s="20" t="s">
        <v>1</v>
      </c>
      <c r="F12" s="20" t="s">
        <v>1</v>
      </c>
      <c r="G12" s="28" t="s">
        <v>285</v>
      </c>
      <c r="H12" s="28" t="s">
        <v>285</v>
      </c>
      <c r="I12" s="20" t="s">
        <v>258</v>
      </c>
      <c r="J12" s="20" t="s">
        <v>258</v>
      </c>
      <c r="K12" s="20" t="s">
        <v>259</v>
      </c>
      <c r="L12" s="20" t="s">
        <v>259</v>
      </c>
      <c r="M12" s="7"/>
      <c r="N12" s="7"/>
      <c r="O12" s="7"/>
      <c r="P12" s="7"/>
      <c r="Q12" s="7"/>
      <c r="R12" s="29" t="s">
        <v>260</v>
      </c>
      <c r="S12" s="7"/>
      <c r="T12" s="7"/>
      <c r="U12" s="7"/>
      <c r="V12" s="7"/>
    </row>
    <row r="13" spans="2:34" ht="14.25" customHeight="1" x14ac:dyDescent="0.2">
      <c r="B13" s="57" t="s">
        <v>393</v>
      </c>
      <c r="C13" s="7">
        <v>2024</v>
      </c>
      <c r="D13" s="7">
        <v>2024</v>
      </c>
      <c r="E13" s="23">
        <v>2021</v>
      </c>
      <c r="F13" s="23">
        <v>2021</v>
      </c>
      <c r="G13" s="23">
        <v>2012</v>
      </c>
      <c r="H13" s="23">
        <v>2012</v>
      </c>
      <c r="I13" s="23">
        <v>2019</v>
      </c>
      <c r="J13" s="23">
        <v>2019</v>
      </c>
      <c r="K13" s="23">
        <v>2019</v>
      </c>
      <c r="L13" s="23">
        <v>2019</v>
      </c>
      <c r="M13" s="7">
        <v>2023</v>
      </c>
      <c r="N13" s="7"/>
      <c r="O13" s="7">
        <v>2023</v>
      </c>
      <c r="P13" s="7">
        <v>2023</v>
      </c>
      <c r="Q13" s="7">
        <v>2023</v>
      </c>
      <c r="R13" s="23">
        <v>2010</v>
      </c>
      <c r="S13" s="7"/>
      <c r="T13" s="7"/>
      <c r="U13" s="7"/>
      <c r="V13" s="7"/>
    </row>
    <row r="14" spans="2:34" ht="14.25" customHeight="1" x14ac:dyDescent="0.2">
      <c r="B14" s="57" t="s">
        <v>394</v>
      </c>
      <c r="C14" s="7"/>
      <c r="D14" s="7"/>
      <c r="E14" s="23" t="s">
        <v>263</v>
      </c>
      <c r="F14" s="7" t="s">
        <v>286</v>
      </c>
      <c r="G14" s="23" t="s">
        <v>265</v>
      </c>
      <c r="H14" s="7" t="s">
        <v>286</v>
      </c>
      <c r="I14" s="23" t="s">
        <v>266</v>
      </c>
      <c r="J14" s="7" t="s">
        <v>286</v>
      </c>
      <c r="K14" s="23" t="s">
        <v>266</v>
      </c>
      <c r="L14" s="7" t="s">
        <v>286</v>
      </c>
      <c r="M14" s="30" t="s">
        <v>287</v>
      </c>
      <c r="N14" s="30" t="s">
        <v>287</v>
      </c>
      <c r="O14" s="30" t="s">
        <v>287</v>
      </c>
      <c r="P14" s="30" t="s">
        <v>287</v>
      </c>
      <c r="Q14" s="30" t="s">
        <v>287</v>
      </c>
      <c r="R14" s="23" t="s">
        <v>262</v>
      </c>
      <c r="S14" s="23" t="s">
        <v>262</v>
      </c>
      <c r="T14" s="23" t="s">
        <v>262</v>
      </c>
      <c r="U14" s="7" t="s">
        <v>287</v>
      </c>
      <c r="V14" s="7" t="s">
        <v>287</v>
      </c>
    </row>
    <row r="15" spans="2:34" ht="14.25" customHeight="1" x14ac:dyDescent="0.2">
      <c r="B15" s="57" t="s">
        <v>395</v>
      </c>
      <c r="C15" s="8"/>
      <c r="D15" s="8"/>
      <c r="E15" s="8" t="s">
        <v>23</v>
      </c>
      <c r="F15" s="8" t="s">
        <v>23</v>
      </c>
      <c r="G15" s="8"/>
      <c r="H15" s="8"/>
      <c r="I15" s="8"/>
      <c r="J15" s="8"/>
      <c r="K15" s="8"/>
      <c r="L15" s="8"/>
      <c r="M15" s="8"/>
      <c r="N15" s="8"/>
      <c r="O15" s="8"/>
      <c r="P15" s="8"/>
      <c r="Q15" s="8"/>
      <c r="R15" s="8"/>
      <c r="S15" s="8"/>
      <c r="T15" s="8"/>
      <c r="U15" s="8"/>
      <c r="V15" s="8"/>
    </row>
    <row r="16" spans="2:34" ht="14.25" customHeight="1" x14ac:dyDescent="0.2">
      <c r="C16" s="9" t="s">
        <v>24</v>
      </c>
      <c r="D16" s="9" t="s">
        <v>25</v>
      </c>
      <c r="E16" s="71">
        <f>IFERROR(INDEX('1. Eutrophication General data'!$H$13:$H$230, MATCH('1. Calculations'!C16, countries,0)), "No value")</f>
        <v>2151.7835180000002</v>
      </c>
      <c r="F16" s="72">
        <f t="shared" ref="F16:F79" si="0">IF(ISNUMBER(E16), E16/GNI_PPP_Sweden, "No value")</f>
        <v>3.2666239229644914E-2</v>
      </c>
      <c r="G16" s="73">
        <f>IFERROR(INDEX('1. Eutrophication General data'!$J$13:$J$230, MATCH('1. Calculations'!C16, countries,0)), "No value")</f>
        <v>0</v>
      </c>
      <c r="H16" s="72">
        <f t="shared" ref="H16:H79" si="1">IF(ISNUMBER(G16), G16/FateFactorSweden_P, "No value")</f>
        <v>0</v>
      </c>
      <c r="I16" s="74">
        <f>IFERROR(INDEX('1. Eutrophication General data'!$K$13:$K$230, MATCH('1. Calculations'!C16, countries,0)), "No value")</f>
        <v>7.65678E-12</v>
      </c>
      <c r="J16" s="72">
        <f t="shared" ref="J16:J79" si="2">IF(ISNUMBER(I16), I16/CFSweden_P, "No value")</f>
        <v>27.055759717314487</v>
      </c>
      <c r="K16" s="74">
        <f>IFERROR(INDEX('1. Eutrophication General data'!$L$13:$L$230, MATCH('1. Calculations'!C16, countries,0)), "No value")</f>
        <v>0</v>
      </c>
      <c r="L16" s="72">
        <f t="shared" ref="L16:L79" si="3">IF(ISNUMBER(K16), K16/CFSweden_N, "No value")</f>
        <v>0</v>
      </c>
      <c r="M16" s="75">
        <f>IF(AND(ISNUMBER(E16), ISNUMBER(I16)), CostP_FW*'1. Calculations'!$F16*'1. Calculations'!$J16, "---")</f>
        <v>96.621827719212732</v>
      </c>
      <c r="N16" s="75"/>
      <c r="O16" s="75">
        <f>IF(AND(ISNUMBER(E16), ISNUMBER(K16)), CostP_MW*'1. Calculations'!$F16*'1. Calculations'!$L16, "---")</f>
        <v>0</v>
      </c>
      <c r="P16" s="75">
        <f>IF(AND(ISNUMBER(E16), ISNUMBER(K16)), CostN_MW*'1. Calculations'!$F16*'1. Calculations'!$L16, "No value")</f>
        <v>0</v>
      </c>
      <c r="Q16" s="75">
        <f>IF(AND(ISNUMBER(E16), ISNUMBER(I16)), CostN_FW*'1. Calculations'!$F16*'1. Calculations'!$J16, "---")</f>
        <v>0</v>
      </c>
      <c r="R16" s="76">
        <f>IFERROR(INDEX('1. Eutrophication General data'!$M$13:$M$230, MATCH('1. Calculations'!C16, countries,0)), "No value")</f>
        <v>0</v>
      </c>
      <c r="S16" s="77">
        <f>IF(ISNUMBER(T16), 1-T16, "No value")</f>
        <v>0</v>
      </c>
      <c r="T16" s="77">
        <f>IF(ISNUMBER($R16), IF($R16=0, 1, IF($R16=1,0,-0.998*$R16+0.99764)),"No value")</f>
        <v>1</v>
      </c>
      <c r="U16" s="72">
        <f>IF(AND(ISNUMBER(E16), ISNUMBER(I16), ISNUMBER(K16),  ISNUMBER(R16)), (M16*T16)+(O16*S16),"---")</f>
        <v>96.621827719212732</v>
      </c>
      <c r="V16" s="72">
        <f>IF(AND(ISNUMBER(E16), ISNUMBER(I16), ISNUMBER(K16),  ISNUMBER(R16)), (Q16*T16)+(P16*S16),"---")</f>
        <v>0</v>
      </c>
    </row>
    <row r="17" spans="3:22" ht="14.25" customHeight="1" x14ac:dyDescent="0.2">
      <c r="C17" s="9" t="s">
        <v>26</v>
      </c>
      <c r="D17" s="9" t="s">
        <v>27</v>
      </c>
      <c r="E17" s="71">
        <f>IFERROR(INDEX('1. Eutrophication General data'!$H$13:$H$230, MATCH('1. Calculations'!C17, countries,0)), "No value")</f>
        <v>16035.43576</v>
      </c>
      <c r="F17" s="72">
        <f t="shared" si="0"/>
        <v>0.24343405194154055</v>
      </c>
      <c r="G17" s="73">
        <f>IFERROR(INDEX('1. Eutrophication General data'!$J$13:$J$230, MATCH('1. Calculations'!C17, countries,0)), "No value")</f>
        <v>0</v>
      </c>
      <c r="H17" s="72">
        <f t="shared" si="1"/>
        <v>0</v>
      </c>
      <c r="I17" s="74">
        <f>IFERROR(INDEX('1. Eutrophication General data'!$K$13:$K$230, MATCH('1. Calculations'!C17, countries,0)), "No value")</f>
        <v>5.2001000000000002E-13</v>
      </c>
      <c r="J17" s="72">
        <f t="shared" si="2"/>
        <v>1.8374911660777387</v>
      </c>
      <c r="K17" s="74">
        <f>IFERROR(INDEX('1. Eutrophication General data'!$L$13:$L$230, MATCH('1. Calculations'!C17, countries,0)), "No value")</f>
        <v>4.93999E-15</v>
      </c>
      <c r="L17" s="72">
        <f t="shared" si="3"/>
        <v>0.2627654255319149</v>
      </c>
      <c r="M17" s="75">
        <f>IF(AND(ISNUMBER(E17), ISNUMBER(I17)), CostP_FW*'1. Calculations'!$F17*'1. Calculations'!$J17, "---")</f>
        <v>48.901588258298879</v>
      </c>
      <c r="N17" s="75"/>
      <c r="O17" s="75">
        <f>IF(AND(ISNUMBER(E17), ISNUMBER(K17)), CostP_MW*'1. Calculations'!$F17*'1. Calculations'!$L17, "---")</f>
        <v>3.5130123145648051</v>
      </c>
      <c r="P17" s="75">
        <f>IF(AND(ISNUMBER(E17), ISNUMBER(K17)), CostN_MW*'1. Calculations'!$F17*'1. Calculations'!$L17, "No value")</f>
        <v>0.47829745127877632</v>
      </c>
      <c r="Q17" s="75">
        <f>IF(AND(ISNUMBER(E17), ISNUMBER(I17)), CostN_FW*'1. Calculations'!$F17*'1. Calculations'!$J17, "---")</f>
        <v>0</v>
      </c>
      <c r="R17" s="76">
        <f>IFERROR(INDEX('1. Eutrophication General data'!$M$13:$M$230, MATCH('1. Calculations'!C17, countries,0)), "No value")</f>
        <v>0.13568</v>
      </c>
      <c r="S17" s="77">
        <f t="shared" ref="S17:S80" si="4">IF(ISNUMBER(T17), 1-T17, "No value")</f>
        <v>0.13776864</v>
      </c>
      <c r="T17" s="77">
        <f>IF(ISNUMBER($R17), IF($R17=0, 1, IF($R17=1,0,-0.998*$R17+0.99764)),"No value")</f>
        <v>0.86223136</v>
      </c>
      <c r="U17" s="72">
        <f t="shared" ref="U17:U80" si="5">IF(AND(ISNUMBER(E17), ISNUMBER(I17), ISNUMBER(K17),  ISNUMBER(R17)), (M17*T17)+(O17*S17),"---")</f>
        <v>42.648465878993925</v>
      </c>
      <c r="V17" s="72">
        <f t="shared" ref="V17:V80" si="6">IF(AND(ISNUMBER(E17), ISNUMBER(I17), ISNUMBER(K17),  ISNUMBER(R17)), (Q17*T17)+(P17*S17),"---")</f>
        <v>6.5894389378143278E-2</v>
      </c>
    </row>
    <row r="18" spans="3:22" ht="14.25" customHeight="1" x14ac:dyDescent="0.2">
      <c r="C18" s="9" t="s">
        <v>28</v>
      </c>
      <c r="D18" s="9" t="s">
        <v>29</v>
      </c>
      <c r="E18" s="71">
        <f>IFERROR(INDEX('1. Eutrophication General data'!$H$13:$H$230, MATCH('1. Calculations'!C18, countries,0)), "No value")</f>
        <v>14403.61277</v>
      </c>
      <c r="F18" s="72">
        <f t="shared" si="0"/>
        <v>0.21866133678415339</v>
      </c>
      <c r="G18" s="73">
        <f>IFERROR(INDEX('1. Eutrophication General data'!$J$13:$J$230, MATCH('1. Calculations'!C18, countries,0)), "No value")</f>
        <v>0</v>
      </c>
      <c r="H18" s="72">
        <f t="shared" si="1"/>
        <v>0</v>
      </c>
      <c r="I18" s="74">
        <f>IFERROR(INDEX('1. Eutrophication General data'!$K$13:$K$230, MATCH('1. Calculations'!C18, countries,0)), "No value")</f>
        <v>6.3600500000000005E-15</v>
      </c>
      <c r="J18" s="72">
        <f t="shared" si="2"/>
        <v>2.2473674911660777E-2</v>
      </c>
      <c r="K18" s="74">
        <f>IFERROR(INDEX('1. Eutrophication General data'!$L$13:$L$230, MATCH('1. Calculations'!C18, countries,0)), "No value")</f>
        <v>4.93999E-15</v>
      </c>
      <c r="L18" s="72">
        <f t="shared" si="3"/>
        <v>0.2627654255319149</v>
      </c>
      <c r="M18" s="75">
        <f>IF(AND(ISNUMBER(E18), ISNUMBER(I18)), CostP_FW*'1. Calculations'!$F18*'1. Calculations'!$J18, "---")</f>
        <v>0.53723273817725292</v>
      </c>
      <c r="N18" s="75"/>
      <c r="O18" s="75">
        <f>IF(AND(ISNUMBER(E18), ISNUMBER(K18)), CostP_MW*'1. Calculations'!$F18*'1. Calculations'!$L18, "---")</f>
        <v>3.155515683674373</v>
      </c>
      <c r="P18" s="75">
        <f>IF(AND(ISNUMBER(E18), ISNUMBER(K18)), CostN_MW*'1. Calculations'!$F18*'1. Calculations'!$L18, "No value")</f>
        <v>0.42962420106364702</v>
      </c>
      <c r="Q18" s="75">
        <f>IF(AND(ISNUMBER(E18), ISNUMBER(I18)), CostN_FW*'1. Calculations'!$F18*'1. Calculations'!$J18, "---")</f>
        <v>0</v>
      </c>
      <c r="R18" s="76">
        <f>IFERROR(INDEX('1. Eutrophication General data'!$M$13:$M$230, MATCH('1. Calculations'!C18, countries,0)), "No value")</f>
        <v>0.17929999999999999</v>
      </c>
      <c r="S18" s="77">
        <f t="shared" si="4"/>
        <v>0.18130140000000006</v>
      </c>
      <c r="T18" s="77">
        <f>IF(ISNUMBER($R18), IF($R18=0, 1, IF($R18=1,0,-0.998*$R18+0.99764)),"No value")</f>
        <v>0.81869859999999994</v>
      </c>
      <c r="U18" s="72">
        <f t="shared" si="5"/>
        <v>1.0119311017920047</v>
      </c>
      <c r="V18" s="72">
        <f t="shared" si="6"/>
        <v>7.7891469126720722E-2</v>
      </c>
    </row>
    <row r="19" spans="3:22" ht="14.25" customHeight="1" x14ac:dyDescent="0.2">
      <c r="C19" s="9" t="s">
        <v>30</v>
      </c>
      <c r="D19" s="9" t="s">
        <v>31</v>
      </c>
      <c r="E19" s="71" t="str">
        <f>IFERROR(INDEX('1. Eutrophication General data'!$H$13:$H$230, MATCH('1. Calculations'!C19, countries,0)), "No value")</f>
        <v>No value</v>
      </c>
      <c r="F19" s="72" t="str">
        <f t="shared" si="0"/>
        <v>No value</v>
      </c>
      <c r="G19" s="73">
        <f>IFERROR(INDEX('1. Eutrophication General data'!$J$13:$J$230, MATCH('1. Calculations'!C19, countries,0)), "No value")</f>
        <v>0</v>
      </c>
      <c r="H19" s="72">
        <f t="shared" si="1"/>
        <v>0</v>
      </c>
      <c r="I19" s="74" t="str">
        <f>IFERROR(INDEX('1. Eutrophication General data'!$K$13:$K$230, MATCH('1. Calculations'!C19, countries,0)), "No value")</f>
        <v>Country not available in source dataset</v>
      </c>
      <c r="J19" s="72" t="str">
        <f t="shared" si="2"/>
        <v>No value</v>
      </c>
      <c r="K19" s="74">
        <f>IFERROR(INDEX('1. Eutrophication General data'!$L$13:$L$230, MATCH('1. Calculations'!C19, countries,0)), "No value")</f>
        <v>0</v>
      </c>
      <c r="L19" s="72">
        <f t="shared" si="3"/>
        <v>0</v>
      </c>
      <c r="M19" s="75" t="str">
        <f>IF(AND(ISNUMBER(E19), ISNUMBER(I19)), CostP_FW*'1. Calculations'!$F19*'1. Calculations'!$J19, "---")</f>
        <v>---</v>
      </c>
      <c r="N19" s="75"/>
      <c r="O19" s="75" t="str">
        <f>IF(AND(ISNUMBER(E19), ISNUMBER(K19)), CostP_MW*'1. Calculations'!$F19*'1. Calculations'!$L19, "---")</f>
        <v>---</v>
      </c>
      <c r="P19" s="75" t="str">
        <f>IF(AND(ISNUMBER(E19), ISNUMBER(K19)), CostN_MW*'1. Calculations'!$F19*'1. Calculations'!$L19, "No value")</f>
        <v>No value</v>
      </c>
      <c r="Q19" s="75" t="str">
        <f>IF(AND(ISNUMBER(E19), ISNUMBER(I19)), CostN_FW*'1. Calculations'!$F19*'1. Calculations'!$J19, "---")</f>
        <v>---</v>
      </c>
      <c r="R19" s="76">
        <f>IFERROR(INDEX('1. Eutrophication General data'!$M$13:$M$230, MATCH('1. Calculations'!C19, countries,0)), "No value")</f>
        <v>1</v>
      </c>
      <c r="S19" s="77">
        <f>IF(ISNUMBER(T19), 1-T19, "No value")</f>
        <v>1</v>
      </c>
      <c r="T19" s="77">
        <f>IF(ISNUMBER($R19), IF($R19=0, 1, IF($R19=1,0,-0.998*$R19+0.99764)),"No value")</f>
        <v>0</v>
      </c>
      <c r="U19" s="72" t="str">
        <f t="shared" si="5"/>
        <v>---</v>
      </c>
      <c r="V19" s="72" t="str">
        <f t="shared" si="6"/>
        <v>---</v>
      </c>
    </row>
    <row r="20" spans="3:22" ht="14.25" customHeight="1" x14ac:dyDescent="0.2">
      <c r="C20" s="9" t="s">
        <v>32</v>
      </c>
      <c r="D20" s="9" t="s">
        <v>27</v>
      </c>
      <c r="E20" s="71">
        <f>IFERROR(INDEX('1. Eutrophication General data'!$H$13:$H$230, MATCH('1. Calculations'!C20, countries,0)), "No value")</f>
        <v>63287.3989</v>
      </c>
      <c r="F20" s="72">
        <f t="shared" si="0"/>
        <v>0.96076640396005031</v>
      </c>
      <c r="G20" s="73">
        <f>IFERROR(INDEX('1. Eutrophication General data'!$J$13:$J$230, MATCH('1. Calculations'!C20, countries,0)), "No value")</f>
        <v>0</v>
      </c>
      <c r="H20" s="72">
        <f t="shared" si="1"/>
        <v>0</v>
      </c>
      <c r="I20" s="74">
        <f>IFERROR(INDEX('1. Eutrophication General data'!$K$13:$K$230, MATCH('1. Calculations'!C20, countries,0)), "No value")</f>
        <v>3.3701300000000001E-13</v>
      </c>
      <c r="J20" s="72">
        <f t="shared" si="2"/>
        <v>1.1908586572438162</v>
      </c>
      <c r="K20" s="74">
        <f>IFERROR(INDEX('1. Eutrophication General data'!$L$13:$L$230, MATCH('1. Calculations'!C20, countries,0)), "No value")</f>
        <v>0</v>
      </c>
      <c r="L20" s="72">
        <f t="shared" si="3"/>
        <v>0</v>
      </c>
      <c r="M20" s="75">
        <f>IF(AND(ISNUMBER(E20), ISNUMBER(I20)), CostP_FW*'1. Calculations'!$F20*'1. Calculations'!$J20, "---")</f>
        <v>125.08188092881983</v>
      </c>
      <c r="N20" s="75"/>
      <c r="O20" s="75">
        <f>IF(AND(ISNUMBER(E20), ISNUMBER(K20)), CostP_MW*'1. Calculations'!$F20*'1. Calculations'!$L20, "---")</f>
        <v>0</v>
      </c>
      <c r="P20" s="75">
        <f>IF(AND(ISNUMBER(E20), ISNUMBER(K20)), CostN_MW*'1. Calculations'!$F20*'1. Calculations'!$L20, "No value")</f>
        <v>0</v>
      </c>
      <c r="Q20" s="75">
        <f>IF(AND(ISNUMBER(E20), ISNUMBER(I20)), CostN_FW*'1. Calculations'!$F20*'1. Calculations'!$J20, "---")</f>
        <v>0</v>
      </c>
      <c r="R20" s="76">
        <f>IFERROR(INDEX('1. Eutrophication General data'!$M$13:$M$230, MATCH('1. Calculations'!C20, countries,0)), "No value")</f>
        <v>0</v>
      </c>
      <c r="S20" s="77">
        <f t="shared" si="4"/>
        <v>0</v>
      </c>
      <c r="T20" s="77">
        <f>IF(ISNUMBER($R20), IF($R20=0, 1, IF($R20=1,0,-0.998*$R20+0.99764)),"No value")</f>
        <v>1</v>
      </c>
      <c r="U20" s="72">
        <f t="shared" si="5"/>
        <v>125.08188092881983</v>
      </c>
      <c r="V20" s="72">
        <f t="shared" si="6"/>
        <v>0</v>
      </c>
    </row>
    <row r="21" spans="3:22" ht="14.25" customHeight="1" x14ac:dyDescent="0.2">
      <c r="C21" s="9" t="s">
        <v>33</v>
      </c>
      <c r="D21" s="9" t="s">
        <v>34</v>
      </c>
      <c r="E21" s="71">
        <f>IFERROR(INDEX('1. Eutrophication General data'!$H$13:$H$230, MATCH('1. Calculations'!C21, countries,0)), "No value")</f>
        <v>6806.2611399999996</v>
      </c>
      <c r="F21" s="72">
        <f t="shared" si="0"/>
        <v>0.10332589351986833</v>
      </c>
      <c r="G21" s="73">
        <f>IFERROR(INDEX('1. Eutrophication General data'!$J$13:$J$230, MATCH('1. Calculations'!C21, countries,0)), "No value")</f>
        <v>0</v>
      </c>
      <c r="H21" s="72">
        <f t="shared" si="1"/>
        <v>0</v>
      </c>
      <c r="I21" s="74">
        <f>IFERROR(INDEX('1. Eutrophication General data'!$K$13:$K$230, MATCH('1. Calculations'!C21, countries,0)), "No value")</f>
        <v>4.7277500000000003E-12</v>
      </c>
      <c r="J21" s="72">
        <f t="shared" si="2"/>
        <v>16.705830388692579</v>
      </c>
      <c r="K21" s="74">
        <f>IFERROR(INDEX('1. Eutrophication General data'!$L$13:$L$230, MATCH('1. Calculations'!C21, countries,0)), "No value")</f>
        <v>1.7341000000000001E-15</v>
      </c>
      <c r="L21" s="72">
        <f t="shared" si="3"/>
        <v>9.2239361702127667E-2</v>
      </c>
      <c r="M21" s="75">
        <f>IF(AND(ISNUMBER(E21), ISNUMBER(I21)), CostP_FW*'1. Calculations'!$F21*'1. Calculations'!$J21, "---")</f>
        <v>188.70943494256059</v>
      </c>
      <c r="N21" s="75"/>
      <c r="O21" s="75">
        <f>IF(AND(ISNUMBER(E21), ISNUMBER(K21)), CostP_MW*'1. Calculations'!$F21*'1. Calculations'!$L21, "---")</f>
        <v>0.5234263505066874</v>
      </c>
      <c r="P21" s="75">
        <f>IF(AND(ISNUMBER(E21), ISNUMBER(K21)), CostN_MW*'1. Calculations'!$F21*'1. Calculations'!$L21, "No value")</f>
        <v>7.1264620491520811E-2</v>
      </c>
      <c r="Q21" s="75">
        <f>IF(AND(ISNUMBER(E21), ISNUMBER(I21)), CostN_FW*'1. Calculations'!$F21*'1. Calculations'!$J21, "---")</f>
        <v>0</v>
      </c>
      <c r="R21" s="76">
        <f>IFERROR(INDEX('1. Eutrophication General data'!$M$13:$M$230, MATCH('1. Calculations'!C21, countries,0)), "No value")</f>
        <v>0.29425999999999997</v>
      </c>
      <c r="S21" s="77">
        <f t="shared" si="4"/>
        <v>0.29603148000000001</v>
      </c>
      <c r="T21" s="77">
        <f t="shared" ref="T21:T85" si="7">IF(ISNUMBER($R21), IF($R21=0, 1, IF($R21=1,0,-0.998*$R21+0.99764)),"No value")</f>
        <v>0.70396851999999999</v>
      </c>
      <c r="U21" s="72">
        <f t="shared" si="5"/>
        <v>133.00045230376216</v>
      </c>
      <c r="V21" s="72">
        <f t="shared" si="6"/>
        <v>2.1096571075743233E-2</v>
      </c>
    </row>
    <row r="22" spans="3:22" ht="14.25" customHeight="1" x14ac:dyDescent="0.2">
      <c r="C22" s="9" t="s">
        <v>35</v>
      </c>
      <c r="D22" s="9" t="s">
        <v>36</v>
      </c>
      <c r="E22" s="71">
        <f>IFERROR(INDEX('1. Eutrophication General data'!$H$13:$H$230, MATCH('1. Calculations'!C22, countries,0)), "No value")</f>
        <v>24617.256310000001</v>
      </c>
      <c r="F22" s="72">
        <f t="shared" si="0"/>
        <v>0.37371472412214363</v>
      </c>
      <c r="G22" s="73">
        <f>IFERROR(INDEX('1. Eutrophication General data'!$J$13:$J$230, MATCH('1. Calculations'!C22, countries,0)), "No value")</f>
        <v>0</v>
      </c>
      <c r="H22" s="72">
        <f t="shared" si="1"/>
        <v>0</v>
      </c>
      <c r="I22" s="74" t="str">
        <f>IFERROR(INDEX('1. Eutrophication General data'!$K$13:$K$230, MATCH('1. Calculations'!C22, countries,0)), "No value")</f>
        <v>Country not available in source dataset</v>
      </c>
      <c r="J22" s="72" t="str">
        <f t="shared" si="2"/>
        <v>No value</v>
      </c>
      <c r="K22" s="74">
        <f>IFERROR(INDEX('1. Eutrophication General data'!$L$13:$L$230, MATCH('1. Calculations'!C22, countries,0)), "No value")</f>
        <v>5.2308300000000006E-16</v>
      </c>
      <c r="L22" s="72">
        <f t="shared" si="3"/>
        <v>2.7823563829787238E-2</v>
      </c>
      <c r="M22" s="75" t="str">
        <f>IF(AND(ISNUMBER(E22), ISNUMBER(I22)), CostP_FW*'1. Calculations'!$F22*'1. Calculations'!$J22, "---")</f>
        <v>---</v>
      </c>
      <c r="N22" s="75"/>
      <c r="O22" s="75">
        <f>IF(AND(ISNUMBER(E22), ISNUMBER(K22)), CostP_MW*'1. Calculations'!$F22*'1. Calculations'!$L22, "---")</f>
        <v>0.57106177305361361</v>
      </c>
      <c r="P22" s="75">
        <f>IF(AND(ISNUMBER(E22), ISNUMBER(K22)), CostN_MW*'1. Calculations'!$F22*'1. Calculations'!$L22, "No value")</f>
        <v>7.7750194453308899E-2</v>
      </c>
      <c r="Q22" s="75" t="str">
        <f>IF(AND(ISNUMBER(E22), ISNUMBER(I22)), CostN_FW*'1. Calculations'!$F22*'1. Calculations'!$J22, "---")</f>
        <v>---</v>
      </c>
      <c r="R22" s="76">
        <f>IFERROR(INDEX('1. Eutrophication General data'!$M$13:$M$230, MATCH('1. Calculations'!C22, countries,0)), "No value")</f>
        <v>1</v>
      </c>
      <c r="S22" s="77">
        <f t="shared" si="4"/>
        <v>1</v>
      </c>
      <c r="T22" s="77">
        <f t="shared" si="7"/>
        <v>0</v>
      </c>
      <c r="U22" s="72" t="str">
        <f t="shared" si="5"/>
        <v>---</v>
      </c>
      <c r="V22" s="72" t="str">
        <f t="shared" si="6"/>
        <v>---</v>
      </c>
    </row>
    <row r="23" spans="3:22" ht="14.25" customHeight="1" x14ac:dyDescent="0.2">
      <c r="C23" s="9" t="s">
        <v>37</v>
      </c>
      <c r="D23" s="9" t="s">
        <v>36</v>
      </c>
      <c r="E23" s="71">
        <f>IFERROR(INDEX('1. Eutrophication General data'!$H$13:$H$230, MATCH('1. Calculations'!C23, countries,0)), "No value")</f>
        <v>25560.640220000001</v>
      </c>
      <c r="F23" s="72">
        <f t="shared" si="0"/>
        <v>0.38803624124116165</v>
      </c>
      <c r="G23" s="73">
        <f>IFERROR(INDEX('1. Eutrophication General data'!$J$13:$J$230, MATCH('1. Calculations'!C23, countries,0)), "No value")</f>
        <v>0</v>
      </c>
      <c r="H23" s="72">
        <f t="shared" si="1"/>
        <v>0</v>
      </c>
      <c r="I23" s="74">
        <f>IFERROR(INDEX('1. Eutrophication General data'!$K$13:$K$230, MATCH('1. Calculations'!C23, countries,0)), "No value")</f>
        <v>5.6055000000000007E-13</v>
      </c>
      <c r="J23" s="72">
        <f t="shared" si="2"/>
        <v>1.9807420494699648</v>
      </c>
      <c r="K23" s="74">
        <f>IFERROR(INDEX('1. Eutrophication General data'!$L$13:$L$230, MATCH('1. Calculations'!C23, countries,0)), "No value")</f>
        <v>6.7171499999999999E-15</v>
      </c>
      <c r="L23" s="72">
        <f t="shared" si="3"/>
        <v>0.35729521276595744</v>
      </c>
      <c r="M23" s="75">
        <f>IF(AND(ISNUMBER(E23), ISNUMBER(I23)), CostP_FW*'1. Calculations'!$F23*'1. Calculations'!$J23, "---")</f>
        <v>84.026560619132113</v>
      </c>
      <c r="N23" s="75"/>
      <c r="O23" s="75">
        <f>IF(AND(ISNUMBER(E23), ISNUMBER(K23)), CostP_MW*'1. Calculations'!$F23*'1. Calculations'!$L23, "---")</f>
        <v>7.6142934482122708</v>
      </c>
      <c r="P23" s="75">
        <f>IF(AND(ISNUMBER(E23), ISNUMBER(K23)), CostN_MW*'1. Calculations'!$F23*'1. Calculations'!$L23, "No value")</f>
        <v>1.0366878403669288</v>
      </c>
      <c r="Q23" s="75">
        <f>IF(AND(ISNUMBER(E23), ISNUMBER(I23)), CostN_FW*'1. Calculations'!$F23*'1. Calculations'!$J23, "---")</f>
        <v>0</v>
      </c>
      <c r="R23" s="76">
        <f>IFERROR(INDEX('1. Eutrophication General data'!$M$13:$M$230, MATCH('1. Calculations'!C23, countries,0)), "No value")</f>
        <v>9.6129999999999993E-2</v>
      </c>
      <c r="S23" s="77">
        <f t="shared" si="4"/>
        <v>9.8297740000000022E-2</v>
      </c>
      <c r="T23" s="77">
        <f t="shared" si="7"/>
        <v>0.90170225999999998</v>
      </c>
      <c r="U23" s="72">
        <f t="shared" si="5"/>
        <v>76.515407447954502</v>
      </c>
      <c r="V23" s="72">
        <f t="shared" si="6"/>
        <v>0.10190407179354991</v>
      </c>
    </row>
    <row r="24" spans="3:22" ht="14.25" customHeight="1" x14ac:dyDescent="0.2">
      <c r="C24" s="9" t="s">
        <v>38</v>
      </c>
      <c r="D24" s="9" t="s">
        <v>27</v>
      </c>
      <c r="E24" s="71">
        <f>IFERROR(INDEX('1. Eutrophication General data'!$H$13:$H$230, MATCH('1. Calculations'!C24, countries,0)), "No value")</f>
        <v>16404.28645</v>
      </c>
      <c r="F24" s="72">
        <f t="shared" si="0"/>
        <v>0.24903357660504322</v>
      </c>
      <c r="G24" s="73">
        <f>IFERROR(INDEX('1. Eutrophication General data'!$J$13:$J$230, MATCH('1. Calculations'!C24, countries,0)), "No value")</f>
        <v>0</v>
      </c>
      <c r="H24" s="72">
        <f t="shared" si="1"/>
        <v>0</v>
      </c>
      <c r="I24" s="74">
        <f>IFERROR(INDEX('1. Eutrophication General data'!$K$13:$K$230, MATCH('1. Calculations'!C24, countries,0)), "No value")</f>
        <v>2.1504800000000001E-13</v>
      </c>
      <c r="J24" s="72">
        <f t="shared" si="2"/>
        <v>0.75988692579505301</v>
      </c>
      <c r="K24" s="74">
        <f>IFERROR(INDEX('1. Eutrophication General data'!$L$13:$L$230, MATCH('1. Calculations'!C24, countries,0)), "No value")</f>
        <v>0</v>
      </c>
      <c r="L24" s="72">
        <f t="shared" si="3"/>
        <v>0</v>
      </c>
      <c r="M24" s="75">
        <f>IF(AND(ISNUMBER(E24), ISNUMBER(I24)), CostP_FW*'1. Calculations'!$F24*'1. Calculations'!$J24, "---")</f>
        <v>20.688226157486582</v>
      </c>
      <c r="N24" s="75"/>
      <c r="O24" s="75">
        <f>IF(AND(ISNUMBER(E24), ISNUMBER(K24)), CostP_MW*'1. Calculations'!$F24*'1. Calculations'!$L24, "---")</f>
        <v>0</v>
      </c>
      <c r="P24" s="75">
        <f>IF(AND(ISNUMBER(E24), ISNUMBER(K24)), CostN_MW*'1. Calculations'!$F24*'1. Calculations'!$L24, "No value")</f>
        <v>0</v>
      </c>
      <c r="Q24" s="75">
        <f>IF(AND(ISNUMBER(E24), ISNUMBER(I24)), CostN_FW*'1. Calculations'!$F24*'1. Calculations'!$J24, "---")</f>
        <v>0</v>
      </c>
      <c r="R24" s="76">
        <f>IFERROR(INDEX('1. Eutrophication General data'!$M$13:$M$230, MATCH('1. Calculations'!C24, countries,0)), "No value")</f>
        <v>0</v>
      </c>
      <c r="S24" s="77">
        <f t="shared" si="4"/>
        <v>0</v>
      </c>
      <c r="T24" s="77">
        <f t="shared" si="7"/>
        <v>1</v>
      </c>
      <c r="U24" s="72">
        <f t="shared" si="5"/>
        <v>20.688226157486582</v>
      </c>
      <c r="V24" s="72">
        <f t="shared" si="6"/>
        <v>0</v>
      </c>
    </row>
    <row r="25" spans="3:22" ht="14.25" customHeight="1" x14ac:dyDescent="0.2">
      <c r="C25" s="9" t="s">
        <v>39</v>
      </c>
      <c r="D25" s="9" t="s">
        <v>36</v>
      </c>
      <c r="E25" s="71">
        <f>IFERROR(INDEX('1. Eutrophication General data'!$H$13:$H$230, MATCH('1. Calculations'!C25, countries,0)), "No value")</f>
        <v>37069.001479999999</v>
      </c>
      <c r="F25" s="72">
        <f t="shared" si="0"/>
        <v>0.56274474649533079</v>
      </c>
      <c r="G25" s="73">
        <f>IFERROR(INDEX('1. Eutrophication General data'!$J$13:$J$230, MATCH('1. Calculations'!C25, countries,0)), "No value")</f>
        <v>0</v>
      </c>
      <c r="H25" s="72">
        <f t="shared" si="1"/>
        <v>0</v>
      </c>
      <c r="I25" s="74" t="str">
        <f>IFERROR(INDEX('1. Eutrophication General data'!$K$13:$K$230, MATCH('1. Calculations'!C25, countries,0)), "No value")</f>
        <v>Country not available in source dataset</v>
      </c>
      <c r="J25" s="72" t="str">
        <f t="shared" si="2"/>
        <v>No value</v>
      </c>
      <c r="K25" s="74">
        <f>IFERROR(INDEX('1. Eutrophication General data'!$L$13:$L$230, MATCH('1. Calculations'!C25, countries,0)), "No value")</f>
        <v>3.6806400000000003E-16</v>
      </c>
      <c r="L25" s="72">
        <f t="shared" si="3"/>
        <v>1.9577872340425535E-2</v>
      </c>
      <c r="M25" s="75" t="str">
        <f>IF(AND(ISNUMBER(E25), ISNUMBER(I25)), CostP_FW*'1. Calculations'!$F25*'1. Calculations'!$J25, "---")</f>
        <v>---</v>
      </c>
      <c r="N25" s="75"/>
      <c r="O25" s="75">
        <f>IF(AND(ISNUMBER(E25), ISNUMBER(K25)), CostP_MW*'1. Calculations'!$F25*'1. Calculations'!$L25, "---")</f>
        <v>0.60507201275413725</v>
      </c>
      <c r="P25" s="75">
        <f>IF(AND(ISNUMBER(E25), ISNUMBER(K25)), CostN_MW*'1. Calculations'!$F25*'1. Calculations'!$L25, "No value")</f>
        <v>8.2380696572159531E-2</v>
      </c>
      <c r="Q25" s="75" t="str">
        <f>IF(AND(ISNUMBER(E25), ISNUMBER(I25)), CostN_FW*'1. Calculations'!$F25*'1. Calculations'!$J25, "---")</f>
        <v>---</v>
      </c>
      <c r="R25" s="76">
        <f>IFERROR(INDEX('1. Eutrophication General data'!$M$13:$M$230, MATCH('1. Calculations'!C25, countries,0)), "No value")</f>
        <v>1</v>
      </c>
      <c r="S25" s="77">
        <f t="shared" si="4"/>
        <v>1</v>
      </c>
      <c r="T25" s="77">
        <f t="shared" si="7"/>
        <v>0</v>
      </c>
      <c r="U25" s="72" t="str">
        <f t="shared" si="5"/>
        <v>---</v>
      </c>
      <c r="V25" s="72" t="str">
        <f t="shared" si="6"/>
        <v>---</v>
      </c>
    </row>
    <row r="26" spans="3:22" ht="14.25" customHeight="1" x14ac:dyDescent="0.2">
      <c r="C26" s="9" t="s">
        <v>40</v>
      </c>
      <c r="D26" s="9" t="s">
        <v>31</v>
      </c>
      <c r="E26" s="71">
        <f>IFERROR(INDEX('1. Eutrophication General data'!$H$13:$H$230, MATCH('1. Calculations'!C26, countries,0)), "No value")</f>
        <v>56782.458140000002</v>
      </c>
      <c r="F26" s="72">
        <f t="shared" si="0"/>
        <v>0.86201485703941427</v>
      </c>
      <c r="G26" s="73">
        <f>IFERROR(INDEX('1. Eutrophication General data'!$J$13:$J$230, MATCH('1. Calculations'!C26, countries,0)), "No value")</f>
        <v>0</v>
      </c>
      <c r="H26" s="72">
        <f t="shared" si="1"/>
        <v>0</v>
      </c>
      <c r="I26" s="74">
        <f>IFERROR(INDEX('1. Eutrophication General data'!$K$13:$K$230, MATCH('1. Calculations'!C26, countries,0)), "No value")</f>
        <v>7.0454100000000002E-13</v>
      </c>
      <c r="J26" s="72">
        <f t="shared" si="2"/>
        <v>2.4895441696113076</v>
      </c>
      <c r="K26" s="74">
        <f>IFERROR(INDEX('1. Eutrophication General data'!$L$13:$L$230, MATCH('1. Calculations'!C26, countries,0)), "No value")</f>
        <v>4.2759000000000001E-16</v>
      </c>
      <c r="L26" s="72">
        <f t="shared" si="3"/>
        <v>2.2744148936170213E-2</v>
      </c>
      <c r="M26" s="75">
        <f>IF(AND(ISNUMBER(E26), ISNUMBER(I26)), CostP_FW*'1. Calculations'!$F26*'1. Calculations'!$J26, "---")</f>
        <v>234.6124009030481</v>
      </c>
      <c r="N26" s="75"/>
      <c r="O26" s="75">
        <f>IF(AND(ISNUMBER(E26), ISNUMBER(K26)), CostP_MW*'1. Calculations'!$F26*'1. Calculations'!$L26, "---")</f>
        <v>1.0767492188546348</v>
      </c>
      <c r="P26" s="75">
        <f>IF(AND(ISNUMBER(E26), ISNUMBER(K26)), CostN_MW*'1. Calculations'!$F26*'1. Calculations'!$L26, "No value")</f>
        <v>0.14659965890509113</v>
      </c>
      <c r="Q26" s="75">
        <f>IF(AND(ISNUMBER(E26), ISNUMBER(I26)), CostN_FW*'1. Calculations'!$F26*'1. Calculations'!$J26, "---")</f>
        <v>0</v>
      </c>
      <c r="R26" s="76">
        <f>IFERROR(INDEX('1. Eutrophication General data'!$M$13:$M$230, MATCH('1. Calculations'!C26, countries,0)), "No value")</f>
        <v>0.36153999999999997</v>
      </c>
      <c r="S26" s="77">
        <f t="shared" si="4"/>
        <v>0.36317692000000001</v>
      </c>
      <c r="T26" s="77">
        <f t="shared" si="7"/>
        <v>0.63682307999999999</v>
      </c>
      <c r="U26" s="72">
        <f t="shared" si="5"/>
        <v>149.79764221418989</v>
      </c>
      <c r="V26" s="72">
        <f t="shared" si="6"/>
        <v>5.3241612594201571E-2</v>
      </c>
    </row>
    <row r="27" spans="3:22" ht="14.25" customHeight="1" x14ac:dyDescent="0.2">
      <c r="C27" s="9" t="s">
        <v>41</v>
      </c>
      <c r="D27" s="9" t="s">
        <v>27</v>
      </c>
      <c r="E27" s="71">
        <f>IFERROR(INDEX('1. Eutrophication General data'!$H$13:$H$230, MATCH('1. Calculations'!C27, countries,0)), "No value")</f>
        <v>64408.385499999997</v>
      </c>
      <c r="F27" s="72">
        <f t="shared" si="0"/>
        <v>0.97778410864200704</v>
      </c>
      <c r="G27" s="73">
        <f>IFERROR(INDEX('1. Eutrophication General data'!$J$13:$J$230, MATCH('1. Calculations'!C27, countries,0)), "No value")</f>
        <v>0</v>
      </c>
      <c r="H27" s="72">
        <f t="shared" si="1"/>
        <v>0</v>
      </c>
      <c r="I27" s="74">
        <f>IFERROR(INDEX('1. Eutrophication General data'!$K$13:$K$230, MATCH('1. Calculations'!C27, countries,0)), "No value")</f>
        <v>2.3330700000000003E-13</v>
      </c>
      <c r="J27" s="72">
        <f t="shared" si="2"/>
        <v>0.82440636042402837</v>
      </c>
      <c r="K27" s="74">
        <f>IFERROR(INDEX('1. Eutrophication General data'!$L$13:$L$230, MATCH('1. Calculations'!C27, countries,0)), "No value")</f>
        <v>0</v>
      </c>
      <c r="L27" s="72">
        <f t="shared" si="3"/>
        <v>0</v>
      </c>
      <c r="M27" s="75">
        <f>IF(AND(ISNUMBER(E27), ISNUMBER(I27)), CostP_FW*'1. Calculations'!$F27*'1. Calculations'!$J27, "---")</f>
        <v>88.125315591726689</v>
      </c>
      <c r="N27" s="75"/>
      <c r="O27" s="75">
        <f>IF(AND(ISNUMBER(E27), ISNUMBER(K27)), CostP_MW*'1. Calculations'!$F27*'1. Calculations'!$L27, "---")</f>
        <v>0</v>
      </c>
      <c r="P27" s="75">
        <f>IF(AND(ISNUMBER(E27), ISNUMBER(K27)), CostN_MW*'1. Calculations'!$F27*'1. Calculations'!$L27, "No value")</f>
        <v>0</v>
      </c>
      <c r="Q27" s="75">
        <f>IF(AND(ISNUMBER(E27), ISNUMBER(I27)), CostN_FW*'1. Calculations'!$F27*'1. Calculations'!$J27, "---")</f>
        <v>0</v>
      </c>
      <c r="R27" s="76">
        <f>IFERROR(INDEX('1. Eutrophication General data'!$M$13:$M$230, MATCH('1. Calculations'!C27, countries,0)), "No value")</f>
        <v>0</v>
      </c>
      <c r="S27" s="77">
        <f t="shared" si="4"/>
        <v>0</v>
      </c>
      <c r="T27" s="77">
        <f t="shared" si="7"/>
        <v>1</v>
      </c>
      <c r="U27" s="72">
        <f t="shared" si="5"/>
        <v>88.125315591726689</v>
      </c>
      <c r="V27" s="72">
        <f t="shared" si="6"/>
        <v>0</v>
      </c>
    </row>
    <row r="28" spans="3:22" ht="14.25" customHeight="1" x14ac:dyDescent="0.2">
      <c r="C28" s="9" t="s">
        <v>42</v>
      </c>
      <c r="D28" s="9" t="s">
        <v>27</v>
      </c>
      <c r="E28" s="71">
        <f>IFERROR(INDEX('1. Eutrophication General data'!$H$13:$H$230, MATCH('1. Calculations'!C28, countries,0)), "No value")</f>
        <v>19693.906350000001</v>
      </c>
      <c r="F28" s="72">
        <f t="shared" si="0"/>
        <v>0.2989733171640192</v>
      </c>
      <c r="G28" s="73">
        <f>IFERROR(INDEX('1. Eutrophication General data'!$J$13:$J$230, MATCH('1. Calculations'!C28, countries,0)), "No value")</f>
        <v>0</v>
      </c>
      <c r="H28" s="72">
        <f t="shared" si="1"/>
        <v>0</v>
      </c>
      <c r="I28" s="74">
        <f>IFERROR(INDEX('1. Eutrophication General data'!$K$13:$K$230, MATCH('1. Calculations'!C28, countries,0)), "No value")</f>
        <v>2.6098099999999999E-13</v>
      </c>
      <c r="J28" s="72">
        <f t="shared" si="2"/>
        <v>0.92219434628975261</v>
      </c>
      <c r="K28" s="74">
        <f>IFERROR(INDEX('1. Eutrophication General data'!$L$13:$L$230, MATCH('1. Calculations'!C28, countries,0)), "No value")</f>
        <v>0</v>
      </c>
      <c r="L28" s="72">
        <f t="shared" si="3"/>
        <v>0</v>
      </c>
      <c r="M28" s="75">
        <f>IF(AND(ISNUMBER(E28), ISNUMBER(I28)), CostP_FW*'1. Calculations'!$F28*'1. Calculations'!$J28, "---")</f>
        <v>30.141944251923935</v>
      </c>
      <c r="N28" s="75"/>
      <c r="O28" s="75">
        <f>IF(AND(ISNUMBER(E28), ISNUMBER(K28)), CostP_MW*'1. Calculations'!$F28*'1. Calculations'!$L28, "---")</f>
        <v>0</v>
      </c>
      <c r="P28" s="75">
        <f>IF(AND(ISNUMBER(E28), ISNUMBER(K28)), CostN_MW*'1. Calculations'!$F28*'1. Calculations'!$L28, "No value")</f>
        <v>0</v>
      </c>
      <c r="Q28" s="75">
        <f>IF(AND(ISNUMBER(E28), ISNUMBER(I28)), CostN_FW*'1. Calculations'!$F28*'1. Calculations'!$J28, "---")</f>
        <v>0</v>
      </c>
      <c r="R28" s="76">
        <f>IFERROR(INDEX('1. Eutrophication General data'!$M$13:$M$230, MATCH('1. Calculations'!C28, countries,0)), "No value")</f>
        <v>0.22758999999999999</v>
      </c>
      <c r="S28" s="77">
        <f t="shared" si="4"/>
        <v>0.22949481999999999</v>
      </c>
      <c r="T28" s="77">
        <f t="shared" si="7"/>
        <v>0.77050518000000001</v>
      </c>
      <c r="U28" s="72">
        <f t="shared" si="5"/>
        <v>23.224524181378616</v>
      </c>
      <c r="V28" s="72">
        <f t="shared" si="6"/>
        <v>0</v>
      </c>
    </row>
    <row r="29" spans="3:22" ht="14.25" customHeight="1" x14ac:dyDescent="0.2">
      <c r="C29" s="9" t="s">
        <v>43</v>
      </c>
      <c r="D29" s="9" t="s">
        <v>36</v>
      </c>
      <c r="E29" s="71">
        <f>IFERROR(INDEX('1. Eutrophication General data'!$H$13:$H$230, MATCH('1. Calculations'!C29, countries,0)), "No value")</f>
        <v>27241.110840000001</v>
      </c>
      <c r="F29" s="72">
        <f t="shared" si="0"/>
        <v>0.41354747637801786</v>
      </c>
      <c r="G29" s="73">
        <f>IFERROR(INDEX('1. Eutrophication General data'!$J$13:$J$230, MATCH('1. Calculations'!C29, countries,0)), "No value")</f>
        <v>0</v>
      </c>
      <c r="H29" s="72">
        <f t="shared" si="1"/>
        <v>0</v>
      </c>
      <c r="I29" s="74" t="str">
        <f>IFERROR(INDEX('1. Eutrophication General data'!$K$13:$K$230, MATCH('1. Calculations'!C29, countries,0)), "No value")</f>
        <v>Country not available in source dataset</v>
      </c>
      <c r="J29" s="72" t="str">
        <f t="shared" si="2"/>
        <v>No value</v>
      </c>
      <c r="K29" s="74">
        <f>IFERROR(INDEX('1. Eutrophication General data'!$L$13:$L$230, MATCH('1. Calculations'!C29, countries,0)), "No value")</f>
        <v>6.7353300000000007E-16</v>
      </c>
      <c r="L29" s="72">
        <f t="shared" si="3"/>
        <v>3.5826223404255321E-2</v>
      </c>
      <c r="M29" s="75" t="str">
        <f>IF(AND(ISNUMBER(E29), ISNUMBER(I29)), CostP_FW*'1. Calculations'!$F29*'1. Calculations'!$J29, "---")</f>
        <v>---</v>
      </c>
      <c r="N29" s="75"/>
      <c r="O29" s="75">
        <f>IF(AND(ISNUMBER(E29), ISNUMBER(K29)), CostP_MW*'1. Calculations'!$F29*'1. Calculations'!$L29, "---")</f>
        <v>0.81368540916727417</v>
      </c>
      <c r="P29" s="75">
        <f>IF(AND(ISNUMBER(E29), ISNUMBER(K29)), CostN_MW*'1. Calculations'!$F29*'1. Calculations'!$L29, "No value")</f>
        <v>0.11078345946408896</v>
      </c>
      <c r="Q29" s="75" t="str">
        <f>IF(AND(ISNUMBER(E29), ISNUMBER(I29)), CostN_FW*'1. Calculations'!$F29*'1. Calculations'!$J29, "---")</f>
        <v>---</v>
      </c>
      <c r="R29" s="76">
        <f>IFERROR(INDEX('1. Eutrophication General data'!$M$13:$M$230, MATCH('1. Calculations'!C29, countries,0)), "No value")</f>
        <v>0.99819999999999998</v>
      </c>
      <c r="S29" s="77">
        <f t="shared" si="4"/>
        <v>0.9985636</v>
      </c>
      <c r="T29" s="77">
        <f t="shared" si="7"/>
        <v>1.4364000000000043E-3</v>
      </c>
      <c r="U29" s="72" t="str">
        <f t="shared" si="5"/>
        <v>---</v>
      </c>
      <c r="V29" s="72" t="str">
        <f t="shared" si="6"/>
        <v>---</v>
      </c>
    </row>
    <row r="30" spans="3:22" ht="14.25" customHeight="1" x14ac:dyDescent="0.2">
      <c r="C30" s="9" t="s">
        <v>44</v>
      </c>
      <c r="D30" s="9" t="s">
        <v>29</v>
      </c>
      <c r="E30" s="71">
        <f>IFERROR(INDEX('1. Eutrophication General data'!$H$13:$H$230, MATCH('1. Calculations'!C30, countries,0)), "No value")</f>
        <v>50854.607969999997</v>
      </c>
      <c r="F30" s="72">
        <f t="shared" si="0"/>
        <v>0.77202412602447801</v>
      </c>
      <c r="G30" s="73">
        <f>IFERROR(INDEX('1. Eutrophication General data'!$J$13:$J$230, MATCH('1. Calculations'!C30, countries,0)), "No value")</f>
        <v>0</v>
      </c>
      <c r="H30" s="72">
        <f t="shared" si="1"/>
        <v>0</v>
      </c>
      <c r="I30" s="74">
        <f>IFERROR(INDEX('1. Eutrophication General data'!$K$13:$K$230, MATCH('1. Calculations'!C30, countries,0)), "No value")</f>
        <v>3.4548900000000004E-14</v>
      </c>
      <c r="J30" s="72">
        <f t="shared" si="2"/>
        <v>0.12208091872791521</v>
      </c>
      <c r="K30" s="74">
        <f>IFERROR(INDEX('1. Eutrophication General data'!$L$13:$L$230, MATCH('1. Calculations'!C30, countries,0)), "No value")</f>
        <v>2.6542600000000003E-15</v>
      </c>
      <c r="L30" s="72">
        <f t="shared" si="3"/>
        <v>0.1411840425531915</v>
      </c>
      <c r="M30" s="75">
        <f>IF(AND(ISNUMBER(E30), ISNUMBER(I30)), CostP_FW*'1. Calculations'!$F30*'1. Calculations'!$J30, "---")</f>
        <v>10.303743483884844</v>
      </c>
      <c r="N30" s="75"/>
      <c r="O30" s="75">
        <f>IF(AND(ISNUMBER(E30), ISNUMBER(K30)), CostP_MW*'1. Calculations'!$F30*'1. Calculations'!$L30, "---")</f>
        <v>5.9861364090460096</v>
      </c>
      <c r="P30" s="75">
        <f>IF(AND(ISNUMBER(E30), ISNUMBER(K30)), CostN_MW*'1. Calculations'!$F30*'1. Calculations'!$L30, "No value")</f>
        <v>0.81501387728795438</v>
      </c>
      <c r="Q30" s="75">
        <f>IF(AND(ISNUMBER(E30), ISNUMBER(I30)), CostN_FW*'1. Calculations'!$F30*'1. Calculations'!$J30, "---")</f>
        <v>0</v>
      </c>
      <c r="R30" s="76">
        <f>IFERROR(INDEX('1. Eutrophication General data'!$M$13:$M$230, MATCH('1. Calculations'!C30, countries,0)), "No value")</f>
        <v>1</v>
      </c>
      <c r="S30" s="77">
        <f t="shared" si="4"/>
        <v>1</v>
      </c>
      <c r="T30" s="77">
        <f t="shared" si="7"/>
        <v>0</v>
      </c>
      <c r="U30" s="72">
        <f t="shared" si="5"/>
        <v>5.9861364090460096</v>
      </c>
      <c r="V30" s="72">
        <f t="shared" si="6"/>
        <v>0.81501387728795438</v>
      </c>
    </row>
    <row r="31" spans="3:22" ht="14.25" customHeight="1" x14ac:dyDescent="0.2">
      <c r="C31" s="9" t="s">
        <v>45</v>
      </c>
      <c r="D31" s="9" t="s">
        <v>25</v>
      </c>
      <c r="E31" s="71">
        <f>IFERROR(INDEX('1. Eutrophication General data'!$H$13:$H$230, MATCH('1. Calculations'!C31, countries,0)), "No value")</f>
        <v>7754.2262620000001</v>
      </c>
      <c r="F31" s="72">
        <f t="shared" si="0"/>
        <v>0.11771695804730446</v>
      </c>
      <c r="G31" s="73">
        <f>IFERROR(INDEX('1. Eutrophication General data'!$J$13:$J$230, MATCH('1. Calculations'!C31, countries,0)), "No value")</f>
        <v>0</v>
      </c>
      <c r="H31" s="72">
        <f t="shared" si="1"/>
        <v>0</v>
      </c>
      <c r="I31" s="74">
        <f>IFERROR(INDEX('1. Eutrophication General data'!$K$13:$K$230, MATCH('1. Calculations'!C31, countries,0)), "No value")</f>
        <v>1.1630300000000001E-12</v>
      </c>
      <c r="J31" s="72">
        <f t="shared" si="2"/>
        <v>4.1096466431095413</v>
      </c>
      <c r="K31" s="74">
        <f>IFERROR(INDEX('1. Eutrophication General data'!$L$13:$L$230, MATCH('1. Calculations'!C31, countries,0)), "No value")</f>
        <v>1.4714400000000001E-15</v>
      </c>
      <c r="L31" s="72">
        <f t="shared" si="3"/>
        <v>7.8268085106382987E-2</v>
      </c>
      <c r="M31" s="75">
        <f>IF(AND(ISNUMBER(E31), ISNUMBER(I31)), CostP_FW*'1. Calculations'!$F31*'1. Calculations'!$J31, "---")</f>
        <v>52.888334335441279</v>
      </c>
      <c r="N31" s="75"/>
      <c r="O31" s="75">
        <f>IF(AND(ISNUMBER(E31), ISNUMBER(K31)), CostP_MW*'1. Calculations'!$F31*'1. Calculations'!$L31, "---")</f>
        <v>0.50600389882751928</v>
      </c>
      <c r="P31" s="75">
        <f>IF(AND(ISNUMBER(E31), ISNUMBER(K31)), CostN_MW*'1. Calculations'!$F31*'1. Calculations'!$L31, "No value")</f>
        <v>6.8892549605624687E-2</v>
      </c>
      <c r="Q31" s="75">
        <f>IF(AND(ISNUMBER(E31), ISNUMBER(I31)), CostN_FW*'1. Calculations'!$F31*'1. Calculations'!$J31, "---")</f>
        <v>0</v>
      </c>
      <c r="R31" s="76">
        <f>IFERROR(INDEX('1. Eutrophication General data'!$M$13:$M$230, MATCH('1. Calculations'!C31, countries,0)), "No value")</f>
        <v>5.4909999999999994E-2</v>
      </c>
      <c r="S31" s="77">
        <f t="shared" si="4"/>
        <v>5.7160180000000005E-2</v>
      </c>
      <c r="T31" s="77">
        <f t="shared" si="7"/>
        <v>0.94283982</v>
      </c>
      <c r="U31" s="72">
        <f t="shared" si="5"/>
        <v>49.894150898864957</v>
      </c>
      <c r="V31" s="72">
        <f t="shared" si="6"/>
        <v>3.9379105361164362E-3</v>
      </c>
    </row>
    <row r="32" spans="3:22" ht="14.25" customHeight="1" x14ac:dyDescent="0.2">
      <c r="C32" s="9" t="s">
        <v>46</v>
      </c>
      <c r="D32" s="9" t="s">
        <v>36</v>
      </c>
      <c r="E32" s="71">
        <f>IFERROR(INDEX('1. Eutrophication General data'!$H$13:$H$230, MATCH('1. Calculations'!C32, countries,0)), "No value")</f>
        <v>14465.99375</v>
      </c>
      <c r="F32" s="72">
        <f t="shared" si="0"/>
        <v>0.21960834283704558</v>
      </c>
      <c r="G32" s="73">
        <f>IFERROR(INDEX('1. Eutrophication General data'!$J$13:$J$230, MATCH('1. Calculations'!C32, countries,0)), "No value")</f>
        <v>0</v>
      </c>
      <c r="H32" s="72">
        <f t="shared" si="1"/>
        <v>0</v>
      </c>
      <c r="I32" s="74" t="str">
        <f>IFERROR(INDEX('1. Eutrophication General data'!$K$13:$K$230, MATCH('1. Calculations'!C32, countries,0)), "No value")</f>
        <v>Country not available in source dataset</v>
      </c>
      <c r="J32" s="72" t="str">
        <f t="shared" si="2"/>
        <v>No value</v>
      </c>
      <c r="K32" s="74">
        <f>IFERROR(INDEX('1. Eutrophication General data'!$L$13:$L$230, MATCH('1. Calculations'!C32, countries,0)), "No value")</f>
        <v>3.5818600000000004E-16</v>
      </c>
      <c r="L32" s="72">
        <f t="shared" si="3"/>
        <v>1.9052446808510641E-2</v>
      </c>
      <c r="M32" s="75" t="str">
        <f>IF(AND(ISNUMBER(E32), ISNUMBER(I32)), CostP_FW*'1. Calculations'!$F32*'1. Calculations'!$J32, "---")</f>
        <v>---</v>
      </c>
      <c r="N32" s="75"/>
      <c r="O32" s="75">
        <f>IF(AND(ISNUMBER(E32), ISNUMBER(K32)), CostP_MW*'1. Calculations'!$F32*'1. Calculations'!$L32, "---")</f>
        <v>0.22978925457021485</v>
      </c>
      <c r="P32" s="75">
        <f>IF(AND(ISNUMBER(E32), ISNUMBER(K32)), CostN_MW*'1. Calculations'!$F32*'1. Calculations'!$L32, "No value")</f>
        <v>3.1285860950874322E-2</v>
      </c>
      <c r="Q32" s="75" t="str">
        <f>IF(AND(ISNUMBER(E32), ISNUMBER(I32)), CostN_FW*'1. Calculations'!$F32*'1. Calculations'!$J32, "---")</f>
        <v>---</v>
      </c>
      <c r="R32" s="76">
        <f>IFERROR(INDEX('1. Eutrophication General data'!$M$13:$M$230, MATCH('1. Calculations'!C32, countries,0)), "No value")</f>
        <v>1</v>
      </c>
      <c r="S32" s="77">
        <f t="shared" si="4"/>
        <v>1</v>
      </c>
      <c r="T32" s="77">
        <f t="shared" si="7"/>
        <v>0</v>
      </c>
      <c r="U32" s="72" t="str">
        <f t="shared" si="5"/>
        <v>---</v>
      </c>
      <c r="V32" s="72" t="str">
        <f t="shared" si="6"/>
        <v>---</v>
      </c>
    </row>
    <row r="33" spans="3:22" ht="14.25" customHeight="1" x14ac:dyDescent="0.2">
      <c r="C33" s="9" t="s">
        <v>47</v>
      </c>
      <c r="D33" s="9" t="s">
        <v>27</v>
      </c>
      <c r="E33" s="71">
        <f>IFERROR(INDEX('1. Eutrophication General data'!$H$13:$H$230, MATCH('1. Calculations'!C33, countries,0)), "No value")</f>
        <v>26597.539830000002</v>
      </c>
      <c r="F33" s="72">
        <f t="shared" si="0"/>
        <v>0.40377742079479439</v>
      </c>
      <c r="G33" s="73">
        <f>IFERROR(INDEX('1. Eutrophication General data'!$J$13:$J$230, MATCH('1. Calculations'!C33, countries,0)), "No value")</f>
        <v>0</v>
      </c>
      <c r="H33" s="72">
        <f t="shared" si="1"/>
        <v>0</v>
      </c>
      <c r="I33" s="74" t="str">
        <f>IFERROR(INDEX('1. Eutrophication General data'!$K$13:$K$230, MATCH('1. Calculations'!C33, countries,0)), "No value")</f>
        <v>Country not available in source dataset</v>
      </c>
      <c r="J33" s="72" t="str">
        <f t="shared" si="2"/>
        <v>No value</v>
      </c>
      <c r="K33" s="74">
        <f>IFERROR(INDEX('1. Eutrophication General data'!$L$13:$L$230, MATCH('1. Calculations'!C33, countries,0)), "No value")</f>
        <v>0</v>
      </c>
      <c r="L33" s="72">
        <f t="shared" si="3"/>
        <v>0</v>
      </c>
      <c r="M33" s="75" t="str">
        <f>IF(AND(ISNUMBER(E33), ISNUMBER(I33)), CostP_FW*'1. Calculations'!$F33*'1. Calculations'!$J33, "---")</f>
        <v>---</v>
      </c>
      <c r="N33" s="75"/>
      <c r="O33" s="75">
        <f>IF(AND(ISNUMBER(E33), ISNUMBER(K33)), CostP_MW*'1. Calculations'!$F33*'1. Calculations'!$L33, "---")</f>
        <v>0</v>
      </c>
      <c r="P33" s="75">
        <f>IF(AND(ISNUMBER(E33), ISNUMBER(K33)), CostN_MW*'1. Calculations'!$F33*'1. Calculations'!$L33, "No value")</f>
        <v>0</v>
      </c>
      <c r="Q33" s="75" t="str">
        <f>IF(AND(ISNUMBER(E33), ISNUMBER(I33)), CostN_FW*'1. Calculations'!$F33*'1. Calculations'!$J33, "---")</f>
        <v>---</v>
      </c>
      <c r="R33" s="76">
        <f>IFERROR(INDEX('1. Eutrophication General data'!$M$13:$M$230, MATCH('1. Calculations'!C33, countries,0)), "No value")</f>
        <v>0</v>
      </c>
      <c r="S33" s="77">
        <f t="shared" si="4"/>
        <v>0</v>
      </c>
      <c r="T33" s="77">
        <f t="shared" si="7"/>
        <v>1</v>
      </c>
      <c r="U33" s="72" t="str">
        <f t="shared" si="5"/>
        <v>---</v>
      </c>
      <c r="V33" s="72" t="str">
        <f t="shared" si="6"/>
        <v>---</v>
      </c>
    </row>
    <row r="34" spans="3:22" ht="14.25" customHeight="1" x14ac:dyDescent="0.2">
      <c r="C34" s="9" t="s">
        <v>48</v>
      </c>
      <c r="D34" s="9" t="s">
        <v>27</v>
      </c>
      <c r="E34" s="71">
        <f>IFERROR(INDEX('1. Eutrophication General data'!$H$13:$H$230, MATCH('1. Calculations'!C34, countries,0)), "No value")</f>
        <v>62768.173940000001</v>
      </c>
      <c r="F34" s="72">
        <f t="shared" si="0"/>
        <v>0.95288404655026415</v>
      </c>
      <c r="G34" s="73">
        <f>IFERROR(INDEX('1. Eutrophication General data'!$J$13:$J$230, MATCH('1. Calculations'!C34, countries,0)), "No value")</f>
        <v>0</v>
      </c>
      <c r="H34" s="72">
        <f t="shared" si="1"/>
        <v>0</v>
      </c>
      <c r="I34" s="74">
        <f>IFERROR(INDEX('1. Eutrophication General data'!$K$13:$K$230, MATCH('1. Calculations'!C34, countries,0)), "No value")</f>
        <v>3.5590600000000002E-14</v>
      </c>
      <c r="J34" s="72">
        <f t="shared" si="2"/>
        <v>0.12576183745583039</v>
      </c>
      <c r="K34" s="74">
        <f>IFERROR(INDEX('1. Eutrophication General data'!$L$13:$L$230, MATCH('1. Calculations'!C34, countries,0)), "No value")</f>
        <v>2.6857000000000002E-15</v>
      </c>
      <c r="L34" s="72">
        <f t="shared" si="3"/>
        <v>0.14285638297872341</v>
      </c>
      <c r="M34" s="75">
        <f>IF(AND(ISNUMBER(E34), ISNUMBER(I34)), CostP_FW*'1. Calculations'!$F34*'1. Calculations'!$J34, "---")</f>
        <v>13.101025948931483</v>
      </c>
      <c r="N34" s="75"/>
      <c r="O34" s="75">
        <f>IF(AND(ISNUMBER(E34), ISNUMBER(K34)), CostP_MW*'1. Calculations'!$F34*'1. Calculations'!$L34, "---")</f>
        <v>7.476009241191516</v>
      </c>
      <c r="P34" s="75">
        <f>IF(AND(ISNUMBER(E34), ISNUMBER(K34)), CostN_MW*'1. Calculations'!$F34*'1. Calculations'!$L34, "No value")</f>
        <v>1.0178604131199716</v>
      </c>
      <c r="Q34" s="75">
        <f>IF(AND(ISNUMBER(E34), ISNUMBER(I34)), CostN_FW*'1. Calculations'!$F34*'1. Calculations'!$J34, "---")</f>
        <v>0</v>
      </c>
      <c r="R34" s="76">
        <f>IFERROR(INDEX('1. Eutrophication General data'!$M$13:$M$230, MATCH('1. Calculations'!C34, countries,0)), "No value")</f>
        <v>2.3019999999999999E-2</v>
      </c>
      <c r="S34" s="77">
        <f t="shared" si="4"/>
        <v>2.5333959999999989E-2</v>
      </c>
      <c r="T34" s="77">
        <f t="shared" si="7"/>
        <v>0.97466604000000001</v>
      </c>
      <c r="U34" s="72">
        <f t="shared" si="5"/>
        <v>12.958522000658267</v>
      </c>
      <c r="V34" s="72">
        <f t="shared" si="6"/>
        <v>2.5786434991564824E-2</v>
      </c>
    </row>
    <row r="35" spans="3:22" ht="14.25" customHeight="1" x14ac:dyDescent="0.2">
      <c r="C35" s="9" t="s">
        <v>49</v>
      </c>
      <c r="D35" s="9" t="s">
        <v>36</v>
      </c>
      <c r="E35" s="71">
        <f>IFERROR(INDEX('1. Eutrophication General data'!$H$13:$H$230, MATCH('1. Calculations'!C35, countries,0)), "No value")</f>
        <v>11188.33591</v>
      </c>
      <c r="F35" s="72">
        <f t="shared" si="0"/>
        <v>0.16985019838677232</v>
      </c>
      <c r="G35" s="73">
        <f>IFERROR(INDEX('1. Eutrophication General data'!$J$13:$J$230, MATCH('1. Calculations'!C35, countries,0)), "No value")</f>
        <v>0</v>
      </c>
      <c r="H35" s="72">
        <f t="shared" si="1"/>
        <v>0</v>
      </c>
      <c r="I35" s="74">
        <f>IFERROR(INDEX('1. Eutrophication General data'!$K$13:$K$230, MATCH('1. Calculations'!C35, countries,0)), "No value")</f>
        <v>4.2418400000000004E-12</v>
      </c>
      <c r="J35" s="72">
        <f t="shared" si="2"/>
        <v>14.988833922261485</v>
      </c>
      <c r="K35" s="74">
        <f>IFERROR(INDEX('1. Eutrophication General data'!$L$13:$L$230, MATCH('1. Calculations'!C35, countries,0)), "No value")</f>
        <v>4.1770000000000001E-16</v>
      </c>
      <c r="L35" s="72">
        <f t="shared" si="3"/>
        <v>2.2218085106382981E-2</v>
      </c>
      <c r="M35" s="75">
        <f>IF(AND(ISNUMBER(E35), ISNUMBER(I35)), CostP_FW*'1. Calculations'!$F35*'1. Calculations'!$J35, "---")</f>
        <v>278.32376005014538</v>
      </c>
      <c r="N35" s="75"/>
      <c r="O35" s="75">
        <f>IF(AND(ISNUMBER(E35), ISNUMBER(K35)), CostP_MW*'1. Calculations'!$F35*'1. Calculations'!$L35, "---")</f>
        <v>0.20725394607312475</v>
      </c>
      <c r="P35" s="75">
        <f>IF(AND(ISNUMBER(E35), ISNUMBER(K35)), CostN_MW*'1. Calculations'!$F35*'1. Calculations'!$L35, "No value")</f>
        <v>2.8217673409016982E-2</v>
      </c>
      <c r="Q35" s="75">
        <f>IF(AND(ISNUMBER(E35), ISNUMBER(I35)), CostN_FW*'1. Calculations'!$F35*'1. Calculations'!$J35, "---")</f>
        <v>0</v>
      </c>
      <c r="R35" s="76">
        <f>IFERROR(INDEX('1. Eutrophication General data'!$M$13:$M$230, MATCH('1. Calculations'!C35, countries,0)), "No value")</f>
        <v>0.23032</v>
      </c>
      <c r="S35" s="77">
        <f t="shared" si="4"/>
        <v>0.23221935999999999</v>
      </c>
      <c r="T35" s="77">
        <f t="shared" si="7"/>
        <v>0.76778064000000001</v>
      </c>
      <c r="U35" s="72">
        <f t="shared" si="5"/>
        <v>213.73972299722163</v>
      </c>
      <c r="V35" s="72">
        <f t="shared" si="6"/>
        <v>6.5526900597309415E-3</v>
      </c>
    </row>
    <row r="36" spans="3:22" ht="14.25" customHeight="1" x14ac:dyDescent="0.2">
      <c r="C36" s="9" t="s">
        <v>50</v>
      </c>
      <c r="D36" s="9" t="s">
        <v>34</v>
      </c>
      <c r="E36" s="71">
        <f>IFERROR(INDEX('1. Eutrophication General data'!$H$13:$H$230, MATCH('1. Calculations'!C36, countries,0)), "No value")</f>
        <v>3557.079405</v>
      </c>
      <c r="F36" s="72">
        <f t="shared" si="0"/>
        <v>5.4000045000146234E-2</v>
      </c>
      <c r="G36" s="73">
        <f>IFERROR(INDEX('1. Eutrophication General data'!$J$13:$J$230, MATCH('1. Calculations'!C36, countries,0)), "No value")</f>
        <v>0</v>
      </c>
      <c r="H36" s="72">
        <f t="shared" si="1"/>
        <v>0</v>
      </c>
      <c r="I36" s="74">
        <f>IFERROR(INDEX('1. Eutrophication General data'!$K$13:$K$230, MATCH('1. Calculations'!C36, countries,0)), "No value")</f>
        <v>3.40222E-12</v>
      </c>
      <c r="J36" s="72">
        <f t="shared" si="2"/>
        <v>12.021978798586572</v>
      </c>
      <c r="K36" s="74">
        <f>IFERROR(INDEX('1. Eutrophication General data'!$L$13:$L$230, MATCH('1. Calculations'!C36, countries,0)), "No value")</f>
        <v>1.7164E-15</v>
      </c>
      <c r="L36" s="72">
        <f t="shared" si="3"/>
        <v>9.1297872340425537E-2</v>
      </c>
      <c r="M36" s="75">
        <f>IF(AND(ISNUMBER(E36), ISNUMBER(I36)), CostP_FW*'1. Calculations'!$F36*'1. Calculations'!$J36, "---")</f>
        <v>70.971903984496947</v>
      </c>
      <c r="N36" s="75"/>
      <c r="O36" s="75">
        <f>IF(AND(ISNUMBER(E36), ISNUMBER(K36)), CostP_MW*'1. Calculations'!$F36*'1. Calculations'!$L36, "---")</f>
        <v>0.27076024727175096</v>
      </c>
      <c r="P36" s="75">
        <f>IF(AND(ISNUMBER(E36), ISNUMBER(K36)), CostN_MW*'1. Calculations'!$F36*'1. Calculations'!$L36, "No value")</f>
        <v>3.6864071224792384E-2</v>
      </c>
      <c r="Q36" s="75">
        <f>IF(AND(ISNUMBER(E36), ISNUMBER(I36)), CostN_FW*'1. Calculations'!$F36*'1. Calculations'!$J36, "---")</f>
        <v>0</v>
      </c>
      <c r="R36" s="76">
        <f>IFERROR(INDEX('1. Eutrophication General data'!$M$13:$M$230, MATCH('1. Calculations'!C36, countries,0)), "No value")</f>
        <v>0.11568000000000001</v>
      </c>
      <c r="S36" s="77">
        <f t="shared" si="4"/>
        <v>0.11780864000000002</v>
      </c>
      <c r="T36" s="77">
        <f t="shared" si="7"/>
        <v>0.88219135999999998</v>
      </c>
      <c r="U36" s="72">
        <f t="shared" si="5"/>
        <v>62.64269839436993</v>
      </c>
      <c r="V36" s="72">
        <f t="shared" si="6"/>
        <v>4.3429060958559262E-3</v>
      </c>
    </row>
    <row r="37" spans="3:22" ht="14.25" customHeight="1" x14ac:dyDescent="0.2">
      <c r="C37" s="9" t="s">
        <v>51</v>
      </c>
      <c r="D37" s="9" t="s">
        <v>52</v>
      </c>
      <c r="E37" s="71">
        <f>IFERROR(INDEX('1. Eutrophication General data'!$H$13:$H$230, MATCH('1. Calculations'!C37, countries,0)), "No value")</f>
        <v>97552.660449999996</v>
      </c>
      <c r="F37" s="72">
        <f t="shared" si="0"/>
        <v>1.4809475568015849</v>
      </c>
      <c r="G37" s="73">
        <f>IFERROR(INDEX('1. Eutrophication General data'!$J$13:$J$230, MATCH('1. Calculations'!C37, countries,0)), "No value")</f>
        <v>0</v>
      </c>
      <c r="H37" s="72">
        <f t="shared" si="1"/>
        <v>0</v>
      </c>
      <c r="I37" s="74" t="str">
        <f>IFERROR(INDEX('1. Eutrophication General data'!$K$13:$K$230, MATCH('1. Calculations'!C37, countries,0)), "No value")</f>
        <v>Country not available in source dataset</v>
      </c>
      <c r="J37" s="72" t="str">
        <f t="shared" si="2"/>
        <v>No value</v>
      </c>
      <c r="K37" s="74">
        <f>IFERROR(INDEX('1. Eutrophication General data'!$L$13:$L$230, MATCH('1. Calculations'!C37, countries,0)), "No value")</f>
        <v>0</v>
      </c>
      <c r="L37" s="72">
        <f t="shared" si="3"/>
        <v>0</v>
      </c>
      <c r="M37" s="75" t="str">
        <f>IF(AND(ISNUMBER(E37), ISNUMBER(I37)), CostP_FW*'1. Calculations'!$F37*'1. Calculations'!$J37, "---")</f>
        <v>---</v>
      </c>
      <c r="N37" s="75"/>
      <c r="O37" s="75">
        <f>IF(AND(ISNUMBER(E37), ISNUMBER(K37)), CostP_MW*'1. Calculations'!$F37*'1. Calculations'!$L37, "---")</f>
        <v>0</v>
      </c>
      <c r="P37" s="75">
        <f>IF(AND(ISNUMBER(E37), ISNUMBER(K37)), CostN_MW*'1. Calculations'!$F37*'1. Calculations'!$L37, "No value")</f>
        <v>0</v>
      </c>
      <c r="Q37" s="75" t="str">
        <f>IF(AND(ISNUMBER(E37), ISNUMBER(I37)), CostN_FW*'1. Calculations'!$F37*'1. Calculations'!$J37, "---")</f>
        <v>---</v>
      </c>
      <c r="R37" s="76">
        <f>IFERROR(INDEX('1. Eutrophication General data'!$M$13:$M$230, MATCH('1. Calculations'!C37, countries,0)), "No value")</f>
        <v>1</v>
      </c>
      <c r="S37" s="77">
        <f t="shared" si="4"/>
        <v>1</v>
      </c>
      <c r="T37" s="77">
        <f t="shared" si="7"/>
        <v>0</v>
      </c>
      <c r="U37" s="72" t="str">
        <f t="shared" si="5"/>
        <v>---</v>
      </c>
      <c r="V37" s="72" t="str">
        <f t="shared" si="6"/>
        <v>---</v>
      </c>
    </row>
    <row r="38" spans="3:22" ht="14.25" customHeight="1" x14ac:dyDescent="0.2">
      <c r="C38" s="9" t="s">
        <v>53</v>
      </c>
      <c r="D38" s="9" t="s">
        <v>25</v>
      </c>
      <c r="E38" s="71">
        <f>IFERROR(INDEX('1. Eutrophication General data'!$H$13:$H$230, MATCH('1. Calculations'!C38, countries,0)), "No value")</f>
        <v>12664.17093</v>
      </c>
      <c r="F38" s="72">
        <f t="shared" si="0"/>
        <v>0.19225485918258375</v>
      </c>
      <c r="G38" s="73">
        <f>IFERROR(INDEX('1. Eutrophication General data'!$J$13:$J$230, MATCH('1. Calculations'!C38, countries,0)), "No value")</f>
        <v>0</v>
      </c>
      <c r="H38" s="72">
        <f t="shared" si="1"/>
        <v>0</v>
      </c>
      <c r="I38" s="74">
        <f>IFERROR(INDEX('1. Eutrophication General data'!$K$13:$K$230, MATCH('1. Calculations'!C38, countries,0)), "No value")</f>
        <v>2.1590599999999999E-12</v>
      </c>
      <c r="J38" s="72">
        <f t="shared" si="2"/>
        <v>7.6291872791519433</v>
      </c>
      <c r="K38" s="74">
        <f>IFERROR(INDEX('1. Eutrophication General data'!$L$13:$L$230, MATCH('1. Calculations'!C38, countries,0)), "No value")</f>
        <v>0</v>
      </c>
      <c r="L38" s="72">
        <f t="shared" si="3"/>
        <v>0</v>
      </c>
      <c r="M38" s="75">
        <f>IF(AND(ISNUMBER(E38), ISNUMBER(I38)), CostP_FW*'1. Calculations'!$F38*'1. Calculations'!$J38, "---")</f>
        <v>160.35111277195992</v>
      </c>
      <c r="N38" s="75"/>
      <c r="O38" s="75">
        <f>IF(AND(ISNUMBER(E38), ISNUMBER(K38)), CostP_MW*'1. Calculations'!$F38*'1. Calculations'!$L38, "---")</f>
        <v>0</v>
      </c>
      <c r="P38" s="75">
        <f>IF(AND(ISNUMBER(E38), ISNUMBER(K38)), CostN_MW*'1. Calculations'!$F38*'1. Calculations'!$L38, "No value")</f>
        <v>0</v>
      </c>
      <c r="Q38" s="75">
        <f>IF(AND(ISNUMBER(E38), ISNUMBER(I38)), CostN_FW*'1. Calculations'!$F38*'1. Calculations'!$J38, "---")</f>
        <v>0</v>
      </c>
      <c r="R38" s="76">
        <f>IFERROR(INDEX('1. Eutrophication General data'!$M$13:$M$230, MATCH('1. Calculations'!C38, countries,0)), "No value")</f>
        <v>0</v>
      </c>
      <c r="S38" s="77">
        <f>IF(ISNUMBER(T38), 1-T38, "No value")</f>
        <v>0</v>
      </c>
      <c r="T38" s="77">
        <f t="shared" si="7"/>
        <v>1</v>
      </c>
      <c r="U38" s="72">
        <f t="shared" si="5"/>
        <v>160.35111277195992</v>
      </c>
      <c r="V38" s="72">
        <f t="shared" si="6"/>
        <v>0</v>
      </c>
    </row>
    <row r="39" spans="3:22" ht="14.25" customHeight="1" x14ac:dyDescent="0.2">
      <c r="C39" s="9" t="s">
        <v>54</v>
      </c>
      <c r="D39" s="9" t="s">
        <v>36</v>
      </c>
      <c r="E39" s="71">
        <f>IFERROR(INDEX('1. Eutrophication General data'!$H$13:$H$230, MATCH('1. Calculations'!C39, countries,0)), "No value")</f>
        <v>9105.0395709999993</v>
      </c>
      <c r="F39" s="72">
        <f t="shared" si="0"/>
        <v>0.13822366345575357</v>
      </c>
      <c r="G39" s="73">
        <f>IFERROR(INDEX('1. Eutrophication General data'!$J$13:$J$230, MATCH('1. Calculations'!C39, countries,0)), "No value")</f>
        <v>0</v>
      </c>
      <c r="H39" s="72">
        <f t="shared" si="1"/>
        <v>0</v>
      </c>
      <c r="I39" s="74">
        <f>IFERROR(INDEX('1. Eutrophication General data'!$K$13:$K$230, MATCH('1. Calculations'!C39, countries,0)), "No value")</f>
        <v>5.5698500000000005E-12</v>
      </c>
      <c r="J39" s="72">
        <f t="shared" si="2"/>
        <v>19.681448763250884</v>
      </c>
      <c r="K39" s="74">
        <f>IFERROR(INDEX('1. Eutrophication General data'!$L$13:$L$230, MATCH('1. Calculations'!C39, countries,0)), "No value")</f>
        <v>0</v>
      </c>
      <c r="L39" s="72">
        <f t="shared" si="3"/>
        <v>0</v>
      </c>
      <c r="M39" s="75">
        <f>IF(AND(ISNUMBER(E39), ISNUMBER(I39)), CostP_FW*'1. Calculations'!$F39*'1. Calculations'!$J39, "---")</f>
        <v>297.41018701023302</v>
      </c>
      <c r="N39" s="75"/>
      <c r="O39" s="75">
        <f>IF(AND(ISNUMBER(E39), ISNUMBER(K39)), CostP_MW*'1. Calculations'!$F39*'1. Calculations'!$L39, "---")</f>
        <v>0</v>
      </c>
      <c r="P39" s="75">
        <f>IF(AND(ISNUMBER(E39), ISNUMBER(K39)), CostN_MW*'1. Calculations'!$F39*'1. Calculations'!$L39, "No value")</f>
        <v>0</v>
      </c>
      <c r="Q39" s="75">
        <f>IF(AND(ISNUMBER(E39), ISNUMBER(I39)), CostN_FW*'1. Calculations'!$F39*'1. Calculations'!$J39, "---")</f>
        <v>0</v>
      </c>
      <c r="R39" s="76">
        <f>IFERROR(INDEX('1. Eutrophication General data'!$M$13:$M$230, MATCH('1. Calculations'!C39, countries,0)), "No value")</f>
        <v>0</v>
      </c>
      <c r="S39" s="77">
        <f t="shared" si="4"/>
        <v>0</v>
      </c>
      <c r="T39" s="77">
        <f t="shared" si="7"/>
        <v>1</v>
      </c>
      <c r="U39" s="72">
        <f t="shared" si="5"/>
        <v>297.41018701023302</v>
      </c>
      <c r="V39" s="72">
        <f t="shared" si="6"/>
        <v>0</v>
      </c>
    </row>
    <row r="40" spans="3:22" ht="14.25" customHeight="1" x14ac:dyDescent="0.2">
      <c r="C40" s="9" t="s">
        <v>55</v>
      </c>
      <c r="D40" s="9" t="s">
        <v>27</v>
      </c>
      <c r="E40" s="71">
        <f>IFERROR(INDEX('1. Eutrophication General data'!$H$13:$H$230, MATCH('1. Calculations'!C40, countries,0)), "No value")</f>
        <v>18162.504410000001</v>
      </c>
      <c r="F40" s="72">
        <f t="shared" si="0"/>
        <v>0.27572509460337857</v>
      </c>
      <c r="G40" s="73">
        <f>IFERROR(INDEX('1. Eutrophication General data'!$J$13:$J$230, MATCH('1. Calculations'!C40, countries,0)), "No value")</f>
        <v>0</v>
      </c>
      <c r="H40" s="72">
        <f t="shared" si="1"/>
        <v>0</v>
      </c>
      <c r="I40" s="74">
        <f>IFERROR(INDEX('1. Eutrophication General data'!$K$13:$K$230, MATCH('1. Calculations'!C40, countries,0)), "No value")</f>
        <v>9.6906000000000011E-13</v>
      </c>
      <c r="J40" s="72">
        <f t="shared" si="2"/>
        <v>3.4242402826855125</v>
      </c>
      <c r="K40" s="74">
        <f>IFERROR(INDEX('1. Eutrophication General data'!$L$13:$L$230, MATCH('1. Calculations'!C40, countries,0)), "No value")</f>
        <v>4.93999E-15</v>
      </c>
      <c r="L40" s="72">
        <f t="shared" si="3"/>
        <v>0.2627654255319149</v>
      </c>
      <c r="M40" s="75">
        <f>IF(AND(ISNUMBER(E40), ISNUMBER(I40)), CostP_FW*'1. Calculations'!$F40*'1. Calculations'!$J40, "---")</f>
        <v>103.21834783739315</v>
      </c>
      <c r="N40" s="75"/>
      <c r="O40" s="75">
        <f>IF(AND(ISNUMBER(E40), ISNUMBER(K40)), CostP_MW*'1. Calculations'!$F40*'1. Calculations'!$L40, "---")</f>
        <v>3.9790064087206063</v>
      </c>
      <c r="P40" s="75">
        <f>IF(AND(ISNUMBER(E40), ISNUMBER(K40)), CostN_MW*'1. Calculations'!$F40*'1. Calculations'!$L40, "No value")</f>
        <v>0.54174265658637366</v>
      </c>
      <c r="Q40" s="75">
        <f>IF(AND(ISNUMBER(E40), ISNUMBER(I40)), CostN_FW*'1. Calculations'!$F40*'1. Calculations'!$J40, "---")</f>
        <v>0</v>
      </c>
      <c r="R40" s="76">
        <f>IFERROR(INDEX('1. Eutrophication General data'!$M$13:$M$230, MATCH('1. Calculations'!C40, countries,0)), "No value")</f>
        <v>2.7000000000000001E-3</v>
      </c>
      <c r="S40" s="77">
        <f t="shared" si="4"/>
        <v>5.0546000000000202E-3</v>
      </c>
      <c r="T40" s="77">
        <f t="shared" si="7"/>
        <v>0.99494539999999998</v>
      </c>
      <c r="U40" s="72">
        <f t="shared" si="5"/>
        <v>102.71673266220778</v>
      </c>
      <c r="V40" s="72">
        <f t="shared" si="6"/>
        <v>2.7382924319814951E-3</v>
      </c>
    </row>
    <row r="41" spans="3:22" ht="14.25" customHeight="1" x14ac:dyDescent="0.2">
      <c r="C41" s="9" t="s">
        <v>56</v>
      </c>
      <c r="D41" s="9" t="s">
        <v>34</v>
      </c>
      <c r="E41" s="71">
        <f>IFERROR(INDEX('1. Eutrophication General data'!$H$13:$H$230, MATCH('1. Calculations'!C41, countries,0)), "No value")</f>
        <v>16503.71644</v>
      </c>
      <c r="F41" s="72">
        <f t="shared" si="0"/>
        <v>0.25054302391364613</v>
      </c>
      <c r="G41" s="73">
        <f>IFERROR(INDEX('1. Eutrophication General data'!$J$13:$J$230, MATCH('1. Calculations'!C41, countries,0)), "No value")</f>
        <v>0</v>
      </c>
      <c r="H41" s="72">
        <f t="shared" si="1"/>
        <v>0</v>
      </c>
      <c r="I41" s="74">
        <f>IFERROR(INDEX('1. Eutrophication General data'!$K$13:$K$230, MATCH('1. Calculations'!C41, countries,0)), "No value")</f>
        <v>2.1269400000000001E-11</v>
      </c>
      <c r="J41" s="72">
        <f t="shared" si="2"/>
        <v>75.156890459363964</v>
      </c>
      <c r="K41" s="74">
        <f>IFERROR(INDEX('1. Eutrophication General data'!$L$13:$L$230, MATCH('1. Calculations'!C41, countries,0)), "No value")</f>
        <v>0</v>
      </c>
      <c r="L41" s="72">
        <f t="shared" si="3"/>
        <v>0</v>
      </c>
      <c r="M41" s="75">
        <f>IF(AND(ISNUMBER(E41), ISNUMBER(I41)), CostP_FW*'1. Calculations'!$F41*'1. Calculations'!$J41, "---")</f>
        <v>2058.578795448957</v>
      </c>
      <c r="N41" s="75"/>
      <c r="O41" s="75">
        <f>IF(AND(ISNUMBER(E41), ISNUMBER(K41)), CostP_MW*'1. Calculations'!$F41*'1. Calculations'!$L41, "---")</f>
        <v>0</v>
      </c>
      <c r="P41" s="75">
        <f>IF(AND(ISNUMBER(E41), ISNUMBER(K41)), CostN_MW*'1. Calculations'!$F41*'1. Calculations'!$L41, "No value")</f>
        <v>0</v>
      </c>
      <c r="Q41" s="75">
        <f>IF(AND(ISNUMBER(E41), ISNUMBER(I41)), CostN_FW*'1. Calculations'!$F41*'1. Calculations'!$J41, "---")</f>
        <v>0</v>
      </c>
      <c r="R41" s="76">
        <f>IFERROR(INDEX('1. Eutrophication General data'!$M$13:$M$230, MATCH('1. Calculations'!C41, countries,0)), "No value")</f>
        <v>0</v>
      </c>
      <c r="S41" s="77">
        <f>IF(ISNUMBER(T41), 1-T41, "No value")</f>
        <v>0</v>
      </c>
      <c r="T41" s="77">
        <f t="shared" si="7"/>
        <v>1</v>
      </c>
      <c r="U41" s="72">
        <f t="shared" si="5"/>
        <v>2058.578795448957</v>
      </c>
      <c r="V41" s="72">
        <f t="shared" si="6"/>
        <v>0</v>
      </c>
    </row>
    <row r="42" spans="3:22" ht="14.25" customHeight="1" x14ac:dyDescent="0.2">
      <c r="C42" s="9" t="s">
        <v>57</v>
      </c>
      <c r="D42" s="9" t="s">
        <v>36</v>
      </c>
      <c r="E42" s="71">
        <f>IFERROR(INDEX('1. Eutrophication General data'!$H$13:$H$230, MATCH('1. Calculations'!C42, countries,0)), "No value")</f>
        <v>17121.542170000001</v>
      </c>
      <c r="F42" s="72">
        <f t="shared" si="0"/>
        <v>0.25992224023795762</v>
      </c>
      <c r="G42" s="73">
        <f>IFERROR(INDEX('1. Eutrophication General data'!$J$13:$J$230, MATCH('1. Calculations'!C42, countries,0)), "No value")</f>
        <v>0</v>
      </c>
      <c r="H42" s="72">
        <f t="shared" si="1"/>
        <v>0</v>
      </c>
      <c r="I42" s="74">
        <f>IFERROR(INDEX('1. Eutrophication General data'!$K$13:$K$230, MATCH('1. Calculations'!C42, countries,0)), "No value")</f>
        <v>3.1786000000000002E-12</v>
      </c>
      <c r="J42" s="72">
        <f t="shared" si="2"/>
        <v>11.231802120141344</v>
      </c>
      <c r="K42" s="74">
        <f>IFERROR(INDEX('1. Eutrophication General data'!$L$13:$L$230, MATCH('1. Calculations'!C42, countries,0)), "No value")</f>
        <v>8.0656899999999999E-16</v>
      </c>
      <c r="L42" s="72">
        <f t="shared" si="3"/>
        <v>4.2902606382978721E-2</v>
      </c>
      <c r="M42" s="75">
        <f>IF(AND(ISNUMBER(E42), ISNUMBER(I42)), CostP_FW*'1. Calculations'!$F42*'1. Calculations'!$J42, "---")</f>
        <v>319.16059194235027</v>
      </c>
      <c r="N42" s="75"/>
      <c r="O42" s="75">
        <f>IF(AND(ISNUMBER(E42), ISNUMBER(K42)), CostP_MW*'1. Calculations'!$F42*'1. Calculations'!$L42, "---")</f>
        <v>0.6124311077323682</v>
      </c>
      <c r="P42" s="75">
        <f>IF(AND(ISNUMBER(E42), ISNUMBER(K42)), CostN_MW*'1. Calculations'!$F42*'1. Calculations'!$L42, "No value")</f>
        <v>8.3382639080932755E-2</v>
      </c>
      <c r="Q42" s="75">
        <f>IF(AND(ISNUMBER(E42), ISNUMBER(I42)), CostN_FW*'1. Calculations'!$F42*'1. Calculations'!$J42, "---")</f>
        <v>0</v>
      </c>
      <c r="R42" s="76">
        <f>IFERROR(INDEX('1. Eutrophication General data'!$M$13:$M$230, MATCH('1. Calculations'!C42, countries,0)), "No value")</f>
        <v>0.1406</v>
      </c>
      <c r="S42" s="77">
        <f t="shared" si="4"/>
        <v>0.14267879999999999</v>
      </c>
      <c r="T42" s="77">
        <f t="shared" si="7"/>
        <v>0.85732120000000001</v>
      </c>
      <c r="U42" s="72">
        <f t="shared" si="5"/>
        <v>273.71052261225998</v>
      </c>
      <c r="V42" s="72">
        <f t="shared" si="6"/>
        <v>1.1896934884900588E-2</v>
      </c>
    </row>
    <row r="43" spans="3:22" ht="14.25" customHeight="1" x14ac:dyDescent="0.2">
      <c r="C43" s="9" t="s">
        <v>58</v>
      </c>
      <c r="D43" s="9" t="s">
        <v>36</v>
      </c>
      <c r="E43" s="71" t="str">
        <f>IFERROR(INDEX('1. Eutrophication General data'!$H$13:$H$230, MATCH('1. Calculations'!C43, countries,0)), "No value")</f>
        <v>No value</v>
      </c>
      <c r="F43" s="72" t="str">
        <f t="shared" si="0"/>
        <v>No value</v>
      </c>
      <c r="G43" s="73">
        <f>IFERROR(INDEX('1. Eutrophication General data'!$J$13:$J$230, MATCH('1. Calculations'!C43, countries,0)), "No value")</f>
        <v>0</v>
      </c>
      <c r="H43" s="72">
        <f t="shared" si="1"/>
        <v>0</v>
      </c>
      <c r="I43" s="74" t="str">
        <f>IFERROR(INDEX('1. Eutrophication General data'!$K$13:$K$230, MATCH('1. Calculations'!C43, countries,0)), "No value")</f>
        <v>Country not available in source dataset</v>
      </c>
      <c r="J43" s="72" t="str">
        <f t="shared" si="2"/>
        <v>No value</v>
      </c>
      <c r="K43" s="74">
        <f>IFERROR(INDEX('1. Eutrophication General data'!$L$13:$L$230, MATCH('1. Calculations'!C43, countries,0)), "No value")</f>
        <v>0</v>
      </c>
      <c r="L43" s="72">
        <f t="shared" si="3"/>
        <v>0</v>
      </c>
      <c r="M43" s="75" t="str">
        <f>IF(AND(ISNUMBER(E43), ISNUMBER(I43)), CostP_FW*'1. Calculations'!$F43*'1. Calculations'!$J43, "---")</f>
        <v>---</v>
      </c>
      <c r="N43" s="75"/>
      <c r="O43" s="75" t="str">
        <f>IF(AND(ISNUMBER(E43), ISNUMBER(K43)), CostP_MW*'1. Calculations'!$F43*'1. Calculations'!$L43, "---")</f>
        <v>---</v>
      </c>
      <c r="P43" s="75" t="str">
        <f>IF(AND(ISNUMBER(E43), ISNUMBER(K43)), CostN_MW*'1. Calculations'!$F43*'1. Calculations'!$L43, "No value")</f>
        <v>No value</v>
      </c>
      <c r="Q43" s="75" t="str">
        <f>IF(AND(ISNUMBER(E43), ISNUMBER(I43)), CostN_FW*'1. Calculations'!$F43*'1. Calculations'!$J43, "---")</f>
        <v>---</v>
      </c>
      <c r="R43" s="76">
        <f>IFERROR(INDEX('1. Eutrophication General data'!$M$13:$M$230, MATCH('1. Calculations'!C43, countries,0)), "No value")</f>
        <v>1</v>
      </c>
      <c r="S43" s="77">
        <f t="shared" si="4"/>
        <v>1</v>
      </c>
      <c r="T43" s="77">
        <f t="shared" si="7"/>
        <v>0</v>
      </c>
      <c r="U43" s="72" t="str">
        <f t="shared" si="5"/>
        <v>---</v>
      </c>
      <c r="V43" s="72" t="str">
        <f t="shared" si="6"/>
        <v>---</v>
      </c>
    </row>
    <row r="44" spans="3:22" ht="14.25" customHeight="1" x14ac:dyDescent="0.2">
      <c r="C44" s="9" t="s">
        <v>59</v>
      </c>
      <c r="D44" s="9" t="s">
        <v>31</v>
      </c>
      <c r="E44" s="71">
        <f>IFERROR(INDEX('1. Eutrophication General data'!$H$13:$H$230, MATCH('1. Calculations'!C44, countries,0)), "No value")</f>
        <v>79872.070389999993</v>
      </c>
      <c r="F44" s="72">
        <f t="shared" si="0"/>
        <v>1.212538407001023</v>
      </c>
      <c r="G44" s="73">
        <f>IFERROR(INDEX('1. Eutrophication General data'!$J$13:$J$230, MATCH('1. Calculations'!C44, countries,0)), "No value")</f>
        <v>0</v>
      </c>
      <c r="H44" s="72">
        <f t="shared" si="1"/>
        <v>0</v>
      </c>
      <c r="I44" s="74">
        <f>IFERROR(INDEX('1. Eutrophication General data'!$K$13:$K$230, MATCH('1. Calculations'!C44, countries,0)), "No value")</f>
        <v>2.4894300000000001E-13</v>
      </c>
      <c r="J44" s="72">
        <f t="shared" si="2"/>
        <v>0.87965724381625443</v>
      </c>
      <c r="K44" s="74">
        <f>IFERROR(INDEX('1. Eutrophication General data'!$L$13:$L$230, MATCH('1. Calculations'!C44, countries,0)), "No value")</f>
        <v>8.4001000000000002E-16</v>
      </c>
      <c r="L44" s="72">
        <f t="shared" si="3"/>
        <v>4.4681382978723407E-2</v>
      </c>
      <c r="M44" s="75">
        <f>IF(AND(ISNUMBER(E44), ISNUMBER(I44)), CostP_FW*'1. Calculations'!$F44*'1. Calculations'!$J44, "---")</f>
        <v>116.60719915941803</v>
      </c>
      <c r="N44" s="75"/>
      <c r="O44" s="75">
        <f>IF(AND(ISNUMBER(E44), ISNUMBER(K44)), CostP_MW*'1. Calculations'!$F44*'1. Calculations'!$L44, "---")</f>
        <v>2.9754471065060368</v>
      </c>
      <c r="P44" s="75">
        <f>IF(AND(ISNUMBER(E44), ISNUMBER(K44)), CostN_MW*'1. Calculations'!$F44*'1. Calculations'!$L44, "No value")</f>
        <v>0.40510782201255902</v>
      </c>
      <c r="Q44" s="75">
        <f>IF(AND(ISNUMBER(E44), ISNUMBER(I44)), CostN_FW*'1. Calculations'!$F44*'1. Calculations'!$J44, "---")</f>
        <v>0</v>
      </c>
      <c r="R44" s="76">
        <f>IFERROR(INDEX('1. Eutrophication General data'!$M$13:$M$230, MATCH('1. Calculations'!C44, countries,0)), "No value")</f>
        <v>0.87051999999999996</v>
      </c>
      <c r="S44" s="77">
        <f t="shared" si="4"/>
        <v>0.87113896000000002</v>
      </c>
      <c r="T44" s="77">
        <f t="shared" si="7"/>
        <v>0.12886103999999998</v>
      </c>
      <c r="U44" s="72">
        <f t="shared" si="5"/>
        <v>17.618152853066409</v>
      </c>
      <c r="V44" s="72">
        <f t="shared" si="6"/>
        <v>0.35290520675588577</v>
      </c>
    </row>
    <row r="45" spans="3:22" ht="14.25" customHeight="1" x14ac:dyDescent="0.2">
      <c r="C45" s="9" t="s">
        <v>60</v>
      </c>
      <c r="D45" s="9" t="s">
        <v>27</v>
      </c>
      <c r="E45" s="71">
        <f>IFERROR(INDEX('1. Eutrophication General data'!$H$13:$H$230, MATCH('1. Calculations'!C45, countries,0)), "No value")</f>
        <v>28236.895710000001</v>
      </c>
      <c r="F45" s="72">
        <f t="shared" si="0"/>
        <v>0.42866449280303209</v>
      </c>
      <c r="G45" s="73">
        <f>IFERROR(INDEX('1. Eutrophication General data'!$J$13:$J$230, MATCH('1. Calculations'!C45, countries,0)), "No value")</f>
        <v>0</v>
      </c>
      <c r="H45" s="72">
        <f t="shared" si="1"/>
        <v>0</v>
      </c>
      <c r="I45" s="74">
        <f>IFERROR(INDEX('1. Eutrophication General data'!$K$13:$K$230, MATCH('1. Calculations'!C45, countries,0)), "No value")</f>
        <v>7.58251E-13</v>
      </c>
      <c r="J45" s="72">
        <f t="shared" si="2"/>
        <v>2.6793321554770317</v>
      </c>
      <c r="K45" s="74">
        <f>IFERROR(INDEX('1. Eutrophication General data'!$L$13:$L$230, MATCH('1. Calculations'!C45, countries,0)), "No value")</f>
        <v>2.4441800000000002E-15</v>
      </c>
      <c r="L45" s="72">
        <f t="shared" si="3"/>
        <v>0.13000957446808512</v>
      </c>
      <c r="M45" s="75">
        <f>IF(AND(ISNUMBER(E45), ISNUMBER(I45)), CostP_FW*'1. Calculations'!$F45*'1. Calculations'!$J45, "---")</f>
        <v>125.56264179812328</v>
      </c>
      <c r="N45" s="75"/>
      <c r="O45" s="75">
        <f>IF(AND(ISNUMBER(E45), ISNUMBER(K45)), CostP_MW*'1. Calculations'!$F45*'1. Calculations'!$L45, "---")</f>
        <v>3.0607155641494552</v>
      </c>
      <c r="P45" s="75">
        <f>IF(AND(ISNUMBER(E45), ISNUMBER(K45)), CostN_MW*'1. Calculations'!$F45*'1. Calculations'!$L45, "No value")</f>
        <v>0.41671714253678027</v>
      </c>
      <c r="Q45" s="75">
        <f>IF(AND(ISNUMBER(E45), ISNUMBER(I45)), CostN_FW*'1. Calculations'!$F45*'1. Calculations'!$J45, "---")</f>
        <v>0</v>
      </c>
      <c r="R45" s="76">
        <f>IFERROR(INDEX('1. Eutrophication General data'!$M$13:$M$230, MATCH('1. Calculations'!C45, countries,0)), "No value")</f>
        <v>5.8479999999999997E-2</v>
      </c>
      <c r="S45" s="77">
        <f t="shared" si="4"/>
        <v>6.0723040000000061E-2</v>
      </c>
      <c r="T45" s="77">
        <f t="shared" si="7"/>
        <v>0.93927695999999994</v>
      </c>
      <c r="U45" s="72">
        <f t="shared" si="5"/>
        <v>118.12395243134063</v>
      </c>
      <c r="V45" s="72">
        <f t="shared" si="6"/>
        <v>2.5304331714946636E-2</v>
      </c>
    </row>
    <row r="46" spans="3:22" ht="14.25" customHeight="1" x14ac:dyDescent="0.2">
      <c r="C46" s="9" t="s">
        <v>61</v>
      </c>
      <c r="D46" s="9" t="s">
        <v>34</v>
      </c>
      <c r="E46" s="71">
        <f>IFERROR(INDEX('1. Eutrophication General data'!$H$13:$H$230, MATCH('1. Calculations'!C46, countries,0)), "No value")</f>
        <v>2351.6804080000002</v>
      </c>
      <c r="F46" s="72">
        <f t="shared" si="0"/>
        <v>3.570087518413502E-2</v>
      </c>
      <c r="G46" s="73">
        <f>IFERROR(INDEX('1. Eutrophication General data'!$J$13:$J$230, MATCH('1. Calculations'!C46, countries,0)), "No value")</f>
        <v>0</v>
      </c>
      <c r="H46" s="72">
        <f t="shared" si="1"/>
        <v>0</v>
      </c>
      <c r="I46" s="74">
        <f>IFERROR(INDEX('1. Eutrophication General data'!$K$13:$K$230, MATCH('1. Calculations'!C46, countries,0)), "No value")</f>
        <v>4.6336800000000001E-12</v>
      </c>
      <c r="J46" s="72">
        <f t="shared" si="2"/>
        <v>16.373427561837456</v>
      </c>
      <c r="K46" s="74">
        <f>IFERROR(INDEX('1. Eutrophication General data'!$L$13:$L$230, MATCH('1. Calculations'!C46, countries,0)), "No value")</f>
        <v>0</v>
      </c>
      <c r="L46" s="72">
        <f t="shared" si="3"/>
        <v>0</v>
      </c>
      <c r="M46" s="75">
        <f>IF(AND(ISNUMBER(E46), ISNUMBER(I46)), CostP_FW*'1. Calculations'!$F46*'1. Calculations'!$J46, "---")</f>
        <v>63.905000463144056</v>
      </c>
      <c r="N46" s="75"/>
      <c r="O46" s="75">
        <f>IF(AND(ISNUMBER(E46), ISNUMBER(K46)), CostP_MW*'1. Calculations'!$F46*'1. Calculations'!$L46, "---")</f>
        <v>0</v>
      </c>
      <c r="P46" s="75">
        <f>IF(AND(ISNUMBER(E46), ISNUMBER(K46)), CostN_MW*'1. Calculations'!$F46*'1. Calculations'!$L46, "No value")</f>
        <v>0</v>
      </c>
      <c r="Q46" s="75">
        <f>IF(AND(ISNUMBER(E46), ISNUMBER(I46)), CostN_FW*'1. Calculations'!$F46*'1. Calculations'!$J46, "---")</f>
        <v>0</v>
      </c>
      <c r="R46" s="76">
        <f>IFERROR(INDEX('1. Eutrophication General data'!$M$13:$M$230, MATCH('1. Calculations'!C46, countries,0)), "No value")</f>
        <v>0</v>
      </c>
      <c r="S46" s="77">
        <f t="shared" si="4"/>
        <v>0</v>
      </c>
      <c r="T46" s="77">
        <f t="shared" si="7"/>
        <v>1</v>
      </c>
      <c r="U46" s="72">
        <f t="shared" si="5"/>
        <v>63.905000463144056</v>
      </c>
      <c r="V46" s="72">
        <f t="shared" si="6"/>
        <v>0</v>
      </c>
    </row>
    <row r="47" spans="3:22" ht="14.25" customHeight="1" x14ac:dyDescent="0.2">
      <c r="C47" s="9" t="s">
        <v>62</v>
      </c>
      <c r="D47" s="9" t="s">
        <v>34</v>
      </c>
      <c r="E47" s="71">
        <f>IFERROR(INDEX('1. Eutrophication General data'!$H$13:$H$230, MATCH('1. Calculations'!C47, countries,0)), "No value")</f>
        <v>866.80793200000005</v>
      </c>
      <c r="F47" s="72">
        <f t="shared" si="0"/>
        <v>1.3159016711487692E-2</v>
      </c>
      <c r="G47" s="73">
        <f>IFERROR(INDEX('1. Eutrophication General data'!$J$13:$J$230, MATCH('1. Calculations'!C47, countries,0)), "No value")</f>
        <v>0</v>
      </c>
      <c r="H47" s="72">
        <f t="shared" si="1"/>
        <v>0</v>
      </c>
      <c r="I47" s="74">
        <f>IFERROR(INDEX('1. Eutrophication General data'!$K$13:$K$230, MATCH('1. Calculations'!C47, countries,0)), "No value")</f>
        <v>2.02196E-12</v>
      </c>
      <c r="J47" s="72">
        <f t="shared" si="2"/>
        <v>7.1447349823321558</v>
      </c>
      <c r="K47" s="74">
        <f>IFERROR(INDEX('1. Eutrophication General data'!$L$13:$L$230, MATCH('1. Calculations'!C47, countries,0)), "No value")</f>
        <v>0</v>
      </c>
      <c r="L47" s="72">
        <f t="shared" si="3"/>
        <v>0</v>
      </c>
      <c r="M47" s="75">
        <f>IF(AND(ISNUMBER(E47), ISNUMBER(I47)), CostP_FW*'1. Calculations'!$F47*'1. Calculations'!$J47, "---")</f>
        <v>10.278410050460632</v>
      </c>
      <c r="N47" s="75"/>
      <c r="O47" s="75">
        <f>IF(AND(ISNUMBER(E47), ISNUMBER(K47)), CostP_MW*'1. Calculations'!$F47*'1. Calculations'!$L47, "---")</f>
        <v>0</v>
      </c>
      <c r="P47" s="75">
        <f>IF(AND(ISNUMBER(E47), ISNUMBER(K47)), CostN_MW*'1. Calculations'!$F47*'1. Calculations'!$L47, "No value")</f>
        <v>0</v>
      </c>
      <c r="Q47" s="75">
        <f>IF(AND(ISNUMBER(E47), ISNUMBER(I47)), CostN_FW*'1. Calculations'!$F47*'1. Calculations'!$J47, "---")</f>
        <v>0</v>
      </c>
      <c r="R47" s="76">
        <f>IFERROR(INDEX('1. Eutrophication General data'!$M$13:$M$230, MATCH('1. Calculations'!C47, countries,0)), "No value")</f>
        <v>0</v>
      </c>
      <c r="S47" s="77">
        <f t="shared" si="4"/>
        <v>0</v>
      </c>
      <c r="T47" s="77">
        <f t="shared" si="7"/>
        <v>1</v>
      </c>
      <c r="U47" s="72">
        <f t="shared" si="5"/>
        <v>10.278410050460632</v>
      </c>
      <c r="V47" s="72">
        <f t="shared" si="6"/>
        <v>0</v>
      </c>
    </row>
    <row r="48" spans="3:22" ht="14.25" customHeight="1" x14ac:dyDescent="0.2">
      <c r="C48" s="9" t="s">
        <v>63</v>
      </c>
      <c r="D48" s="9" t="s">
        <v>34</v>
      </c>
      <c r="E48" s="71">
        <f>IFERROR(INDEX('1. Eutrophication General data'!$H$13:$H$230, MATCH('1. Calculations'!C48, countries,0)), "No value")</f>
        <v>6660.3520159999998</v>
      </c>
      <c r="F48" s="72">
        <f t="shared" si="0"/>
        <v>0.1011108461833212</v>
      </c>
      <c r="G48" s="73">
        <f>IFERROR(INDEX('1. Eutrophication General data'!$J$13:$J$230, MATCH('1. Calculations'!C48, countries,0)), "No value")</f>
        <v>0</v>
      </c>
      <c r="H48" s="72">
        <f t="shared" si="1"/>
        <v>0</v>
      </c>
      <c r="I48" s="74" t="str">
        <f>IFERROR(INDEX('1. Eutrophication General data'!$K$13:$K$230, MATCH('1. Calculations'!C48, countries,0)), "No value")</f>
        <v>Country not available in source dataset</v>
      </c>
      <c r="J48" s="72" t="str">
        <f t="shared" si="2"/>
        <v>No value</v>
      </c>
      <c r="K48" s="74">
        <f>IFERROR(INDEX('1. Eutrophication General data'!$L$13:$L$230, MATCH('1. Calculations'!C48, countries,0)), "No value")</f>
        <v>0</v>
      </c>
      <c r="L48" s="72">
        <f t="shared" si="3"/>
        <v>0</v>
      </c>
      <c r="M48" s="75" t="str">
        <f>IF(AND(ISNUMBER(E48), ISNUMBER(I48)), CostP_FW*'1. Calculations'!$F48*'1. Calculations'!$J48, "---")</f>
        <v>---</v>
      </c>
      <c r="N48" s="75"/>
      <c r="O48" s="75">
        <f>IF(AND(ISNUMBER(E48), ISNUMBER(K48)), CostP_MW*'1. Calculations'!$F48*'1. Calculations'!$L48, "---")</f>
        <v>0</v>
      </c>
      <c r="P48" s="75">
        <f>IF(AND(ISNUMBER(E48), ISNUMBER(K48)), CostN_MW*'1. Calculations'!$F48*'1. Calculations'!$L48, "No value")</f>
        <v>0</v>
      </c>
      <c r="Q48" s="75" t="str">
        <f>IF(AND(ISNUMBER(E48), ISNUMBER(I48)), CostN_FW*'1. Calculations'!$F48*'1. Calculations'!$J48, "---")</f>
        <v>---</v>
      </c>
      <c r="R48" s="76">
        <f>IFERROR(INDEX('1. Eutrophication General data'!$M$13:$M$230, MATCH('1. Calculations'!C48, countries,0)), "No value")</f>
        <v>0.79381999999999997</v>
      </c>
      <c r="S48" s="77">
        <f t="shared" si="4"/>
        <v>0.79459236</v>
      </c>
      <c r="T48" s="77">
        <f t="shared" si="7"/>
        <v>0.20540764</v>
      </c>
      <c r="U48" s="72" t="str">
        <f t="shared" si="5"/>
        <v>---</v>
      </c>
      <c r="V48" s="72" t="str">
        <f t="shared" si="6"/>
        <v>---</v>
      </c>
    </row>
    <row r="49" spans="3:22" ht="14.25" customHeight="1" x14ac:dyDescent="0.2">
      <c r="C49" s="9" t="s">
        <v>64</v>
      </c>
      <c r="D49" s="9" t="s">
        <v>31</v>
      </c>
      <c r="E49" s="71">
        <f>IFERROR(INDEX('1. Eutrophication General data'!$H$13:$H$230, MATCH('1. Calculations'!C49, countries,0)), "No value")</f>
        <v>4425.3669280000004</v>
      </c>
      <c r="F49" s="72">
        <f t="shared" si="0"/>
        <v>6.7181523391985937E-2</v>
      </c>
      <c r="G49" s="73">
        <f>IFERROR(INDEX('1. Eutrophication General data'!$J$13:$J$230, MATCH('1. Calculations'!C49, countries,0)), "No value")</f>
        <v>0</v>
      </c>
      <c r="H49" s="72">
        <f t="shared" si="1"/>
        <v>0</v>
      </c>
      <c r="I49" s="74">
        <f>IFERROR(INDEX('1. Eutrophication General data'!$K$13:$K$230, MATCH('1. Calculations'!C49, countries,0)), "No value")</f>
        <v>3.1051600000000001E-12</v>
      </c>
      <c r="J49" s="72">
        <f t="shared" si="2"/>
        <v>10.972296819787985</v>
      </c>
      <c r="K49" s="74">
        <f>IFERROR(INDEX('1. Eutrophication General data'!$L$13:$L$230, MATCH('1. Calculations'!C49, countries,0)), "No value")</f>
        <v>5.8724600000000006E-17</v>
      </c>
      <c r="L49" s="72">
        <f t="shared" si="3"/>
        <v>3.1236489361702131E-3</v>
      </c>
      <c r="M49" s="75">
        <f>IF(AND(ISNUMBER(E49), ISNUMBER(I49)), CostP_FW*'1. Calculations'!$F49*'1. Calculations'!$J49, "---")</f>
        <v>80.586774230787739</v>
      </c>
      <c r="N49" s="75"/>
      <c r="O49" s="75">
        <f>IF(AND(ISNUMBER(E49), ISNUMBER(K49)), CostP_MW*'1. Calculations'!$F49*'1. Calculations'!$L49, "---")</f>
        <v>1.152503331078804E-2</v>
      </c>
      <c r="P49" s="75">
        <f>IF(AND(ISNUMBER(E49), ISNUMBER(K49)), CostN_MW*'1. Calculations'!$F49*'1. Calculations'!$L49, "No value")</f>
        <v>1.5691359906706719E-3</v>
      </c>
      <c r="Q49" s="75">
        <f>IF(AND(ISNUMBER(E49), ISNUMBER(I49)), CostN_FW*'1. Calculations'!$F49*'1. Calculations'!$J49, "---")</f>
        <v>0</v>
      </c>
      <c r="R49" s="76">
        <f>IFERROR(INDEX('1. Eutrophication General data'!$M$13:$M$230, MATCH('1. Calculations'!C49, countries,0)), "No value")</f>
        <v>2.0400000000000001E-2</v>
      </c>
      <c r="S49" s="77">
        <f t="shared" si="4"/>
        <v>2.271920000000005E-2</v>
      </c>
      <c r="T49" s="77">
        <f t="shared" si="7"/>
        <v>0.97728079999999995</v>
      </c>
      <c r="U49" s="72">
        <f t="shared" si="5"/>
        <v>78.756169029220416</v>
      </c>
      <c r="V49" s="72">
        <f t="shared" si="6"/>
        <v>3.5649514399245208E-5</v>
      </c>
    </row>
    <row r="50" spans="3:22" ht="14.25" customHeight="1" x14ac:dyDescent="0.2">
      <c r="C50" s="9" t="s">
        <v>65</v>
      </c>
      <c r="D50" s="9" t="s">
        <v>34</v>
      </c>
      <c r="E50" s="71">
        <f>IFERROR(INDEX('1. Eutrophication General data'!$H$13:$H$230, MATCH('1. Calculations'!C50, countries,0)), "No value")</f>
        <v>4664.7541670000001</v>
      </c>
      <c r="F50" s="72">
        <f t="shared" si="0"/>
        <v>7.0815662585024489E-2</v>
      </c>
      <c r="G50" s="73">
        <f>IFERROR(INDEX('1. Eutrophication General data'!$J$13:$J$230, MATCH('1. Calculations'!C50, countries,0)), "No value")</f>
        <v>0</v>
      </c>
      <c r="H50" s="72">
        <f t="shared" si="1"/>
        <v>0</v>
      </c>
      <c r="I50" s="74">
        <f>IFERROR(INDEX('1. Eutrophication General data'!$K$13:$K$230, MATCH('1. Calculations'!C50, countries,0)), "No value")</f>
        <v>1.4498300000000001E-12</v>
      </c>
      <c r="J50" s="72">
        <f t="shared" si="2"/>
        <v>5.1230742049469971</v>
      </c>
      <c r="K50" s="74">
        <f>IFERROR(INDEX('1. Eutrophication General data'!$L$13:$L$230, MATCH('1. Calculations'!C50, countries,0)), "No value")</f>
        <v>1.5427400000000001E-15</v>
      </c>
      <c r="L50" s="72">
        <f t="shared" si="3"/>
        <v>8.2060638297872343E-2</v>
      </c>
      <c r="M50" s="75">
        <f>IF(AND(ISNUMBER(E50), ISNUMBER(I50)), CostP_FW*'1. Calculations'!$F50*'1. Calculations'!$J50, "---")</f>
        <v>39.662158548078764</v>
      </c>
      <c r="N50" s="75"/>
      <c r="O50" s="75">
        <f>IF(AND(ISNUMBER(E50), ISNUMBER(K50)), CostP_MW*'1. Calculations'!$F50*'1. Calculations'!$L50, "---")</f>
        <v>0.3191496242348032</v>
      </c>
      <c r="P50" s="75">
        <f>IF(AND(ISNUMBER(E50), ISNUMBER(K50)), CostN_MW*'1. Calculations'!$F50*'1. Calculations'!$L50, "No value")</f>
        <v>4.3452296257320618E-2</v>
      </c>
      <c r="Q50" s="75">
        <f>IF(AND(ISNUMBER(E50), ISNUMBER(I50)), CostN_FW*'1. Calculations'!$F50*'1. Calculations'!$J50, "---")</f>
        <v>0</v>
      </c>
      <c r="R50" s="76">
        <f>IFERROR(INDEX('1. Eutrophication General data'!$M$13:$M$230, MATCH('1. Calculations'!C50, countries,0)), "No value")</f>
        <v>9.3629999999999977E-2</v>
      </c>
      <c r="S50" s="77">
        <f t="shared" si="4"/>
        <v>9.5802739999999997E-2</v>
      </c>
      <c r="T50" s="77">
        <f t="shared" si="7"/>
        <v>0.90419726</v>
      </c>
      <c r="U50" s="72">
        <f t="shared" si="5"/>
        <v>35.892990493330061</v>
      </c>
      <c r="V50" s="72">
        <f t="shared" si="6"/>
        <v>4.1628490407430597E-3</v>
      </c>
    </row>
    <row r="51" spans="3:22" ht="14.25" customHeight="1" x14ac:dyDescent="0.2">
      <c r="C51" s="9" t="s">
        <v>66</v>
      </c>
      <c r="D51" s="9" t="s">
        <v>52</v>
      </c>
      <c r="E51" s="71">
        <f>IFERROR(INDEX('1. Eutrophication General data'!$H$13:$H$230, MATCH('1. Calculations'!C51, countries,0)), "No value")</f>
        <v>55302.159420000004</v>
      </c>
      <c r="F51" s="72">
        <f t="shared" si="0"/>
        <v>0.83954243278560181</v>
      </c>
      <c r="G51" s="73">
        <f>IFERROR(INDEX('1. Eutrophication General data'!$J$13:$J$230, MATCH('1. Calculations'!C51, countries,0)), "No value")</f>
        <v>0</v>
      </c>
      <c r="H51" s="72">
        <f t="shared" si="1"/>
        <v>0</v>
      </c>
      <c r="I51" s="74">
        <f>IFERROR(INDEX('1. Eutrophication General data'!$K$13:$K$230, MATCH('1. Calculations'!C51, countries,0)), "No value")</f>
        <v>2.4648000000000003E-13</v>
      </c>
      <c r="J51" s="72">
        <f t="shared" si="2"/>
        <v>0.87095406360424032</v>
      </c>
      <c r="K51" s="74">
        <f>IFERROR(INDEX('1. Eutrophication General data'!$L$13:$L$230, MATCH('1. Calculations'!C51, countries,0)), "No value")</f>
        <v>1.0885E-15</v>
      </c>
      <c r="L51" s="72">
        <f t="shared" si="3"/>
        <v>5.7898936170212773E-2</v>
      </c>
      <c r="M51" s="75">
        <f>IF(AND(ISNUMBER(E51), ISNUMBER(I51)), CostP_FW*'1. Calculations'!$F51*'1. Calculations'!$J51, "---")</f>
        <v>79.938184034952116</v>
      </c>
      <c r="N51" s="75"/>
      <c r="O51" s="75">
        <f>IF(AND(ISNUMBER(E51), ISNUMBER(K51)), CostP_MW*'1. Calculations'!$F51*'1. Calculations'!$L51, "---")</f>
        <v>2.6695825773353969</v>
      </c>
      <c r="P51" s="75">
        <f>IF(AND(ISNUMBER(E51), ISNUMBER(K51)), CostN_MW*'1. Calculations'!$F51*'1. Calculations'!$L51, "No value")</f>
        <v>0.36346429456679114</v>
      </c>
      <c r="Q51" s="75">
        <f>IF(AND(ISNUMBER(E51), ISNUMBER(I51)), CostN_FW*'1. Calculations'!$F51*'1. Calculations'!$J51, "---")</f>
        <v>0</v>
      </c>
      <c r="R51" s="76">
        <f>IFERROR(INDEX('1. Eutrophication General data'!$M$13:$M$230, MATCH('1. Calculations'!C51, countries,0)), "No value")</f>
        <v>0.10602</v>
      </c>
      <c r="S51" s="77">
        <f t="shared" si="4"/>
        <v>0.10816796000000006</v>
      </c>
      <c r="T51" s="77">
        <f t="shared" si="7"/>
        <v>0.89183203999999994</v>
      </c>
      <c r="U51" s="72">
        <f t="shared" si="5"/>
        <v>71.580197043228694</v>
      </c>
      <c r="V51" s="72">
        <f t="shared" si="6"/>
        <v>3.9315191276128904E-2</v>
      </c>
    </row>
    <row r="52" spans="3:22" ht="14.25" customHeight="1" x14ac:dyDescent="0.2">
      <c r="C52" s="9" t="s">
        <v>67</v>
      </c>
      <c r="D52" s="9" t="s">
        <v>36</v>
      </c>
      <c r="E52" s="71">
        <f>IFERROR(INDEX('1. Eutrophication General data'!$H$13:$H$230, MATCH('1. Calculations'!C52, countries,0)), "No value")</f>
        <v>52918.461380000001</v>
      </c>
      <c r="F52" s="72">
        <f t="shared" si="0"/>
        <v>0.80335549772707437</v>
      </c>
      <c r="G52" s="73">
        <f>IFERROR(INDEX('1. Eutrophication General data'!$J$13:$J$230, MATCH('1. Calculations'!C52, countries,0)), "No value")</f>
        <v>0</v>
      </c>
      <c r="H52" s="72">
        <f t="shared" si="1"/>
        <v>0</v>
      </c>
      <c r="I52" s="74" t="str">
        <f>IFERROR(INDEX('1. Eutrophication General data'!$K$13:$K$230, MATCH('1. Calculations'!C52, countries,0)), "No value")</f>
        <v>Country not available in source dataset</v>
      </c>
      <c r="J52" s="72" t="str">
        <f t="shared" si="2"/>
        <v>No value</v>
      </c>
      <c r="K52" s="74">
        <f>IFERROR(INDEX('1. Eutrophication General data'!$L$13:$L$230, MATCH('1. Calculations'!C52, countries,0)), "No value")</f>
        <v>5.2104500000000007E-16</v>
      </c>
      <c r="L52" s="72">
        <f t="shared" si="3"/>
        <v>2.7715159574468091E-2</v>
      </c>
      <c r="M52" s="75" t="str">
        <f>IF(AND(ISNUMBER(E52), ISNUMBER(I52)), CostP_FW*'1. Calculations'!$F52*'1. Calculations'!$J52, "---")</f>
        <v>---</v>
      </c>
      <c r="N52" s="75"/>
      <c r="O52" s="75">
        <f>IF(AND(ISNUMBER(E52), ISNUMBER(K52)), CostP_MW*'1. Calculations'!$F52*'1. Calculations'!$L52, "---")</f>
        <v>1.2227995698295295</v>
      </c>
      <c r="P52" s="75">
        <f>IF(AND(ISNUMBER(E52), ISNUMBER(K52)), CostN_MW*'1. Calculations'!$F52*'1. Calculations'!$L52, "No value")</f>
        <v>0.16648444847444299</v>
      </c>
      <c r="Q52" s="75" t="str">
        <f>IF(AND(ISNUMBER(E52), ISNUMBER(I52)), CostN_FW*'1. Calculations'!$F52*'1. Calculations'!$J52, "---")</f>
        <v>---</v>
      </c>
      <c r="R52" s="76">
        <f>IFERROR(INDEX('1. Eutrophication General data'!$M$13:$M$230, MATCH('1. Calculations'!C52, countries,0)), "No value")</f>
        <v>1</v>
      </c>
      <c r="S52" s="77">
        <f t="shared" si="4"/>
        <v>1</v>
      </c>
      <c r="T52" s="77">
        <f t="shared" si="7"/>
        <v>0</v>
      </c>
      <c r="U52" s="72" t="str">
        <f t="shared" si="5"/>
        <v>---</v>
      </c>
      <c r="V52" s="72" t="str">
        <f t="shared" si="6"/>
        <v>---</v>
      </c>
    </row>
    <row r="53" spans="3:22" ht="14.25" customHeight="1" x14ac:dyDescent="0.2">
      <c r="C53" s="9" t="s">
        <v>68</v>
      </c>
      <c r="D53" s="9" t="s">
        <v>34</v>
      </c>
      <c r="E53" s="71">
        <f>IFERROR(INDEX('1. Eutrophication General data'!$H$13:$H$230, MATCH('1. Calculations'!C53, countries,0)), "No value")</f>
        <v>1129.3280789999999</v>
      </c>
      <c r="F53" s="72">
        <f t="shared" si="0"/>
        <v>1.7144336727543109E-2</v>
      </c>
      <c r="G53" s="73">
        <f>IFERROR(INDEX('1. Eutrophication General data'!$J$13:$J$230, MATCH('1. Calculations'!C53, countries,0)), "No value")</f>
        <v>0</v>
      </c>
      <c r="H53" s="72">
        <f t="shared" si="1"/>
        <v>0</v>
      </c>
      <c r="I53" s="74">
        <f>IFERROR(INDEX('1. Eutrophication General data'!$K$13:$K$230, MATCH('1. Calculations'!C53, countries,0)), "No value")</f>
        <v>9.11553E-13</v>
      </c>
      <c r="J53" s="72">
        <f t="shared" si="2"/>
        <v>3.221035335689046</v>
      </c>
      <c r="K53" s="74">
        <f>IFERROR(INDEX('1. Eutrophication General data'!$L$13:$L$230, MATCH('1. Calculations'!C53, countries,0)), "No value")</f>
        <v>0</v>
      </c>
      <c r="L53" s="72">
        <f t="shared" si="3"/>
        <v>0</v>
      </c>
      <c r="M53" s="75">
        <f>IF(AND(ISNUMBER(E53), ISNUMBER(I53)), CostP_FW*'1. Calculations'!$F53*'1. Calculations'!$J53, "---")</f>
        <v>6.0371581667924321</v>
      </c>
      <c r="N53" s="75"/>
      <c r="O53" s="75">
        <f>IF(AND(ISNUMBER(E53), ISNUMBER(K53)), CostP_MW*'1. Calculations'!$F53*'1. Calculations'!$L53, "---")</f>
        <v>0</v>
      </c>
      <c r="P53" s="75">
        <f>IF(AND(ISNUMBER(E53), ISNUMBER(K53)), CostN_MW*'1. Calculations'!$F53*'1. Calculations'!$L53, "No value")</f>
        <v>0</v>
      </c>
      <c r="Q53" s="75">
        <f>IF(AND(ISNUMBER(E53), ISNUMBER(I53)), CostN_FW*'1. Calculations'!$F53*'1. Calculations'!$J53, "---")</f>
        <v>0</v>
      </c>
      <c r="R53" s="76">
        <f>IFERROR(INDEX('1. Eutrophication General data'!$M$13:$M$230, MATCH('1. Calculations'!C53, countries,0)), "No value")</f>
        <v>0</v>
      </c>
      <c r="S53" s="77">
        <f t="shared" si="4"/>
        <v>0</v>
      </c>
      <c r="T53" s="77">
        <f t="shared" si="7"/>
        <v>1</v>
      </c>
      <c r="U53" s="72">
        <f t="shared" si="5"/>
        <v>6.0371581667924321</v>
      </c>
      <c r="V53" s="72">
        <f t="shared" si="6"/>
        <v>0</v>
      </c>
    </row>
    <row r="54" spans="3:22" ht="14.25" customHeight="1" x14ac:dyDescent="0.2">
      <c r="C54" s="9" t="s">
        <v>69</v>
      </c>
      <c r="D54" s="9" t="s">
        <v>34</v>
      </c>
      <c r="E54" s="71">
        <f>IFERROR(INDEX('1. Eutrophication General data'!$H$13:$H$230, MATCH('1. Calculations'!C54, countries,0)), "No value")</f>
        <v>1738.274332</v>
      </c>
      <c r="F54" s="72">
        <f t="shared" si="0"/>
        <v>2.6388753655219324E-2</v>
      </c>
      <c r="G54" s="73">
        <f>IFERROR(INDEX('1. Eutrophication General data'!$J$13:$J$230, MATCH('1. Calculations'!C54, countries,0)), "No value")</f>
        <v>0</v>
      </c>
      <c r="H54" s="72">
        <f t="shared" si="1"/>
        <v>0</v>
      </c>
      <c r="I54" s="74">
        <f>IFERROR(INDEX('1. Eutrophication General data'!$K$13:$K$230, MATCH('1. Calculations'!C54, countries,0)), "No value")</f>
        <v>1.92868E-13</v>
      </c>
      <c r="J54" s="72">
        <f t="shared" si="2"/>
        <v>0.68151236749116606</v>
      </c>
      <c r="K54" s="74">
        <f>IFERROR(INDEX('1. Eutrophication General data'!$L$13:$L$230, MATCH('1. Calculations'!C54, countries,0)), "No value")</f>
        <v>0</v>
      </c>
      <c r="L54" s="72">
        <f t="shared" si="3"/>
        <v>0</v>
      </c>
      <c r="M54" s="75">
        <f>IF(AND(ISNUMBER(E54), ISNUMBER(I54)), CostP_FW*'1. Calculations'!$F54*'1. Calculations'!$J54, "---")</f>
        <v>1.9661153651848537</v>
      </c>
      <c r="N54" s="75"/>
      <c r="O54" s="75">
        <f>IF(AND(ISNUMBER(E54), ISNUMBER(K54)), CostP_MW*'1. Calculations'!$F54*'1. Calculations'!$L54, "---")</f>
        <v>0</v>
      </c>
      <c r="P54" s="75">
        <f>IF(AND(ISNUMBER(E54), ISNUMBER(K54)), CostN_MW*'1. Calculations'!$F54*'1. Calculations'!$L54, "No value")</f>
        <v>0</v>
      </c>
      <c r="Q54" s="75">
        <f>IF(AND(ISNUMBER(E54), ISNUMBER(I54)), CostN_FW*'1. Calculations'!$F54*'1. Calculations'!$J54, "---")</f>
        <v>0</v>
      </c>
      <c r="R54" s="76">
        <f>IFERROR(INDEX('1. Eutrophication General data'!$M$13:$M$230, MATCH('1. Calculations'!C54, countries,0)), "No value")</f>
        <v>0</v>
      </c>
      <c r="S54" s="77">
        <f t="shared" si="4"/>
        <v>0</v>
      </c>
      <c r="T54" s="77">
        <f t="shared" si="7"/>
        <v>1</v>
      </c>
      <c r="U54" s="72">
        <f t="shared" si="5"/>
        <v>1.9661153651848537</v>
      </c>
      <c r="V54" s="72">
        <f t="shared" si="6"/>
        <v>0</v>
      </c>
    </row>
    <row r="55" spans="3:22" ht="14.25" customHeight="1" x14ac:dyDescent="0.2">
      <c r="C55" s="9" t="s">
        <v>70</v>
      </c>
      <c r="D55" s="9" t="s">
        <v>27</v>
      </c>
      <c r="E55" s="71" t="str">
        <f>IFERROR(INDEX('1. Eutrophication General data'!$H$13:$H$230, MATCH('1. Calculations'!C55, countries,0)), "No value")</f>
        <v>No value</v>
      </c>
      <c r="F55" s="72" t="str">
        <f t="shared" si="0"/>
        <v>No value</v>
      </c>
      <c r="G55" s="73">
        <f>IFERROR(INDEX('1. Eutrophication General data'!$J$13:$J$230, MATCH('1. Calculations'!C55, countries,0)), "No value")</f>
        <v>0</v>
      </c>
      <c r="H55" s="72">
        <f t="shared" si="1"/>
        <v>0</v>
      </c>
      <c r="I55" s="74" t="str">
        <f>IFERROR(INDEX('1. Eutrophication General data'!$K$13:$K$230, MATCH('1. Calculations'!C55, countries,0)), "No value")</f>
        <v>Country not available in source dataset</v>
      </c>
      <c r="J55" s="72" t="str">
        <f t="shared" si="2"/>
        <v>No value</v>
      </c>
      <c r="K55" s="74">
        <f>IFERROR(INDEX('1. Eutrophication General data'!$L$13:$L$230, MATCH('1. Calculations'!C55, countries,0)), "No value")</f>
        <v>7</v>
      </c>
      <c r="L55" s="72">
        <f t="shared" si="3"/>
        <v>372340425531914.88</v>
      </c>
      <c r="M55" s="75" t="str">
        <f>IF(AND(ISNUMBER(E55), ISNUMBER(I55)), CostP_FW*'1. Calculations'!$F55*'1. Calculations'!$J55, "---")</f>
        <v>---</v>
      </c>
      <c r="N55" s="75"/>
      <c r="O55" s="75" t="str">
        <f>IF(AND(ISNUMBER(E55), ISNUMBER(K55)), CostP_MW*'1. Calculations'!$F55*'1. Calculations'!$L55, "---")</f>
        <v>---</v>
      </c>
      <c r="P55" s="75" t="str">
        <f>IF(AND(ISNUMBER(E55), ISNUMBER(K55)), CostN_MW*'1. Calculations'!$F55*'1. Calculations'!$L55, "No value")</f>
        <v>No value</v>
      </c>
      <c r="Q55" s="75" t="str">
        <f>IF(AND(ISNUMBER(E55), ISNUMBER(I55)), CostN_FW*'1. Calculations'!$F55*'1. Calculations'!$J55, "---")</f>
        <v>---</v>
      </c>
      <c r="R55" s="76" t="str">
        <f>IFERROR(INDEX('1. Eutrophication General data'!$M$13:$M$230, MATCH('1. Calculations'!C55, countries,0)), "No value")</f>
        <v>No value</v>
      </c>
      <c r="S55" s="77" t="str">
        <f t="shared" si="4"/>
        <v>No value</v>
      </c>
      <c r="T55" s="77" t="str">
        <f t="shared" si="7"/>
        <v>No value</v>
      </c>
      <c r="U55" s="72" t="str">
        <f t="shared" si="5"/>
        <v>---</v>
      </c>
      <c r="V55" s="72" t="str">
        <f t="shared" si="6"/>
        <v>---</v>
      </c>
    </row>
    <row r="56" spans="3:22" ht="14.25" customHeight="1" x14ac:dyDescent="0.2">
      <c r="C56" s="9" t="s">
        <v>71</v>
      </c>
      <c r="D56" s="9" t="s">
        <v>36</v>
      </c>
      <c r="E56" s="71">
        <f>IFERROR(INDEX('1. Eutrophication General data'!$H$13:$H$230, MATCH('1. Calculations'!C56, countries,0)), "No value")</f>
        <v>27407.05948</v>
      </c>
      <c r="F56" s="72">
        <f t="shared" si="0"/>
        <v>0.41606674373401692</v>
      </c>
      <c r="G56" s="73">
        <f>IFERROR(INDEX('1. Eutrophication General data'!$J$13:$J$230, MATCH('1. Calculations'!C56, countries,0)), "No value")</f>
        <v>0</v>
      </c>
      <c r="H56" s="72">
        <f t="shared" si="1"/>
        <v>0</v>
      </c>
      <c r="I56" s="74">
        <f>IFERROR(INDEX('1. Eutrophication General data'!$K$13:$K$230, MATCH('1. Calculations'!C56, countries,0)), "No value")</f>
        <v>1.7829700000000002E-13</v>
      </c>
      <c r="J56" s="72">
        <f t="shared" si="2"/>
        <v>0.63002473498233225</v>
      </c>
      <c r="K56" s="74">
        <f>IFERROR(INDEX('1. Eutrophication General data'!$L$13:$L$230, MATCH('1. Calculations'!C56, countries,0)), "No value")</f>
        <v>2.4839600000000003E-16</v>
      </c>
      <c r="L56" s="72">
        <f t="shared" si="3"/>
        <v>1.3212553191489364E-2</v>
      </c>
      <c r="M56" s="75">
        <f>IF(AND(ISNUMBER(E56), ISNUMBER(I56)), CostP_FW*'1. Calculations'!$F56*'1. Calculations'!$J56, "---")</f>
        <v>28.657412904096311</v>
      </c>
      <c r="N56" s="75"/>
      <c r="O56" s="75">
        <f>IF(AND(ISNUMBER(E56), ISNUMBER(K56)), CostP_MW*'1. Calculations'!$F56*'1. Calculations'!$L56, "---")</f>
        <v>0.30191165329041403</v>
      </c>
      <c r="P56" s="75">
        <f>IF(AND(ISNUMBER(E56), ISNUMBER(K56)), CostN_MW*'1. Calculations'!$F56*'1. Calculations'!$L56, "No value")</f>
        <v>4.110534246676998E-2</v>
      </c>
      <c r="Q56" s="75">
        <f>IF(AND(ISNUMBER(E56), ISNUMBER(I56)), CostN_FW*'1. Calculations'!$F56*'1. Calculations'!$J56, "---")</f>
        <v>0</v>
      </c>
      <c r="R56" s="76">
        <f>IFERROR(INDEX('1. Eutrophication General data'!$M$13:$M$230, MATCH('1. Calculations'!C56, countries,0)), "No value")</f>
        <v>0.10353999999999999</v>
      </c>
      <c r="S56" s="77">
        <f t="shared" si="4"/>
        <v>0.10569292000000008</v>
      </c>
      <c r="T56" s="77">
        <f t="shared" si="7"/>
        <v>0.89430707999999992</v>
      </c>
      <c r="U56" s="72">
        <f t="shared" si="5"/>
        <v>25.660437178834979</v>
      </c>
      <c r="V56" s="72">
        <f t="shared" si="6"/>
        <v>4.3445436729129252E-3</v>
      </c>
    </row>
    <row r="57" spans="3:22" ht="14.25" customHeight="1" x14ac:dyDescent="0.2">
      <c r="C57" s="9" t="s">
        <v>72</v>
      </c>
      <c r="D57" s="9" t="s">
        <v>31</v>
      </c>
      <c r="E57" s="71">
        <f>IFERROR(INDEX('1. Eutrophication General data'!$H$13:$H$230, MATCH('1. Calculations'!C57, countries,0)), "No value")</f>
        <v>20264.56554</v>
      </c>
      <c r="F57" s="72">
        <f t="shared" si="0"/>
        <v>0.3076364979455421</v>
      </c>
      <c r="G57" s="73">
        <f>IFERROR(INDEX('1. Eutrophication General data'!$J$13:$J$230, MATCH('1. Calculations'!C57, countries,0)), "No value")</f>
        <v>0</v>
      </c>
      <c r="H57" s="72">
        <f t="shared" si="1"/>
        <v>0</v>
      </c>
      <c r="I57" s="74">
        <f>IFERROR(INDEX('1. Eutrophication General data'!$K$13:$K$230, MATCH('1. Calculations'!C57, countries,0)), "No value")</f>
        <v>1.18137E-12</v>
      </c>
      <c r="J57" s="72">
        <f t="shared" si="2"/>
        <v>4.1744522968197879</v>
      </c>
      <c r="K57" s="74">
        <f>IFERROR(INDEX('1. Eutrophication General data'!$L$13:$L$230, MATCH('1. Calculations'!C57, countries,0)), "No value")</f>
        <v>5.0233300000000003E-15</v>
      </c>
      <c r="L57" s="72">
        <f t="shared" si="3"/>
        <v>0.26719840425531916</v>
      </c>
      <c r="M57" s="75">
        <f>IF(AND(ISNUMBER(E57), ISNUMBER(I57)), CostP_FW*'1. Calculations'!$F57*'1. Calculations'!$J57, "---")</f>
        <v>140.39567791690942</v>
      </c>
      <c r="N57" s="75"/>
      <c r="O57" s="75">
        <f>IF(AND(ISNUMBER(E57), ISNUMBER(K57)), CostP_MW*'1. Calculations'!$F57*'1. Calculations'!$L57, "---")</f>
        <v>4.5144187669074585</v>
      </c>
      <c r="P57" s="75">
        <f>IF(AND(ISNUMBER(E57), ISNUMBER(K57)), CostN_MW*'1. Calculations'!$F57*'1. Calculations'!$L57, "No value")</f>
        <v>0.61463917483716579</v>
      </c>
      <c r="Q57" s="75">
        <f>IF(AND(ISNUMBER(E57), ISNUMBER(I57)), CostN_FW*'1. Calculations'!$F57*'1. Calculations'!$J57, "---")</f>
        <v>0</v>
      </c>
      <c r="R57" s="76">
        <f>IFERROR(INDEX('1. Eutrophication General data'!$M$13:$M$230, MATCH('1. Calculations'!C57, countries,0)), "No value")</f>
        <v>4.9829999999999999E-2</v>
      </c>
      <c r="S57" s="77">
        <f t="shared" si="4"/>
        <v>5.2090340000000013E-2</v>
      </c>
      <c r="T57" s="77">
        <f t="shared" si="7"/>
        <v>0.94790965999999999</v>
      </c>
      <c r="U57" s="72">
        <f t="shared" si="5"/>
        <v>133.31757692815771</v>
      </c>
      <c r="V57" s="72">
        <f t="shared" si="6"/>
        <v>3.2016763594587418E-2</v>
      </c>
    </row>
    <row r="58" spans="3:22" ht="14.25" customHeight="1" x14ac:dyDescent="0.2">
      <c r="C58" s="9" t="s">
        <v>73</v>
      </c>
      <c r="D58" s="9" t="s">
        <v>36</v>
      </c>
      <c r="E58" s="71">
        <f>IFERROR(INDEX('1. Eutrophication General data'!$H$13:$H$230, MATCH('1. Calculations'!C58, countries,0)), "No value")</f>
        <v>17310.306410000001</v>
      </c>
      <c r="F58" s="72">
        <f t="shared" si="0"/>
        <v>0.26278787136221377</v>
      </c>
      <c r="G58" s="73">
        <f>IFERROR(INDEX('1. Eutrophication General data'!$J$13:$J$230, MATCH('1. Calculations'!C58, countries,0)), "No value")</f>
        <v>0</v>
      </c>
      <c r="H58" s="72">
        <f t="shared" si="1"/>
        <v>0</v>
      </c>
      <c r="I58" s="74">
        <f>IFERROR(INDEX('1. Eutrophication General data'!$K$13:$K$230, MATCH('1. Calculations'!C58, countries,0)), "No value")</f>
        <v>6.0233100000000001E-12</v>
      </c>
      <c r="J58" s="72">
        <f t="shared" si="2"/>
        <v>21.283780918727913</v>
      </c>
      <c r="K58" s="74">
        <f>IFERROR(INDEX('1. Eutrophication General data'!$L$13:$L$230, MATCH('1. Calculations'!C58, countries,0)), "No value")</f>
        <v>5.1772400000000003E-16</v>
      </c>
      <c r="L58" s="72">
        <f t="shared" si="3"/>
        <v>2.7538510638297875E-2</v>
      </c>
      <c r="M58" s="75">
        <f>IF(AND(ISNUMBER(E58), ISNUMBER(I58)), CostP_FW*'1. Calculations'!$F58*'1. Calculations'!$J58, "---")</f>
        <v>611.46340985422626</v>
      </c>
      <c r="N58" s="75"/>
      <c r="O58" s="75">
        <f>IF(AND(ISNUMBER(E58), ISNUMBER(K58)), CostP_MW*'1. Calculations'!$F58*'1. Calculations'!$L58, "---")</f>
        <v>0.39744394908376446</v>
      </c>
      <c r="P58" s="75">
        <f>IF(AND(ISNUMBER(E58), ISNUMBER(K58)), CostN_MW*'1. Calculations'!$F58*'1. Calculations'!$L58, "No value")</f>
        <v>5.4112086964456192E-2</v>
      </c>
      <c r="Q58" s="75">
        <f>IF(AND(ISNUMBER(E58), ISNUMBER(I58)), CostN_FW*'1. Calculations'!$F58*'1. Calculations'!$J58, "---")</f>
        <v>0</v>
      </c>
      <c r="R58" s="76">
        <f>IFERROR(INDEX('1. Eutrophication General data'!$M$13:$M$230, MATCH('1. Calculations'!C58, countries,0)), "No value")</f>
        <v>5.459E-2</v>
      </c>
      <c r="S58" s="77">
        <f t="shared" si="4"/>
        <v>5.6840820000000014E-2</v>
      </c>
      <c r="T58" s="77">
        <f t="shared" si="7"/>
        <v>0.94315917999999999</v>
      </c>
      <c r="U58" s="72">
        <f t="shared" si="5"/>
        <v>576.72991927808584</v>
      </c>
      <c r="V58" s="72">
        <f t="shared" si="6"/>
        <v>3.0757753949710014E-3</v>
      </c>
    </row>
    <row r="59" spans="3:22" ht="14.25" customHeight="1" x14ac:dyDescent="0.2">
      <c r="C59" s="9" t="s">
        <v>74</v>
      </c>
      <c r="D59" s="9" t="s">
        <v>34</v>
      </c>
      <c r="E59" s="71">
        <f>IFERROR(INDEX('1. Eutrophication General data'!$H$13:$H$230, MATCH('1. Calculations'!C59, countries,0)), "No value")</f>
        <v>3443.4368629999999</v>
      </c>
      <c r="F59" s="72">
        <f t="shared" si="0"/>
        <v>5.2274836849519918E-2</v>
      </c>
      <c r="G59" s="73">
        <f>IFERROR(INDEX('1. Eutrophication General data'!$J$13:$J$230, MATCH('1. Calculations'!C59, countries,0)), "No value")</f>
        <v>0</v>
      </c>
      <c r="H59" s="72">
        <f t="shared" si="1"/>
        <v>0</v>
      </c>
      <c r="I59" s="74" t="str">
        <f>IFERROR(INDEX('1. Eutrophication General data'!$K$13:$K$230, MATCH('1. Calculations'!C59, countries,0)), "No value")</f>
        <v>Country not available in source dataset</v>
      </c>
      <c r="J59" s="72" t="str">
        <f t="shared" si="2"/>
        <v>No value</v>
      </c>
      <c r="K59" s="74">
        <f>IFERROR(INDEX('1. Eutrophication General data'!$L$13:$L$230, MATCH('1. Calculations'!C59, countries,0)), "No value")</f>
        <v>2.93963E-16</v>
      </c>
      <c r="L59" s="72">
        <f t="shared" si="3"/>
        <v>1.5636329787234043E-2</v>
      </c>
      <c r="M59" s="75" t="str">
        <f>IF(AND(ISNUMBER(E59), ISNUMBER(I59)), CostP_FW*'1. Calculations'!$F59*'1. Calculations'!$J59, "---")</f>
        <v>---</v>
      </c>
      <c r="N59" s="75"/>
      <c r="O59" s="75">
        <f>IF(AND(ISNUMBER(E59), ISNUMBER(K59)), CostP_MW*'1. Calculations'!$F59*'1. Calculations'!$L59, "---")</f>
        <v>4.4890829595699538E-2</v>
      </c>
      <c r="P59" s="75">
        <f>IF(AND(ISNUMBER(E59), ISNUMBER(K59)), CostN_MW*'1. Calculations'!$F59*'1. Calculations'!$L59, "No value")</f>
        <v>6.1118969872079182E-3</v>
      </c>
      <c r="Q59" s="75" t="str">
        <f>IF(AND(ISNUMBER(E59), ISNUMBER(I59)), CostN_FW*'1. Calculations'!$F59*'1. Calculations'!$J59, "---")</f>
        <v>---</v>
      </c>
      <c r="R59" s="76">
        <f>IFERROR(INDEX('1. Eutrophication General data'!$M$13:$M$230, MATCH('1. Calculations'!C59, countries,0)), "No value")</f>
        <v>1</v>
      </c>
      <c r="S59" s="77">
        <f t="shared" si="4"/>
        <v>1</v>
      </c>
      <c r="T59" s="77">
        <f t="shared" si="7"/>
        <v>0</v>
      </c>
      <c r="U59" s="72" t="str">
        <f t="shared" si="5"/>
        <v>---</v>
      </c>
      <c r="V59" s="72" t="str">
        <f t="shared" si="6"/>
        <v>---</v>
      </c>
    </row>
    <row r="60" spans="3:22" ht="14.25" customHeight="1" x14ac:dyDescent="0.2">
      <c r="C60" s="9" t="s">
        <v>75</v>
      </c>
      <c r="D60" s="9" t="s">
        <v>34</v>
      </c>
      <c r="E60" s="71">
        <f>IFERROR(INDEX('1. Eutrophication General data'!$H$13:$H$230, MATCH('1. Calculations'!C60, countries,0)), "No value")</f>
        <v>1309.354157</v>
      </c>
      <c r="F60" s="72">
        <f t="shared" si="0"/>
        <v>1.9877313759074922E-2</v>
      </c>
      <c r="G60" s="73">
        <f>IFERROR(INDEX('1. Eutrophication General data'!$J$13:$J$230, MATCH('1. Calculations'!C60, countries,0)), "No value")</f>
        <v>0</v>
      </c>
      <c r="H60" s="72">
        <f t="shared" si="1"/>
        <v>0</v>
      </c>
      <c r="I60" s="74" t="str">
        <f>IFERROR(INDEX('1. Eutrophication General data'!$K$13:$K$230, MATCH('1. Calculations'!C60, countries,0)), "No value")</f>
        <v>Country not available in source dataset</v>
      </c>
      <c r="J60" s="72" t="str">
        <f t="shared" si="2"/>
        <v>No value</v>
      </c>
      <c r="K60" s="74" t="str">
        <f>IFERROR(INDEX('1. Eutrophication General data'!$L$13:$L$230, MATCH('1. Calculations'!C60, countries,0)), "No value")</f>
        <v>Country not available in Source Dataset</v>
      </c>
      <c r="L60" s="72" t="str">
        <f t="shared" si="3"/>
        <v>No value</v>
      </c>
      <c r="M60" s="75" t="str">
        <f>IF(AND(ISNUMBER(E60), ISNUMBER(I60)), CostP_FW*'1. Calculations'!$F60*'1. Calculations'!$J60, "---")</f>
        <v>---</v>
      </c>
      <c r="N60" s="75"/>
      <c r="O60" s="75" t="str">
        <f>IF(AND(ISNUMBER(E60), ISNUMBER(K60)), CostP_MW*'1. Calculations'!$F60*'1. Calculations'!$L60, "---")</f>
        <v>---</v>
      </c>
      <c r="P60" s="75" t="str">
        <f>IF(AND(ISNUMBER(E60), ISNUMBER(K60)), CostN_MW*'1. Calculations'!$F60*'1. Calculations'!$L60, "No value")</f>
        <v>No value</v>
      </c>
      <c r="Q60" s="75" t="str">
        <f>IF(AND(ISNUMBER(E60), ISNUMBER(I60)), CostN_FW*'1. Calculations'!$F60*'1. Calculations'!$J60, "---")</f>
        <v>---</v>
      </c>
      <c r="R60" s="76">
        <f>IFERROR(INDEX('1. Eutrophication General data'!$M$13:$M$230, MATCH('1. Calculations'!C60, countries,0)), "No value")</f>
        <v>1.2E-4</v>
      </c>
      <c r="S60" s="77">
        <f t="shared" si="4"/>
        <v>2.479760000000053E-3</v>
      </c>
      <c r="T60" s="77">
        <f t="shared" si="7"/>
        <v>0.99752023999999995</v>
      </c>
      <c r="U60" s="72" t="str">
        <f t="shared" si="5"/>
        <v>---</v>
      </c>
      <c r="V60" s="72" t="str">
        <f t="shared" si="6"/>
        <v>---</v>
      </c>
    </row>
    <row r="61" spans="3:22" ht="14.25" customHeight="1" x14ac:dyDescent="0.2">
      <c r="C61" s="9" t="s">
        <v>76</v>
      </c>
      <c r="D61" s="9" t="s">
        <v>34</v>
      </c>
      <c r="E61" s="71">
        <f>IFERROR(INDEX('1. Eutrophication General data'!$H$13:$H$230, MATCH('1. Calculations'!C61, countries,0)), "No value")</f>
        <v>6074.6081109999996</v>
      </c>
      <c r="F61" s="72">
        <f t="shared" si="0"/>
        <v>9.221866424774211E-2</v>
      </c>
      <c r="G61" s="73">
        <f>IFERROR(INDEX('1. Eutrophication General data'!$J$13:$J$230, MATCH('1. Calculations'!C61, countries,0)), "No value")</f>
        <v>0</v>
      </c>
      <c r="H61" s="72">
        <f t="shared" si="1"/>
        <v>0</v>
      </c>
      <c r="I61" s="74">
        <f>IFERROR(INDEX('1. Eutrophication General data'!$K$13:$K$230, MATCH('1. Calculations'!C61, countries,0)), "No value")</f>
        <v>3.2560400000000003E-12</v>
      </c>
      <c r="J61" s="72">
        <f t="shared" si="2"/>
        <v>11.505441696113076</v>
      </c>
      <c r="K61" s="74">
        <f>IFERROR(INDEX('1. Eutrophication General data'!$L$13:$L$230, MATCH('1. Calculations'!C61, countries,0)), "No value")</f>
        <v>1.5526500000000001E-15</v>
      </c>
      <c r="L61" s="72">
        <f t="shared" si="3"/>
        <v>8.258776595744681E-2</v>
      </c>
      <c r="M61" s="75">
        <f>IF(AND(ISNUMBER(E61), ISNUMBER(I61)), CostP_FW*'1. Calculations'!$F61*'1. Calculations'!$J61, "---")</f>
        <v>115.99479459422635</v>
      </c>
      <c r="N61" s="75"/>
      <c r="O61" s="75">
        <f>IF(AND(ISNUMBER(E61), ISNUMBER(K61)), CostP_MW*'1. Calculations'!$F61*'1. Calculations'!$L61, "---")</f>
        <v>0.41827765969013136</v>
      </c>
      <c r="P61" s="75">
        <f>IF(AND(ISNUMBER(E61), ISNUMBER(K61)), CostN_MW*'1. Calculations'!$F61*'1. Calculations'!$L61, "No value")</f>
        <v>5.6948601554055442E-2</v>
      </c>
      <c r="Q61" s="75">
        <f>IF(AND(ISNUMBER(E61), ISNUMBER(I61)), CostN_FW*'1. Calculations'!$F61*'1. Calculations'!$J61, "---")</f>
        <v>0</v>
      </c>
      <c r="R61" s="76">
        <f>IFERROR(INDEX('1. Eutrophication General data'!$M$13:$M$230, MATCH('1. Calculations'!C61, countries,0)), "No value")</f>
        <v>8.2739999999999994E-2</v>
      </c>
      <c r="S61" s="77">
        <f t="shared" si="4"/>
        <v>8.4934520000000013E-2</v>
      </c>
      <c r="T61" s="77">
        <f t="shared" si="7"/>
        <v>0.91506547999999999</v>
      </c>
      <c r="U61" s="72">
        <f t="shared" si="5"/>
        <v>106.17835860511964</v>
      </c>
      <c r="V61" s="72">
        <f t="shared" si="6"/>
        <v>4.8369021376649538E-3</v>
      </c>
    </row>
    <row r="62" spans="3:22" ht="14.25" customHeight="1" x14ac:dyDescent="0.2">
      <c r="C62" s="9" t="s">
        <v>77</v>
      </c>
      <c r="D62" s="9" t="s">
        <v>36</v>
      </c>
      <c r="E62" s="71">
        <f>IFERROR(INDEX('1. Eutrophication General data'!$H$13:$H$230, MATCH('1. Calculations'!C62, countries,0)), "No value")</f>
        <v>22149.388180000002</v>
      </c>
      <c r="F62" s="72">
        <f t="shared" si="0"/>
        <v>0.3362500023936652</v>
      </c>
      <c r="G62" s="73">
        <f>IFERROR(INDEX('1. Eutrophication General data'!$J$13:$J$230, MATCH('1. Calculations'!C62, countries,0)), "No value")</f>
        <v>0</v>
      </c>
      <c r="H62" s="72">
        <f t="shared" si="1"/>
        <v>0</v>
      </c>
      <c r="I62" s="74">
        <f>IFERROR(INDEX('1. Eutrophication General data'!$K$13:$K$230, MATCH('1. Calculations'!C62, countries,0)), "No value")</f>
        <v>6.5629600000000005E-12</v>
      </c>
      <c r="J62" s="72">
        <f t="shared" si="2"/>
        <v>23.190671378091874</v>
      </c>
      <c r="K62" s="74">
        <f>IFERROR(INDEX('1. Eutrophication General data'!$L$13:$L$230, MATCH('1. Calculations'!C62, countries,0)), "No value")</f>
        <v>5.4999499999999998E-16</v>
      </c>
      <c r="L62" s="72">
        <f t="shared" si="3"/>
        <v>2.9255053191489362E-2</v>
      </c>
      <c r="M62" s="75">
        <f>IF(AND(ISNUMBER(E62), ISNUMBER(I62)), CostP_FW*'1. Calculations'!$F62*'1. Calculations'!$J62, "---")</f>
        <v>852.49530286327536</v>
      </c>
      <c r="N62" s="75"/>
      <c r="O62" s="75">
        <f>IF(AND(ISNUMBER(E62), ISNUMBER(K62)), CostP_MW*'1. Calculations'!$F62*'1. Calculations'!$L62, "---")</f>
        <v>0.54024817925099655</v>
      </c>
      <c r="P62" s="75">
        <f>IF(AND(ISNUMBER(E62), ISNUMBER(K62)), CostN_MW*'1. Calculations'!$F62*'1. Calculations'!$L62, "No value")</f>
        <v>7.3554916423844596E-2</v>
      </c>
      <c r="Q62" s="75">
        <f>IF(AND(ISNUMBER(E62), ISNUMBER(I62)), CostN_FW*'1. Calculations'!$F62*'1. Calculations'!$J62, "---")</f>
        <v>0</v>
      </c>
      <c r="R62" s="76">
        <f>IFERROR(INDEX('1. Eutrophication General data'!$M$13:$M$230, MATCH('1. Calculations'!C62, countries,0)), "No value")</f>
        <v>9.7390000000000004E-2</v>
      </c>
      <c r="S62" s="77">
        <f t="shared" si="4"/>
        <v>9.9555220000000055E-2</v>
      </c>
      <c r="T62" s="77">
        <f t="shared" si="7"/>
        <v>0.90044477999999994</v>
      </c>
      <c r="U62" s="72">
        <f t="shared" si="5"/>
        <v>767.67872996409517</v>
      </c>
      <c r="V62" s="72">
        <f t="shared" si="6"/>
        <v>7.3227758866574663E-3</v>
      </c>
    </row>
    <row r="63" spans="3:22" ht="14.25" customHeight="1" x14ac:dyDescent="0.2">
      <c r="C63" s="9" t="s">
        <v>78</v>
      </c>
      <c r="D63" s="9" t="s">
        <v>34</v>
      </c>
      <c r="E63" s="71">
        <f>IFERROR(INDEX('1. Eutrophication General data'!$H$13:$H$230, MATCH('1. Calculations'!C63, countries,0)), "No value")</f>
        <v>6320.312516</v>
      </c>
      <c r="F63" s="72">
        <f t="shared" si="0"/>
        <v>9.594870437787921E-2</v>
      </c>
      <c r="G63" s="73">
        <f>IFERROR(INDEX('1. Eutrophication General data'!$J$13:$J$230, MATCH('1. Calculations'!C63, countries,0)), "No value")</f>
        <v>0</v>
      </c>
      <c r="H63" s="72">
        <f t="shared" si="1"/>
        <v>0</v>
      </c>
      <c r="I63" s="74">
        <f>IFERROR(INDEX('1. Eutrophication General data'!$K$13:$K$230, MATCH('1. Calculations'!C63, countries,0)), "No value")</f>
        <v>3.0048399999999999E-12</v>
      </c>
      <c r="J63" s="72">
        <f t="shared" si="2"/>
        <v>10.617809187279152</v>
      </c>
      <c r="K63" s="74">
        <f>IFERROR(INDEX('1. Eutrophication General data'!$L$13:$L$230, MATCH('1. Calculations'!C63, countries,0)), "No value")</f>
        <v>2.2525600000000001E-15</v>
      </c>
      <c r="L63" s="72">
        <f t="shared" si="3"/>
        <v>0.11981702127659576</v>
      </c>
      <c r="M63" s="75">
        <f>IF(AND(ISNUMBER(E63), ISNUMBER(I63)), CostP_FW*'1. Calculations'!$F63*'1. Calculations'!$J63, "---")</f>
        <v>111.37569008418654</v>
      </c>
      <c r="N63" s="75"/>
      <c r="O63" s="75">
        <f>IF(AND(ISNUMBER(E63), ISNUMBER(K63)), CostP_MW*'1. Calculations'!$F63*'1. Calculations'!$L63, "---")</f>
        <v>0.63137554585465794</v>
      </c>
      <c r="P63" s="75">
        <f>IF(AND(ISNUMBER(E63), ISNUMBER(K63)), CostN_MW*'1. Calculations'!$F63*'1. Calculations'!$L63, "No value")</f>
        <v>8.596192877833371E-2</v>
      </c>
      <c r="Q63" s="75">
        <f>IF(AND(ISNUMBER(E63), ISNUMBER(I63)), CostN_FW*'1. Calculations'!$F63*'1. Calculations'!$J63, "---")</f>
        <v>0</v>
      </c>
      <c r="R63" s="76">
        <f>IFERROR(INDEX('1. Eutrophication General data'!$M$13:$M$230, MATCH('1. Calculations'!C63, countries,0)), "No value")</f>
        <v>5.7450000000000001E-2</v>
      </c>
      <c r="S63" s="77">
        <f t="shared" si="4"/>
        <v>5.9695100000000001E-2</v>
      </c>
      <c r="T63" s="77">
        <f t="shared" si="7"/>
        <v>0.9403049</v>
      </c>
      <c r="U63" s="72">
        <f t="shared" si="5"/>
        <v>104.76479715338937</v>
      </c>
      <c r="V63" s="72">
        <f t="shared" si="6"/>
        <v>5.1315059346155089E-3</v>
      </c>
    </row>
    <row r="64" spans="3:22" ht="14.25" customHeight="1" x14ac:dyDescent="0.2">
      <c r="C64" s="9" t="s">
        <v>79</v>
      </c>
      <c r="D64" s="9" t="s">
        <v>27</v>
      </c>
      <c r="E64" s="71">
        <f>IFERROR(INDEX('1. Eutrophication General data'!$H$13:$H$230, MATCH('1. Calculations'!C64, countries,0)), "No value")</f>
        <v>37240.014360000001</v>
      </c>
      <c r="F64" s="72">
        <f t="shared" si="0"/>
        <v>0.56534089411087862</v>
      </c>
      <c r="G64" s="73">
        <f>IFERROR(INDEX('1. Eutrophication General data'!$J$13:$J$230, MATCH('1. Calculations'!C64, countries,0)), "No value")</f>
        <v>0</v>
      </c>
      <c r="H64" s="72">
        <f t="shared" si="1"/>
        <v>0</v>
      </c>
      <c r="I64" s="74">
        <f>IFERROR(INDEX('1. Eutrophication General data'!$K$13:$K$230, MATCH('1. Calculations'!C64, countries,0)), "No value")</f>
        <v>7.5029700000000003E-13</v>
      </c>
      <c r="J64" s="72">
        <f t="shared" si="2"/>
        <v>2.651226148409894</v>
      </c>
      <c r="K64" s="74">
        <f>IFERROR(INDEX('1. Eutrophication General data'!$L$13:$L$230, MATCH('1. Calculations'!C64, countries,0)), "No value")</f>
        <v>4.93999E-15</v>
      </c>
      <c r="L64" s="72">
        <f t="shared" si="3"/>
        <v>0.2627654255319149</v>
      </c>
      <c r="M64" s="75">
        <f>IF(AND(ISNUMBER(E64), ISNUMBER(I64)), CostP_FW*'1. Calculations'!$F64*'1. Calculations'!$J64, "---")</f>
        <v>163.86022721320043</v>
      </c>
      <c r="N64" s="75"/>
      <c r="O64" s="75">
        <f>IF(AND(ISNUMBER(E64), ISNUMBER(K64)), CostP_MW*'1. Calculations'!$F64*'1. Calculations'!$L64, "---")</f>
        <v>8.1584704649928508</v>
      </c>
      <c r="P64" s="75">
        <f>IF(AND(ISNUMBER(E64), ISNUMBER(K64)), CostN_MW*'1. Calculations'!$F64*'1. Calculations'!$L64, "No value")</f>
        <v>1.1107776689426887</v>
      </c>
      <c r="Q64" s="75">
        <f>IF(AND(ISNUMBER(E64), ISNUMBER(I64)), CostN_FW*'1. Calculations'!$F64*'1. Calculations'!$J64, "---")</f>
        <v>0</v>
      </c>
      <c r="R64" s="76">
        <f>IFERROR(INDEX('1. Eutrophication General data'!$M$13:$M$230, MATCH('1. Calculations'!C64, countries,0)), "No value")</f>
        <v>0.20782999999999999</v>
      </c>
      <c r="S64" s="77">
        <f t="shared" si="4"/>
        <v>0.20977434000000006</v>
      </c>
      <c r="T64" s="77">
        <f t="shared" si="7"/>
        <v>0.79022565999999994</v>
      </c>
      <c r="U64" s="72">
        <f t="shared" si="5"/>
        <v>131.19799395450462</v>
      </c>
      <c r="V64" s="72">
        <f t="shared" si="6"/>
        <v>0.23301265238919108</v>
      </c>
    </row>
    <row r="65" spans="3:22" ht="14.25" customHeight="1" x14ac:dyDescent="0.2">
      <c r="C65" s="9" t="s">
        <v>80</v>
      </c>
      <c r="D65" s="9" t="s">
        <v>36</v>
      </c>
      <c r="E65" s="71" t="str">
        <f>IFERROR(INDEX('1. Eutrophication General data'!$H$13:$H$230, MATCH('1. Calculations'!C65, countries,0)), "No value")</f>
        <v>No value</v>
      </c>
      <c r="F65" s="72" t="str">
        <f t="shared" si="0"/>
        <v>No value</v>
      </c>
      <c r="G65" s="73">
        <f>IFERROR(INDEX('1. Eutrophication General data'!$J$13:$J$230, MATCH('1. Calculations'!C65, countries,0)), "No value")</f>
        <v>0</v>
      </c>
      <c r="H65" s="72">
        <f t="shared" si="1"/>
        <v>0</v>
      </c>
      <c r="I65" s="74">
        <f>IFERROR(INDEX('1. Eutrophication General data'!$K$13:$K$230, MATCH('1. Calculations'!C65, countries,0)), "No value")</f>
        <v>7.0076600000000001E-12</v>
      </c>
      <c r="J65" s="72">
        <f t="shared" si="2"/>
        <v>24.762049469964666</v>
      </c>
      <c r="K65" s="74">
        <f>IFERROR(INDEX('1. Eutrophication General data'!$L$13:$L$230, MATCH('1. Calculations'!C65, countries,0)), "No value")</f>
        <v>6.4011300000000001E-16</v>
      </c>
      <c r="L65" s="72">
        <f t="shared" si="3"/>
        <v>3.4048563829787236E-2</v>
      </c>
      <c r="M65" s="75" t="str">
        <f>IF(AND(ISNUMBER(E65), ISNUMBER(I65)), CostP_FW*'1. Calculations'!$F65*'1. Calculations'!$J65, "---")</f>
        <v>---</v>
      </c>
      <c r="N65" s="75"/>
      <c r="O65" s="75" t="str">
        <f>IF(AND(ISNUMBER(E65), ISNUMBER(K65)), CostP_MW*'1. Calculations'!$F65*'1. Calculations'!$L65, "---")</f>
        <v>---</v>
      </c>
      <c r="P65" s="75" t="str">
        <f>IF(AND(ISNUMBER(E65), ISNUMBER(K65)), CostN_MW*'1. Calculations'!$F65*'1. Calculations'!$L65, "No value")</f>
        <v>No value</v>
      </c>
      <c r="Q65" s="75" t="str">
        <f>IF(AND(ISNUMBER(E65), ISNUMBER(I65)), CostN_FW*'1. Calculations'!$F65*'1. Calculations'!$J65, "---")</f>
        <v>---</v>
      </c>
      <c r="R65" s="76">
        <f>IFERROR(INDEX('1. Eutrophication General data'!$M$13:$M$230, MATCH('1. Calculations'!C65, countries,0)), "No value")</f>
        <v>0.34503999999999996</v>
      </c>
      <c r="S65" s="77">
        <f t="shared" si="4"/>
        <v>0.34670992</v>
      </c>
      <c r="T65" s="77">
        <f t="shared" si="7"/>
        <v>0.65329008</v>
      </c>
      <c r="U65" s="72" t="str">
        <f t="shared" si="5"/>
        <v>---</v>
      </c>
      <c r="V65" s="72" t="str">
        <f t="shared" si="6"/>
        <v>---</v>
      </c>
    </row>
    <row r="66" spans="3:22" ht="14.25" customHeight="1" x14ac:dyDescent="0.2">
      <c r="C66" s="9" t="s">
        <v>81</v>
      </c>
      <c r="D66" s="9" t="s">
        <v>36</v>
      </c>
      <c r="E66" s="71">
        <f>IFERROR(INDEX('1. Eutrophication General data'!$H$13:$H$230, MATCH('1. Calculations'!C66, countries,0)), "No value")</f>
        <v>25455.971740000001</v>
      </c>
      <c r="F66" s="72">
        <f t="shared" si="0"/>
        <v>0.38644726838265531</v>
      </c>
      <c r="G66" s="73">
        <f>IFERROR(INDEX('1. Eutrophication General data'!$J$13:$J$230, MATCH('1. Calculations'!C66, countries,0)), "No value")</f>
        <v>0</v>
      </c>
      <c r="H66" s="72">
        <f t="shared" si="1"/>
        <v>0</v>
      </c>
      <c r="I66" s="74" t="str">
        <f>IFERROR(INDEX('1. Eutrophication General data'!$K$13:$K$230, MATCH('1. Calculations'!C66, countries,0)), "No value")</f>
        <v>Country not available in source dataset</v>
      </c>
      <c r="J66" s="72" t="str">
        <f t="shared" si="2"/>
        <v>No value</v>
      </c>
      <c r="K66" s="74" t="str">
        <f>IFERROR(INDEX('1. Eutrophication General data'!$L$13:$L$230, MATCH('1. Calculations'!C66, countries,0)), "No value")</f>
        <v>Country not available in Source Dataset</v>
      </c>
      <c r="L66" s="72" t="str">
        <f t="shared" si="3"/>
        <v>No value</v>
      </c>
      <c r="M66" s="75" t="str">
        <f>IF(AND(ISNUMBER(E66), ISNUMBER(I66)), CostP_FW*'1. Calculations'!$F66*'1. Calculations'!$J66, "---")</f>
        <v>---</v>
      </c>
      <c r="N66" s="75"/>
      <c r="O66" s="75" t="str">
        <f>IF(AND(ISNUMBER(E66), ISNUMBER(K66)), CostP_MW*'1. Calculations'!$F66*'1. Calculations'!$L66, "---")</f>
        <v>---</v>
      </c>
      <c r="P66" s="75" t="str">
        <f>IF(AND(ISNUMBER(E66), ISNUMBER(K66)), CostN_MW*'1. Calculations'!$F66*'1. Calculations'!$L66, "No value")</f>
        <v>No value</v>
      </c>
      <c r="Q66" s="75" t="str">
        <f>IF(AND(ISNUMBER(E66), ISNUMBER(I66)), CostN_FW*'1. Calculations'!$F66*'1. Calculations'!$J66, "---")</f>
        <v>---</v>
      </c>
      <c r="R66" s="76" t="str">
        <f>IFERROR(INDEX('1. Eutrophication General data'!$M$13:$M$230, MATCH('1. Calculations'!C66, countries,0)), "No value")</f>
        <v>No value</v>
      </c>
      <c r="S66" s="77" t="str">
        <f t="shared" si="4"/>
        <v>No value</v>
      </c>
      <c r="T66" s="77" t="str">
        <f t="shared" si="7"/>
        <v>No value</v>
      </c>
      <c r="U66" s="72" t="str">
        <f t="shared" si="5"/>
        <v>---</v>
      </c>
      <c r="V66" s="72" t="str">
        <f t="shared" si="6"/>
        <v>---</v>
      </c>
    </row>
    <row r="67" spans="3:22" ht="14.25" customHeight="1" x14ac:dyDescent="0.2">
      <c r="C67" s="9" t="s">
        <v>82</v>
      </c>
      <c r="D67" s="9" t="s">
        <v>27</v>
      </c>
      <c r="E67" s="71">
        <f>IFERROR(INDEX('1. Eutrophication General data'!$H$13:$H$230, MATCH('1. Calculations'!C67, countries,0)), "No value")</f>
        <v>44214.285159999999</v>
      </c>
      <c r="F67" s="72">
        <f t="shared" si="0"/>
        <v>0.67121734334443339</v>
      </c>
      <c r="G67" s="73">
        <f>IFERROR(INDEX('1. Eutrophication General data'!$J$13:$J$230, MATCH('1. Calculations'!C67, countries,0)), "No value")</f>
        <v>0</v>
      </c>
      <c r="H67" s="72">
        <f t="shared" si="1"/>
        <v>0</v>
      </c>
      <c r="I67" s="74" t="str">
        <f>IFERROR(INDEX('1. Eutrophication General data'!$K$13:$K$230, MATCH('1. Calculations'!C67, countries,0)), "No value")</f>
        <v>Country not available in source dataset</v>
      </c>
      <c r="J67" s="72" t="str">
        <f t="shared" si="2"/>
        <v>No value</v>
      </c>
      <c r="K67" s="74">
        <f>IFERROR(INDEX('1. Eutrophication General data'!$L$13:$L$230, MATCH('1. Calculations'!C67, countries,0)), "No value")</f>
        <v>4.93999E-15</v>
      </c>
      <c r="L67" s="72">
        <f t="shared" si="3"/>
        <v>0.2627654255319149</v>
      </c>
      <c r="M67" s="75" t="str">
        <f>IF(AND(ISNUMBER(E67), ISNUMBER(I67)), CostP_FW*'1. Calculations'!$F67*'1. Calculations'!$J67, "---")</f>
        <v>---</v>
      </c>
      <c r="N67" s="75"/>
      <c r="O67" s="75">
        <f>IF(AND(ISNUMBER(E67), ISNUMBER(K67)), CostP_MW*'1. Calculations'!$F67*'1. Calculations'!$L67, "---")</f>
        <v>9.6863802500593792</v>
      </c>
      <c r="P67" s="75">
        <f>IF(AND(ISNUMBER(E67), ISNUMBER(K67)), CostN_MW*'1. Calculations'!$F67*'1. Calculations'!$L67, "No value")</f>
        <v>1.3188029448437655</v>
      </c>
      <c r="Q67" s="75" t="str">
        <f>IF(AND(ISNUMBER(E67), ISNUMBER(I67)), CostN_FW*'1. Calculations'!$F67*'1. Calculations'!$J67, "---")</f>
        <v>---</v>
      </c>
      <c r="R67" s="76">
        <f>IFERROR(INDEX('1. Eutrophication General data'!$M$13:$M$230, MATCH('1. Calculations'!C67, countries,0)), "No value")</f>
        <v>0.50168999999999997</v>
      </c>
      <c r="S67" s="77">
        <f t="shared" si="4"/>
        <v>0.50304662</v>
      </c>
      <c r="T67" s="77">
        <f t="shared" si="7"/>
        <v>0.49695338</v>
      </c>
      <c r="U67" s="72" t="str">
        <f t="shared" si="5"/>
        <v>---</v>
      </c>
      <c r="V67" s="72" t="str">
        <f t="shared" si="6"/>
        <v>---</v>
      </c>
    </row>
    <row r="68" spans="3:22" ht="14.25" customHeight="1" x14ac:dyDescent="0.2">
      <c r="C68" s="9" t="s">
        <v>83</v>
      </c>
      <c r="D68" s="9" t="s">
        <v>27</v>
      </c>
      <c r="E68" s="71">
        <f>IFERROR(INDEX('1. Eutrophication General data'!$H$13:$H$230, MATCH('1. Calculations'!C68, countries,0)), "No value")</f>
        <v>46442.067389999997</v>
      </c>
      <c r="F68" s="72">
        <f t="shared" si="0"/>
        <v>0.70503731950280257</v>
      </c>
      <c r="G68" s="73">
        <f>IFERROR(INDEX('1. Eutrophication General data'!$J$13:$J$230, MATCH('1. Calculations'!C68, countries,0)), "No value")</f>
        <v>0</v>
      </c>
      <c r="H68" s="72">
        <f t="shared" si="1"/>
        <v>0</v>
      </c>
      <c r="I68" s="74">
        <f>IFERROR(INDEX('1. Eutrophication General data'!$K$13:$K$230, MATCH('1. Calculations'!C68, countries,0)), "No value")</f>
        <v>1.01778E-13</v>
      </c>
      <c r="J68" s="72">
        <f t="shared" si="2"/>
        <v>0.35963957597173146</v>
      </c>
      <c r="K68" s="74">
        <f>IFERROR(INDEX('1. Eutrophication General data'!$L$13:$L$230, MATCH('1. Calculations'!C68, countries,0)), "No value")</f>
        <v>0</v>
      </c>
      <c r="L68" s="72">
        <f t="shared" si="3"/>
        <v>0</v>
      </c>
      <c r="M68" s="75">
        <f>IF(AND(ISNUMBER(E68), ISNUMBER(I68)), CostP_FW*'1. Calculations'!$F68*'1. Calculations'!$J68, "---")</f>
        <v>27.720174494752026</v>
      </c>
      <c r="N68" s="75"/>
      <c r="O68" s="75">
        <f>IF(AND(ISNUMBER(E68), ISNUMBER(K68)), CostP_MW*'1. Calculations'!$F68*'1. Calculations'!$L68, "---")</f>
        <v>0</v>
      </c>
      <c r="P68" s="75">
        <f>IF(AND(ISNUMBER(E68), ISNUMBER(K68)), CostN_MW*'1. Calculations'!$F68*'1. Calculations'!$L68, "No value")</f>
        <v>0</v>
      </c>
      <c r="Q68" s="75">
        <f>IF(AND(ISNUMBER(E68), ISNUMBER(I68)), CostN_FW*'1. Calculations'!$F68*'1. Calculations'!$J68, "---")</f>
        <v>0</v>
      </c>
      <c r="R68" s="76">
        <f>IFERROR(INDEX('1. Eutrophication General data'!$M$13:$M$230, MATCH('1. Calculations'!C68, countries,0)), "No value")</f>
        <v>0</v>
      </c>
      <c r="S68" s="77">
        <f t="shared" si="4"/>
        <v>0</v>
      </c>
      <c r="T68" s="77">
        <f t="shared" si="7"/>
        <v>1</v>
      </c>
      <c r="U68" s="72">
        <f t="shared" si="5"/>
        <v>27.720174494752026</v>
      </c>
      <c r="V68" s="72">
        <f t="shared" si="6"/>
        <v>0</v>
      </c>
    </row>
    <row r="69" spans="3:22" ht="14.25" customHeight="1" x14ac:dyDescent="0.2">
      <c r="C69" s="9" t="s">
        <v>84</v>
      </c>
      <c r="D69" s="9" t="s">
        <v>27</v>
      </c>
      <c r="E69" s="71">
        <f>IFERROR(INDEX('1. Eutrophication General data'!$H$13:$H$230, MATCH('1. Calculations'!C69, countries,0)), "No value")</f>
        <v>72638.241110000003</v>
      </c>
      <c r="F69" s="72">
        <f t="shared" si="0"/>
        <v>1.1027215988369177</v>
      </c>
      <c r="G69" s="73">
        <f>IFERROR(INDEX('1. Eutrophication General data'!$J$13:$J$230, MATCH('1. Calculations'!C69, countries,0)), "No value")</f>
        <v>0</v>
      </c>
      <c r="H69" s="72">
        <f t="shared" si="1"/>
        <v>0</v>
      </c>
      <c r="I69" s="74">
        <f>IFERROR(INDEX('1. Eutrophication General data'!$K$13:$K$230, MATCH('1. Calculations'!C69, countries,0)), "No value")</f>
        <v>5.8554800000000007E-14</v>
      </c>
      <c r="J69" s="72">
        <f t="shared" si="2"/>
        <v>0.20690742049469968</v>
      </c>
      <c r="K69" s="74">
        <f>IFERROR(INDEX('1. Eutrophication General data'!$L$13:$L$230, MATCH('1. Calculations'!C69, countries,0)), "No value")</f>
        <v>1.3099000000000001E-14</v>
      </c>
      <c r="L69" s="72">
        <f t="shared" si="3"/>
        <v>0.69675531914893629</v>
      </c>
      <c r="M69" s="75">
        <f>IF(AND(ISNUMBER(E69), ISNUMBER(I69)), CostP_FW*'1. Calculations'!$F69*'1. Calculations'!$J69, "---")</f>
        <v>24.943553530604813</v>
      </c>
      <c r="N69" s="75"/>
      <c r="O69" s="75">
        <f>IF(AND(ISNUMBER(E69), ISNUMBER(K69)), CostP_MW*'1. Calculations'!$F69*'1. Calculations'!$L69, "---")</f>
        <v>42.196487167051366</v>
      </c>
      <c r="P69" s="75">
        <f>IF(AND(ISNUMBER(E69), ISNUMBER(K69)), CostN_MW*'1. Calculations'!$F69*'1. Calculations'!$L69, "No value")</f>
        <v>5.745061633072722</v>
      </c>
      <c r="Q69" s="75">
        <f>IF(AND(ISNUMBER(E69), ISNUMBER(I69)), CostN_FW*'1. Calculations'!$F69*'1. Calculations'!$J69, "---")</f>
        <v>0</v>
      </c>
      <c r="R69" s="76">
        <f>IFERROR(INDEX('1. Eutrophication General data'!$M$13:$M$230, MATCH('1. Calculations'!C69, countries,0)), "No value")</f>
        <v>0.55201999999999996</v>
      </c>
      <c r="S69" s="77">
        <f t="shared" si="4"/>
        <v>0.55327596000000001</v>
      </c>
      <c r="T69" s="77">
        <f t="shared" si="7"/>
        <v>0.44672403999999999</v>
      </c>
      <c r="U69" s="72">
        <f t="shared" si="5"/>
        <v>34.489186951126072</v>
      </c>
      <c r="V69" s="72">
        <f t="shared" si="6"/>
        <v>3.1786044902974782</v>
      </c>
    </row>
    <row r="70" spans="3:22" ht="14.25" customHeight="1" x14ac:dyDescent="0.2">
      <c r="C70" s="9" t="s">
        <v>85</v>
      </c>
      <c r="D70" s="9" t="s">
        <v>29</v>
      </c>
      <c r="E70" s="71">
        <f>IFERROR(INDEX('1. Eutrophication General data'!$H$13:$H$230, MATCH('1. Calculations'!C70, countries,0)), "No value")</f>
        <v>5927.1619579999997</v>
      </c>
      <c r="F70" s="72">
        <f t="shared" si="0"/>
        <v>8.9980283264200794E-2</v>
      </c>
      <c r="G70" s="73">
        <f>IFERROR(INDEX('1. Eutrophication General data'!$J$13:$J$230, MATCH('1. Calculations'!C70, countries,0)), "No value")</f>
        <v>0</v>
      </c>
      <c r="H70" s="72">
        <f t="shared" si="1"/>
        <v>0</v>
      </c>
      <c r="I70" s="74">
        <f>IFERROR(INDEX('1. Eutrophication General data'!$K$13:$K$230, MATCH('1. Calculations'!C70, countries,0)), "No value")</f>
        <v>3.1058900000000002E-13</v>
      </c>
      <c r="J70" s="72">
        <f t="shared" si="2"/>
        <v>1.0974876325088341</v>
      </c>
      <c r="K70" s="74">
        <f>IFERROR(INDEX('1. Eutrophication General data'!$L$13:$L$230, MATCH('1. Calculations'!C70, countries,0)), "No value")</f>
        <v>2.7573300000000002E-15</v>
      </c>
      <c r="L70" s="72">
        <f t="shared" si="3"/>
        <v>0.14666648936170215</v>
      </c>
      <c r="M70" s="75">
        <f>IF(AND(ISNUMBER(E70), ISNUMBER(I70)), CostP_FW*'1. Calculations'!$F70*'1. Calculations'!$J70, "---")</f>
        <v>10.7960122284492</v>
      </c>
      <c r="N70" s="75"/>
      <c r="O70" s="75">
        <f>IF(AND(ISNUMBER(E70), ISNUMBER(K70)), CostP_MW*'1. Calculations'!$F70*'1. Calculations'!$L70, "---")</f>
        <v>0.72478363116689026</v>
      </c>
      <c r="P70" s="75">
        <f>IF(AND(ISNUMBER(E70), ISNUMBER(K70)), CostN_MW*'1. Calculations'!$F70*'1. Calculations'!$L70, "No value")</f>
        <v>9.8679461520374726E-2</v>
      </c>
      <c r="Q70" s="75">
        <f>IF(AND(ISNUMBER(E70), ISNUMBER(I70)), CostN_FW*'1. Calculations'!$F70*'1. Calculations'!$J70, "---")</f>
        <v>0</v>
      </c>
      <c r="R70" s="76">
        <f>IFERROR(INDEX('1. Eutrophication General data'!$M$13:$M$230, MATCH('1. Calculations'!C70, countries,0)), "No value")</f>
        <v>0.54417000000000004</v>
      </c>
      <c r="S70" s="77">
        <f t="shared" si="4"/>
        <v>0.54544166000000005</v>
      </c>
      <c r="T70" s="77">
        <f t="shared" si="7"/>
        <v>0.45455833999999995</v>
      </c>
      <c r="U70" s="72">
        <f t="shared" si="5"/>
        <v>5.3027445841080647</v>
      </c>
      <c r="V70" s="72">
        <f t="shared" si="6"/>
        <v>5.3823889299579319E-2</v>
      </c>
    </row>
    <row r="71" spans="3:22" ht="14.25" customHeight="1" x14ac:dyDescent="0.2">
      <c r="C71" s="9" t="s">
        <v>86</v>
      </c>
      <c r="D71" s="9" t="s">
        <v>36</v>
      </c>
      <c r="E71" s="71">
        <f>IFERROR(INDEX('1. Eutrophication General data'!$H$13:$H$230, MATCH('1. Calculations'!C71, countries,0)), "No value")</f>
        <v>14485.41423</v>
      </c>
      <c r="F71" s="72">
        <f t="shared" si="0"/>
        <v>0.21990316526705667</v>
      </c>
      <c r="G71" s="73">
        <f>IFERROR(INDEX('1. Eutrophication General data'!$J$13:$J$230, MATCH('1. Calculations'!C71, countries,0)), "No value")</f>
        <v>0</v>
      </c>
      <c r="H71" s="72">
        <f t="shared" si="1"/>
        <v>0</v>
      </c>
      <c r="I71" s="74" t="str">
        <f>IFERROR(INDEX('1. Eutrophication General data'!$K$13:$K$230, MATCH('1. Calculations'!C71, countries,0)), "No value")</f>
        <v>Country not available in source dataset</v>
      </c>
      <c r="J71" s="72" t="str">
        <f t="shared" si="2"/>
        <v>No value</v>
      </c>
      <c r="K71" s="74">
        <f>IFERROR(INDEX('1. Eutrophication General data'!$L$13:$L$230, MATCH('1. Calculations'!C71, countries,0)), "No value")</f>
        <v>7.4159500000000007E-16</v>
      </c>
      <c r="L71" s="72">
        <f t="shared" si="3"/>
        <v>3.9446542553191494E-2</v>
      </c>
      <c r="M71" s="75" t="str">
        <f>IF(AND(ISNUMBER(E71), ISNUMBER(I71)), CostP_FW*'1. Calculations'!$F71*'1. Calculations'!$J71, "---")</f>
        <v>---</v>
      </c>
      <c r="N71" s="75"/>
      <c r="O71" s="75">
        <f>IF(AND(ISNUMBER(E71), ISNUMBER(K71)), CostP_MW*'1. Calculations'!$F71*'1. Calculations'!$L71, "---")</f>
        <v>0.47639867847750039</v>
      </c>
      <c r="P71" s="75">
        <f>IF(AND(ISNUMBER(E71), ISNUMBER(K71)), CostN_MW*'1. Calculations'!$F71*'1. Calculations'!$L71, "No value")</f>
        <v>6.4861791905387378E-2</v>
      </c>
      <c r="Q71" s="75" t="str">
        <f>IF(AND(ISNUMBER(E71), ISNUMBER(I71)), CostN_FW*'1. Calculations'!$F71*'1. Calculations'!$J71, "---")</f>
        <v>---</v>
      </c>
      <c r="R71" s="76">
        <f>IFERROR(INDEX('1. Eutrophication General data'!$M$13:$M$230, MATCH('1. Calculations'!C71, countries,0)), "No value")</f>
        <v>1</v>
      </c>
      <c r="S71" s="77">
        <f t="shared" si="4"/>
        <v>1</v>
      </c>
      <c r="T71" s="77">
        <f t="shared" si="7"/>
        <v>0</v>
      </c>
      <c r="U71" s="72" t="str">
        <f t="shared" si="5"/>
        <v>---</v>
      </c>
      <c r="V71" s="72" t="str">
        <f t="shared" si="6"/>
        <v>---</v>
      </c>
    </row>
    <row r="72" spans="3:22" ht="14.25" customHeight="1" x14ac:dyDescent="0.2">
      <c r="C72" s="9" t="s">
        <v>87</v>
      </c>
      <c r="D72" s="9" t="s">
        <v>36</v>
      </c>
      <c r="E72" s="71">
        <f>IFERROR(INDEX('1. Eutrophication General data'!$H$13:$H$230, MATCH('1. Calculations'!C72, countries,0)), "No value")</f>
        <v>20827.52562</v>
      </c>
      <c r="F72" s="72">
        <f t="shared" si="0"/>
        <v>0.31618279848934061</v>
      </c>
      <c r="G72" s="73">
        <f>IFERROR(INDEX('1. Eutrophication General data'!$J$13:$J$230, MATCH('1. Calculations'!C72, countries,0)), "No value")</f>
        <v>0</v>
      </c>
      <c r="H72" s="72">
        <f t="shared" si="1"/>
        <v>0</v>
      </c>
      <c r="I72" s="74">
        <f>IFERROR(INDEX('1. Eutrophication General data'!$K$13:$K$230, MATCH('1. Calculations'!C72, countries,0)), "No value")</f>
        <v>7.2399900000000005E-12</v>
      </c>
      <c r="J72" s="72">
        <f t="shared" si="2"/>
        <v>25.583003533568906</v>
      </c>
      <c r="K72" s="74">
        <f>IFERROR(INDEX('1. Eutrophication General data'!$L$13:$L$230, MATCH('1. Calculations'!C72, countries,0)), "No value")</f>
        <v>3.4670400000000001E-16</v>
      </c>
      <c r="L72" s="72">
        <f t="shared" si="3"/>
        <v>1.8441702127659575E-2</v>
      </c>
      <c r="M72" s="75">
        <f>IF(AND(ISNUMBER(E72), ISNUMBER(I72)), CostP_FW*'1. Calculations'!$F72*'1. Calculations'!$J72, "---")</f>
        <v>884.31327939961022</v>
      </c>
      <c r="N72" s="75"/>
      <c r="O72" s="75">
        <f>IF(AND(ISNUMBER(E72), ISNUMBER(K72)), CostP_MW*'1. Calculations'!$F72*'1. Calculations'!$L72, "---")</f>
        <v>0.32023541987436166</v>
      </c>
      <c r="P72" s="75">
        <f>IF(AND(ISNUMBER(E72), ISNUMBER(K72)), CostN_MW*'1. Calculations'!$F72*'1. Calculations'!$L72, "No value")</f>
        <v>4.3600127588528118E-2</v>
      </c>
      <c r="Q72" s="75">
        <f>IF(AND(ISNUMBER(E72), ISNUMBER(I72)), CostN_FW*'1. Calculations'!$F72*'1. Calculations'!$J72, "---")</f>
        <v>0</v>
      </c>
      <c r="R72" s="76">
        <f>IFERROR(INDEX('1. Eutrophication General data'!$M$13:$M$230, MATCH('1. Calculations'!C72, countries,0)), "No value")</f>
        <v>0.40476000000000001</v>
      </c>
      <c r="S72" s="77">
        <f t="shared" si="4"/>
        <v>0.40631048000000003</v>
      </c>
      <c r="T72" s="77">
        <f t="shared" si="7"/>
        <v>0.59368951999999997</v>
      </c>
      <c r="U72" s="72">
        <f t="shared" si="5"/>
        <v>525.1376413835427</v>
      </c>
      <c r="V72" s="72">
        <f t="shared" si="6"/>
        <v>1.7715188768556104E-2</v>
      </c>
    </row>
    <row r="73" spans="3:22" ht="14.25" customHeight="1" x14ac:dyDescent="0.2">
      <c r="C73" s="9" t="s">
        <v>88</v>
      </c>
      <c r="D73" s="9" t="s">
        <v>36</v>
      </c>
      <c r="E73" s="71">
        <f>IFERROR(INDEX('1. Eutrophication General data'!$H$13:$H$230, MATCH('1. Calculations'!C73, countries,0)), "No value")</f>
        <v>13242.997289999999</v>
      </c>
      <c r="F73" s="72">
        <f t="shared" si="0"/>
        <v>0.20104202582365871</v>
      </c>
      <c r="G73" s="73">
        <f>IFERROR(INDEX('1. Eutrophication General data'!$J$13:$J$230, MATCH('1. Calculations'!C73, countries,0)), "No value")</f>
        <v>0</v>
      </c>
      <c r="H73" s="72">
        <f t="shared" si="1"/>
        <v>0</v>
      </c>
      <c r="I73" s="74">
        <f>IFERROR(INDEX('1. Eutrophication General data'!$K$13:$K$230, MATCH('1. Calculations'!C73, countries,0)), "No value")</f>
        <v>2.5905699999999999E-12</v>
      </c>
      <c r="J73" s="72">
        <f t="shared" si="2"/>
        <v>9.1539575971731448</v>
      </c>
      <c r="K73" s="74">
        <f>IFERROR(INDEX('1. Eutrophication General data'!$L$13:$L$230, MATCH('1. Calculations'!C73, countries,0)), "No value")</f>
        <v>6.5667800000000002E-16</v>
      </c>
      <c r="L73" s="72">
        <f t="shared" si="3"/>
        <v>3.4929680851063835E-2</v>
      </c>
      <c r="M73" s="75">
        <f>IF(AND(ISNUMBER(E73), ISNUMBER(I73)), CostP_FW*'1. Calculations'!$F73*'1. Calculations'!$J73, "---")</f>
        <v>201.1926565285913</v>
      </c>
      <c r="N73" s="75"/>
      <c r="O73" s="75">
        <f>IF(AND(ISNUMBER(E73), ISNUMBER(K73)), CostP_MW*'1. Calculations'!$F73*'1. Calculations'!$L73, "---")</f>
        <v>0.38566621275651713</v>
      </c>
      <c r="P73" s="75">
        <f>IF(AND(ISNUMBER(E73), ISNUMBER(K73)), CostN_MW*'1. Calculations'!$F73*'1. Calculations'!$L73, "No value")</f>
        <v>5.2508545398774635E-2</v>
      </c>
      <c r="Q73" s="75">
        <f>IF(AND(ISNUMBER(E73), ISNUMBER(I73)), CostN_FW*'1. Calculations'!$F73*'1. Calculations'!$J73, "---")</f>
        <v>0</v>
      </c>
      <c r="R73" s="76">
        <f>IFERROR(INDEX('1. Eutrophication General data'!$M$13:$M$230, MATCH('1. Calculations'!C73, countries,0)), "No value")</f>
        <v>0.17858000000000002</v>
      </c>
      <c r="S73" s="77">
        <f t="shared" si="4"/>
        <v>0.18058284000000002</v>
      </c>
      <c r="T73" s="77">
        <f t="shared" si="7"/>
        <v>0.81941715999999998</v>
      </c>
      <c r="U73" s="72">
        <f t="shared" si="5"/>
        <v>164.93035992550534</v>
      </c>
      <c r="V73" s="72">
        <f t="shared" si="6"/>
        <v>9.4821422523796578E-3</v>
      </c>
    </row>
    <row r="74" spans="3:22" ht="14.25" customHeight="1" x14ac:dyDescent="0.2">
      <c r="C74" s="9" t="s">
        <v>89</v>
      </c>
      <c r="D74" s="9" t="s">
        <v>29</v>
      </c>
      <c r="E74" s="71">
        <f>IFERROR(INDEX('1. Eutrophication General data'!$H$13:$H$230, MATCH('1. Calculations'!C74, countries,0)), "No value")</f>
        <v>15358.753059999999</v>
      </c>
      <c r="F74" s="72">
        <f t="shared" si="0"/>
        <v>0.23316132758249</v>
      </c>
      <c r="G74" s="73">
        <f>IFERROR(INDEX('1. Eutrophication General data'!$J$13:$J$230, MATCH('1. Calculations'!C74, countries,0)), "No value")</f>
        <v>0</v>
      </c>
      <c r="H74" s="72">
        <f t="shared" si="1"/>
        <v>0</v>
      </c>
      <c r="I74" s="74">
        <f>IFERROR(INDEX('1. Eutrophication General data'!$K$13:$K$230, MATCH('1. Calculations'!C74, countries,0)), "No value")</f>
        <v>1.7898500000000002E-13</v>
      </c>
      <c r="J74" s="72">
        <f t="shared" si="2"/>
        <v>0.63245583038869269</v>
      </c>
      <c r="K74" s="74">
        <f>IFERROR(INDEX('1. Eutrophication General data'!$L$13:$L$230, MATCH('1. Calculations'!C74, countries,0)), "No value")</f>
        <v>4.2090400000000003E-15</v>
      </c>
      <c r="L74" s="72">
        <f t="shared" si="3"/>
        <v>0.22388510638297873</v>
      </c>
      <c r="M74" s="75">
        <f>IF(AND(ISNUMBER(E74), ISNUMBER(I74)), CostP_FW*'1. Calculations'!$F74*'1. Calculations'!$J74, "---")</f>
        <v>16.121412737890566</v>
      </c>
      <c r="N74" s="75"/>
      <c r="O74" s="75">
        <f>IF(AND(ISNUMBER(E74), ISNUMBER(K74)), CostP_MW*'1. Calculations'!$F74*'1. Calculations'!$L74, "---")</f>
        <v>2.86689539422547</v>
      </c>
      <c r="P74" s="75">
        <f>IF(AND(ISNUMBER(E74), ISNUMBER(K74)), CostN_MW*'1. Calculations'!$F74*'1. Calculations'!$L74, "No value")</f>
        <v>0.39032848090393724</v>
      </c>
      <c r="Q74" s="75">
        <f>IF(AND(ISNUMBER(E74), ISNUMBER(I74)), CostN_FW*'1. Calculations'!$F74*'1. Calculations'!$J74, "---")</f>
        <v>0</v>
      </c>
      <c r="R74" s="76">
        <f>IFERROR(INDEX('1. Eutrophication General data'!$M$13:$M$230, MATCH('1. Calculations'!C74, countries,0)), "No value")</f>
        <v>7.5270000000000004E-2</v>
      </c>
      <c r="S74" s="77">
        <f t="shared" si="4"/>
        <v>7.7479460000000056E-2</v>
      </c>
      <c r="T74" s="77">
        <f t="shared" si="7"/>
        <v>0.92252053999999994</v>
      </c>
      <c r="U74" s="72">
        <f t="shared" si="5"/>
        <v>15.094459891542758</v>
      </c>
      <c r="V74" s="72">
        <f t="shared" si="6"/>
        <v>3.024243992305739E-2</v>
      </c>
    </row>
    <row r="75" spans="3:22" ht="14.25" customHeight="1" x14ac:dyDescent="0.2">
      <c r="C75" s="9" t="s">
        <v>90</v>
      </c>
      <c r="D75" s="9" t="s">
        <v>36</v>
      </c>
      <c r="E75" s="71">
        <f>IFERROR(INDEX('1. Eutrophication General data'!$H$13:$H$230, MATCH('1. Calculations'!C75, countries,0)), "No value")</f>
        <v>10087.303669999999</v>
      </c>
      <c r="F75" s="72">
        <f t="shared" si="0"/>
        <v>0.15313542097049143</v>
      </c>
      <c r="G75" s="73">
        <f>IFERROR(INDEX('1. Eutrophication General data'!$J$13:$J$230, MATCH('1. Calculations'!C75, countries,0)), "No value")</f>
        <v>0</v>
      </c>
      <c r="H75" s="72">
        <f t="shared" si="1"/>
        <v>0</v>
      </c>
      <c r="I75" s="74">
        <f>IFERROR(INDEX('1. Eutrophication General data'!$K$13:$K$230, MATCH('1. Calculations'!C75, countries,0)), "No value")</f>
        <v>4.0741300000000005E-12</v>
      </c>
      <c r="J75" s="72">
        <f t="shared" si="2"/>
        <v>14.396219081272086</v>
      </c>
      <c r="K75" s="74">
        <f>IFERROR(INDEX('1. Eutrophication General data'!$L$13:$L$230, MATCH('1. Calculations'!C75, countries,0)), "No value")</f>
        <v>6.5667800000000002E-16</v>
      </c>
      <c r="L75" s="72">
        <f t="shared" si="3"/>
        <v>3.4929680851063835E-2</v>
      </c>
      <c r="M75" s="75">
        <f>IF(AND(ISNUMBER(E75), ISNUMBER(I75)), CostP_FW*'1. Calculations'!$F75*'1. Calculations'!$J75, "---")</f>
        <v>241.01300672270204</v>
      </c>
      <c r="N75" s="75"/>
      <c r="O75" s="75">
        <f>IF(AND(ISNUMBER(E75), ISNUMBER(K75)), CostP_MW*'1. Calculations'!$F75*'1. Calculations'!$L75, "---")</f>
        <v>0.29376523442102248</v>
      </c>
      <c r="P75" s="75">
        <f>IF(AND(ISNUMBER(E75), ISNUMBER(K75)), CostN_MW*'1. Calculations'!$F75*'1. Calculations'!$L75, "No value")</f>
        <v>3.9996205625397435E-2</v>
      </c>
      <c r="Q75" s="75">
        <f>IF(AND(ISNUMBER(E75), ISNUMBER(I75)), CostN_FW*'1. Calculations'!$F75*'1. Calculations'!$J75, "---")</f>
        <v>0</v>
      </c>
      <c r="R75" s="76">
        <f>IFERROR(INDEX('1. Eutrophication General data'!$M$13:$M$230, MATCH('1. Calculations'!C75, countries,0)), "No value")</f>
        <v>9.3259999999999996E-2</v>
      </c>
      <c r="S75" s="77">
        <f t="shared" si="4"/>
        <v>9.543348000000007E-2</v>
      </c>
      <c r="T75" s="77">
        <f t="shared" si="7"/>
        <v>0.90456651999999993</v>
      </c>
      <c r="U75" s="72">
        <f t="shared" si="5"/>
        <v>218.04033180451498</v>
      </c>
      <c r="V75" s="72">
        <f t="shared" si="6"/>
        <v>3.8169770896272566E-3</v>
      </c>
    </row>
    <row r="76" spans="3:22" ht="14.25" customHeight="1" x14ac:dyDescent="0.2">
      <c r="C76" s="9" t="s">
        <v>91</v>
      </c>
      <c r="D76" s="9" t="s">
        <v>34</v>
      </c>
      <c r="E76" s="71">
        <f>IFERROR(INDEX('1. Eutrophication General data'!$H$13:$H$230, MATCH('1. Calculations'!C76, countries,0)), "No value")</f>
        <v>13554.72465</v>
      </c>
      <c r="F76" s="72">
        <f t="shared" si="0"/>
        <v>0.20577436085225412</v>
      </c>
      <c r="G76" s="73">
        <f>IFERROR(INDEX('1. Eutrophication General data'!$J$13:$J$230, MATCH('1. Calculations'!C76, countries,0)), "No value")</f>
        <v>0</v>
      </c>
      <c r="H76" s="72">
        <f t="shared" si="1"/>
        <v>0</v>
      </c>
      <c r="I76" s="74">
        <f>IFERROR(INDEX('1. Eutrophication General data'!$K$13:$K$230, MATCH('1. Calculations'!C76, countries,0)), "No value")</f>
        <v>1.96775E-12</v>
      </c>
      <c r="J76" s="72">
        <f t="shared" si="2"/>
        <v>6.9531802120141339</v>
      </c>
      <c r="K76" s="74">
        <f>IFERROR(INDEX('1. Eutrophication General data'!$L$13:$L$230, MATCH('1. Calculations'!C76, countries,0)), "No value")</f>
        <v>1.45004E-15</v>
      </c>
      <c r="L76" s="72">
        <f t="shared" si="3"/>
        <v>7.7129787234042554E-2</v>
      </c>
      <c r="M76" s="75">
        <f>IF(AND(ISNUMBER(E76), ISNUMBER(I76)), CostP_FW*'1. Calculations'!$F76*'1. Calculations'!$J76, "---")</f>
        <v>156.4195830223772</v>
      </c>
      <c r="N76" s="75"/>
      <c r="O76" s="75">
        <f>IF(AND(ISNUMBER(E76), ISNUMBER(K76)), CostP_MW*'1. Calculations'!$F76*'1. Calculations'!$L76, "---")</f>
        <v>0.87165277771546124</v>
      </c>
      <c r="P76" s="75">
        <f>IF(AND(ISNUMBER(E76), ISNUMBER(K76)), CostN_MW*'1. Calculations'!$F76*'1. Calculations'!$L76, "No value")</f>
        <v>0.11867573029928814</v>
      </c>
      <c r="Q76" s="75">
        <f>IF(AND(ISNUMBER(E76), ISNUMBER(I76)), CostN_FW*'1. Calculations'!$F76*'1. Calculations'!$J76, "---")</f>
        <v>0</v>
      </c>
      <c r="R76" s="76">
        <f>IFERROR(INDEX('1. Eutrophication General data'!$M$13:$M$230, MATCH('1. Calculations'!C76, countries,0)), "No value")</f>
        <v>0.28306000000000003</v>
      </c>
      <c r="S76" s="77">
        <f t="shared" si="4"/>
        <v>0.28485388</v>
      </c>
      <c r="T76" s="77">
        <f t="shared" si="7"/>
        <v>0.71514612</v>
      </c>
      <c r="U76" s="72">
        <f t="shared" si="5"/>
        <v>112.11115156621595</v>
      </c>
      <c r="V76" s="72">
        <f t="shared" si="6"/>
        <v>3.3805242237585791E-2</v>
      </c>
    </row>
    <row r="77" spans="3:22" ht="14.25" customHeight="1" x14ac:dyDescent="0.2">
      <c r="C77" s="9" t="s">
        <v>92</v>
      </c>
      <c r="D77" s="9" t="s">
        <v>34</v>
      </c>
      <c r="E77" s="71" t="str">
        <f>IFERROR(INDEX('1. Eutrophication General data'!$H$13:$H$230, MATCH('1. Calculations'!C77, countries,0)), "No value")</f>
        <v>No value</v>
      </c>
      <c r="F77" s="72" t="str">
        <f t="shared" si="0"/>
        <v>No value</v>
      </c>
      <c r="G77" s="73">
        <f>IFERROR(INDEX('1. Eutrophication General data'!$J$13:$J$230, MATCH('1. Calculations'!C77, countries,0)), "No value")</f>
        <v>0</v>
      </c>
      <c r="H77" s="72">
        <f t="shared" si="1"/>
        <v>0</v>
      </c>
      <c r="I77" s="74">
        <f>IFERROR(INDEX('1. Eutrophication General data'!$K$13:$K$230, MATCH('1. Calculations'!C77, countries,0)), "No value")</f>
        <v>9.30483E-13</v>
      </c>
      <c r="J77" s="72">
        <f t="shared" si="2"/>
        <v>3.2879257950530034</v>
      </c>
      <c r="K77" s="74">
        <f>IFERROR(INDEX('1. Eutrophication General data'!$L$13:$L$230, MATCH('1. Calculations'!C77, countries,0)), "No value")</f>
        <v>3.1137300000000002E-15</v>
      </c>
      <c r="L77" s="72">
        <f t="shared" si="3"/>
        <v>0.16562393617021279</v>
      </c>
      <c r="M77" s="75" t="str">
        <f>IF(AND(ISNUMBER(E77), ISNUMBER(I77)), CostP_FW*'1. Calculations'!$F77*'1. Calculations'!$J77, "---")</f>
        <v>---</v>
      </c>
      <c r="N77" s="75"/>
      <c r="O77" s="75" t="str">
        <f>IF(AND(ISNUMBER(E77), ISNUMBER(K77)), CostP_MW*'1. Calculations'!$F77*'1. Calculations'!$L77, "---")</f>
        <v>---</v>
      </c>
      <c r="P77" s="75" t="str">
        <f>IF(AND(ISNUMBER(E77), ISNUMBER(K77)), CostN_MW*'1. Calculations'!$F77*'1. Calculations'!$L77, "No value")</f>
        <v>No value</v>
      </c>
      <c r="Q77" s="75" t="str">
        <f>IF(AND(ISNUMBER(E77), ISNUMBER(I77)), CostN_FW*'1. Calculations'!$F77*'1. Calculations'!$J77, "---")</f>
        <v>---</v>
      </c>
      <c r="R77" s="76">
        <f>IFERROR(INDEX('1. Eutrophication General data'!$M$13:$M$230, MATCH('1. Calculations'!C77, countries,0)), "No value")</f>
        <v>4.6460000000000001E-2</v>
      </c>
      <c r="S77" s="77">
        <f t="shared" si="4"/>
        <v>4.8727080000000034E-2</v>
      </c>
      <c r="T77" s="77">
        <f t="shared" si="7"/>
        <v>0.95127291999999997</v>
      </c>
      <c r="U77" s="72" t="str">
        <f t="shared" si="5"/>
        <v>---</v>
      </c>
      <c r="V77" s="72" t="str">
        <f t="shared" si="6"/>
        <v>---</v>
      </c>
    </row>
    <row r="78" spans="3:22" ht="14.25" customHeight="1" x14ac:dyDescent="0.2">
      <c r="C78" s="9" t="s">
        <v>93</v>
      </c>
      <c r="D78" s="9" t="s">
        <v>27</v>
      </c>
      <c r="E78" s="71">
        <f>IFERROR(INDEX('1. Eutrophication General data'!$H$13:$H$230, MATCH('1. Calculations'!C78, countries,0)), "No value")</f>
        <v>43938.480439999999</v>
      </c>
      <c r="F78" s="72">
        <f t="shared" si="0"/>
        <v>0.66703035014143719</v>
      </c>
      <c r="G78" s="73">
        <f>IFERROR(INDEX('1. Eutrophication General data'!$J$13:$J$230, MATCH('1. Calculations'!C78, countries,0)), "No value")</f>
        <v>0</v>
      </c>
      <c r="H78" s="72">
        <f t="shared" si="1"/>
        <v>0</v>
      </c>
      <c r="I78" s="74">
        <f>IFERROR(INDEX('1. Eutrophication General data'!$K$13:$K$230, MATCH('1. Calculations'!C78, countries,0)), "No value")</f>
        <v>1.46304E-13</v>
      </c>
      <c r="J78" s="72">
        <f t="shared" si="2"/>
        <v>0.51697526501766788</v>
      </c>
      <c r="K78" s="74">
        <f>IFERROR(INDEX('1. Eutrophication General data'!$L$13:$L$230, MATCH('1. Calculations'!C78, countries,0)), "No value")</f>
        <v>1.91752E-14</v>
      </c>
      <c r="L78" s="72">
        <f t="shared" si="3"/>
        <v>1.0199574468085106</v>
      </c>
      <c r="M78" s="75">
        <f>IF(AND(ISNUMBER(E78), ISNUMBER(I78)), CostP_FW*'1. Calculations'!$F78*'1. Calculations'!$J78, "---")</f>
        <v>37.699165452185817</v>
      </c>
      <c r="N78" s="75"/>
      <c r="O78" s="75">
        <f>IF(AND(ISNUMBER(E78), ISNUMBER(K78)), CostP_MW*'1. Calculations'!$F78*'1. Calculations'!$L78, "---")</f>
        <v>37.364379270837851</v>
      </c>
      <c r="P78" s="75">
        <f>IF(AND(ISNUMBER(E78), ISNUMBER(K78)), CostN_MW*'1. Calculations'!$F78*'1. Calculations'!$L78, "No value")</f>
        <v>5.0871690087056241</v>
      </c>
      <c r="Q78" s="75">
        <f>IF(AND(ISNUMBER(E78), ISNUMBER(I78)), CostN_FW*'1. Calculations'!$F78*'1. Calculations'!$J78, "---")</f>
        <v>0</v>
      </c>
      <c r="R78" s="76">
        <f>IFERROR(INDEX('1. Eutrophication General data'!$M$13:$M$230, MATCH('1. Calculations'!C78, countries,0)), "No value")</f>
        <v>0.35454999999999998</v>
      </c>
      <c r="S78" s="77">
        <f t="shared" si="4"/>
        <v>0.35620089999999993</v>
      </c>
      <c r="T78" s="77">
        <f t="shared" si="7"/>
        <v>0.64379910000000007</v>
      </c>
      <c r="U78" s="72">
        <f t="shared" si="5"/>
        <v>37.579914313082107</v>
      </c>
      <c r="V78" s="72">
        <f t="shared" si="6"/>
        <v>1.8120541793530507</v>
      </c>
    </row>
    <row r="79" spans="3:22" ht="14.25" customHeight="1" x14ac:dyDescent="0.2">
      <c r="C79" s="9" t="s">
        <v>94</v>
      </c>
      <c r="D79" s="9" t="s">
        <v>34</v>
      </c>
      <c r="E79" s="71">
        <f>IFERROR(INDEX('1. Eutrophication General data'!$H$13:$H$230, MATCH('1. Calculations'!C79, countries,0)), "No value")</f>
        <v>9440.0399839999991</v>
      </c>
      <c r="F79" s="72">
        <f t="shared" si="0"/>
        <v>0.14330930684949938</v>
      </c>
      <c r="G79" s="73">
        <f>IFERROR(INDEX('1. Eutrophication General data'!$J$13:$J$230, MATCH('1. Calculations'!C79, countries,0)), "No value")</f>
        <v>0</v>
      </c>
      <c r="H79" s="72">
        <f t="shared" si="1"/>
        <v>0</v>
      </c>
      <c r="I79" s="74">
        <f>IFERROR(INDEX('1. Eutrophication General data'!$K$13:$K$230, MATCH('1. Calculations'!C79, countries,0)), "No value")</f>
        <v>5.4044600000000006E-12</v>
      </c>
      <c r="J79" s="72">
        <f t="shared" si="2"/>
        <v>19.097031802120142</v>
      </c>
      <c r="K79" s="74">
        <f>IFERROR(INDEX('1. Eutrophication General data'!$L$13:$L$230, MATCH('1. Calculations'!C79, countries,0)), "No value")</f>
        <v>0</v>
      </c>
      <c r="L79" s="72">
        <f t="shared" si="3"/>
        <v>0</v>
      </c>
      <c r="M79" s="75">
        <f>IF(AND(ISNUMBER(E79), ISNUMBER(I79)), CostP_FW*'1. Calculations'!$F79*'1. Calculations'!$J79, "---")</f>
        <v>299.19659285383057</v>
      </c>
      <c r="N79" s="75"/>
      <c r="O79" s="75">
        <f>IF(AND(ISNUMBER(E79), ISNUMBER(K79)), CostP_MW*'1. Calculations'!$F79*'1. Calculations'!$L79, "---")</f>
        <v>0</v>
      </c>
      <c r="P79" s="75">
        <f>IF(AND(ISNUMBER(E79), ISNUMBER(K79)), CostN_MW*'1. Calculations'!$F79*'1. Calculations'!$L79, "No value")</f>
        <v>0</v>
      </c>
      <c r="Q79" s="75">
        <f>IF(AND(ISNUMBER(E79), ISNUMBER(I79)), CostN_FW*'1. Calculations'!$F79*'1. Calculations'!$J79, "---")</f>
        <v>0</v>
      </c>
      <c r="R79" s="76">
        <f>IFERROR(INDEX('1. Eutrophication General data'!$M$13:$M$230, MATCH('1. Calculations'!C79, countries,0)), "No value")</f>
        <v>0</v>
      </c>
      <c r="S79" s="77">
        <f t="shared" si="4"/>
        <v>0</v>
      </c>
      <c r="T79" s="77">
        <f t="shared" si="7"/>
        <v>1</v>
      </c>
      <c r="U79" s="72">
        <f t="shared" si="5"/>
        <v>299.19659285383057</v>
      </c>
      <c r="V79" s="72">
        <f t="shared" si="6"/>
        <v>0</v>
      </c>
    </row>
    <row r="80" spans="3:22" ht="14.25" customHeight="1" x14ac:dyDescent="0.2">
      <c r="C80" s="9" t="s">
        <v>95</v>
      </c>
      <c r="D80" s="9" t="s">
        <v>34</v>
      </c>
      <c r="E80" s="71">
        <f>IFERROR(INDEX('1. Eutrophication General data'!$H$13:$H$230, MATCH('1. Calculations'!C80, countries,0)), "No value")</f>
        <v>2614.792524</v>
      </c>
      <c r="F80" s="72">
        <f t="shared" ref="F80:F143" si="8">IF(ISNUMBER(E80), E80/GNI_PPP_Sweden, "No value")</f>
        <v>3.9695181885332678E-2</v>
      </c>
      <c r="G80" s="73">
        <f>IFERROR(INDEX('1. Eutrophication General data'!$J$13:$J$230, MATCH('1. Calculations'!C80, countries,0)), "No value")</f>
        <v>0</v>
      </c>
      <c r="H80" s="72">
        <f t="shared" ref="H80:H143" si="9">IF(ISNUMBER(G80), G80/FateFactorSweden_P, "No value")</f>
        <v>0</v>
      </c>
      <c r="I80" s="74">
        <f>IFERROR(INDEX('1. Eutrophication General data'!$K$13:$K$230, MATCH('1. Calculations'!C80, countries,0)), "No value")</f>
        <v>3.3909600000000003E-12</v>
      </c>
      <c r="J80" s="72">
        <f t="shared" ref="J80:J143" si="10">IF(ISNUMBER(I80), I80/CFSweden_P, "No value")</f>
        <v>11.98219081272085</v>
      </c>
      <c r="K80" s="74">
        <f>IFERROR(INDEX('1. Eutrophication General data'!$L$13:$L$230, MATCH('1. Calculations'!C80, countries,0)), "No value")</f>
        <v>0</v>
      </c>
      <c r="L80" s="72">
        <f t="shared" ref="L80:L143" si="11">IF(ISNUMBER(K80), K80/CFSweden_N, "No value")</f>
        <v>0</v>
      </c>
      <c r="M80" s="75">
        <f>IF(AND(ISNUMBER(E80), ISNUMBER(I80)), CostP_FW*'1. Calculations'!$F80*'1. Calculations'!$J80, "---")</f>
        <v>51.998450754368108</v>
      </c>
      <c r="N80" s="75"/>
      <c r="O80" s="75">
        <f>IF(AND(ISNUMBER(E80), ISNUMBER(K80)), CostP_MW*'1. Calculations'!$F80*'1. Calculations'!$L80, "---")</f>
        <v>0</v>
      </c>
      <c r="P80" s="75">
        <f>IF(AND(ISNUMBER(E80), ISNUMBER(K80)), CostN_MW*'1. Calculations'!$F80*'1. Calculations'!$L80, "No value")</f>
        <v>0</v>
      </c>
      <c r="Q80" s="75">
        <f>IF(AND(ISNUMBER(E80), ISNUMBER(I80)), CostN_FW*'1. Calculations'!$F80*'1. Calculations'!$J80, "---")</f>
        <v>0</v>
      </c>
      <c r="R80" s="76">
        <f>IFERROR(INDEX('1. Eutrophication General data'!$M$13:$M$230, MATCH('1. Calculations'!C80, countries,0)), "No value")</f>
        <v>1.0000000000000001E-5</v>
      </c>
      <c r="S80" s="77">
        <f t="shared" si="4"/>
        <v>2.3699799999999938E-3</v>
      </c>
      <c r="T80" s="77">
        <f t="shared" si="7"/>
        <v>0.99763002000000001</v>
      </c>
      <c r="U80" s="72">
        <f t="shared" si="5"/>
        <v>51.875215466049269</v>
      </c>
      <c r="V80" s="72">
        <f t="shared" si="6"/>
        <v>0</v>
      </c>
    </row>
    <row r="81" spans="3:22" ht="14.25" customHeight="1" x14ac:dyDescent="0.2">
      <c r="C81" s="9" t="s">
        <v>96</v>
      </c>
      <c r="D81" s="9" t="s">
        <v>27</v>
      </c>
      <c r="E81" s="71">
        <f>IFERROR(INDEX('1. Eutrophication General data'!$H$13:$H$230, MATCH('1. Calculations'!C81, countries,0)), "No value")</f>
        <v>69833.530669999993</v>
      </c>
      <c r="F81" s="72">
        <f t="shared" si="8"/>
        <v>1.0601432718646582</v>
      </c>
      <c r="G81" s="73">
        <f>IFERROR(INDEX('1. Eutrophication General data'!$J$13:$J$230, MATCH('1. Calculations'!C81, countries,0)), "No value")</f>
        <v>0</v>
      </c>
      <c r="H81" s="72">
        <f t="shared" si="9"/>
        <v>0</v>
      </c>
      <c r="I81" s="74" t="str">
        <f>IFERROR(INDEX('1. Eutrophication General data'!$K$13:$K$230, MATCH('1. Calculations'!C81, countries,0)), "No value")</f>
        <v>Country not available in source dataset</v>
      </c>
      <c r="J81" s="72" t="str">
        <f t="shared" si="10"/>
        <v>No value</v>
      </c>
      <c r="K81" s="74">
        <f>IFERROR(INDEX('1. Eutrophication General data'!$L$13:$L$230, MATCH('1. Calculations'!C81, countries,0)), "No value")</f>
        <v>7.6531000000000001E-16</v>
      </c>
      <c r="L81" s="72">
        <f t="shared" si="11"/>
        <v>4.0707978723404259E-2</v>
      </c>
      <c r="M81" s="75" t="str">
        <f>IF(AND(ISNUMBER(E81), ISNUMBER(I81)), CostP_FW*'1. Calculations'!$F81*'1. Calculations'!$J81, "---")</f>
        <v>---</v>
      </c>
      <c r="N81" s="75"/>
      <c r="O81" s="75">
        <f>IF(AND(ISNUMBER(E81), ISNUMBER(K81)), CostP_MW*'1. Calculations'!$F81*'1. Calculations'!$L81, "---")</f>
        <v>2.3701412238684707</v>
      </c>
      <c r="P81" s="75">
        <f>IF(AND(ISNUMBER(E81), ISNUMBER(K81)), CostN_MW*'1. Calculations'!$F81*'1. Calculations'!$L81, "No value")</f>
        <v>0.32269528400087155</v>
      </c>
      <c r="Q81" s="75" t="str">
        <f>IF(AND(ISNUMBER(E81), ISNUMBER(I81)), CostN_FW*'1. Calculations'!$F81*'1. Calculations'!$J81, "---")</f>
        <v>---</v>
      </c>
      <c r="R81" s="76">
        <f>IFERROR(INDEX('1. Eutrophication General data'!$M$13:$M$230, MATCH('1. Calculations'!C81, countries,0)), "No value")</f>
        <v>0.99793000000000021</v>
      </c>
      <c r="S81" s="77">
        <f t="shared" ref="S81:S144" si="12">IF(ISNUMBER(T81), 1-T81, "No value")</f>
        <v>0.99829414000000027</v>
      </c>
      <c r="T81" s="77">
        <f t="shared" si="7"/>
        <v>1.7058599999997259E-3</v>
      </c>
      <c r="U81" s="72" t="str">
        <f t="shared" ref="U81:U144" si="13">IF(AND(ISNUMBER(E81), ISNUMBER(I81), ISNUMBER(K81),  ISNUMBER(R81)), (M81*T81)+(O81*S81),"---")</f>
        <v>---</v>
      </c>
      <c r="V81" s="72" t="str">
        <f t="shared" ref="V81:V144" si="14">IF(AND(ISNUMBER(E81), ISNUMBER(I81), ISNUMBER(K81),  ISNUMBER(R81)), (Q81*T81)+(P81*S81),"---")</f>
        <v>---</v>
      </c>
    </row>
    <row r="82" spans="3:22" ht="14.25" customHeight="1" x14ac:dyDescent="0.2">
      <c r="C82" s="9" t="s">
        <v>97</v>
      </c>
      <c r="D82" s="9" t="s">
        <v>31</v>
      </c>
      <c r="E82" s="71">
        <f>IFERROR(INDEX('1. Eutrophication General data'!$H$13:$H$230, MATCH('1. Calculations'!C82, countries,0)), "No value")</f>
        <v>9977.9447770000006</v>
      </c>
      <c r="F82" s="72">
        <f t="shared" si="8"/>
        <v>0.15147524292249362</v>
      </c>
      <c r="G82" s="73">
        <f>IFERROR(INDEX('1. Eutrophication General data'!$J$13:$J$230, MATCH('1. Calculations'!C82, countries,0)), "No value")</f>
        <v>0</v>
      </c>
      <c r="H82" s="72">
        <f t="shared" si="9"/>
        <v>0</v>
      </c>
      <c r="I82" s="74" t="str">
        <f>IFERROR(INDEX('1. Eutrophication General data'!$K$13:$K$230, MATCH('1. Calculations'!C82, countries,0)), "No value")</f>
        <v>Country not available in source dataset</v>
      </c>
      <c r="J82" s="72" t="str">
        <f t="shared" si="10"/>
        <v>No value</v>
      </c>
      <c r="K82" s="74">
        <f>IFERROR(INDEX('1. Eutrophication General data'!$L$13:$L$230, MATCH('1. Calculations'!C82, countries,0)), "No value")</f>
        <v>0</v>
      </c>
      <c r="L82" s="72">
        <f t="shared" si="11"/>
        <v>0</v>
      </c>
      <c r="M82" s="75" t="str">
        <f>IF(AND(ISNUMBER(E82), ISNUMBER(I82)), CostP_FW*'1. Calculations'!$F82*'1. Calculations'!$J82, "---")</f>
        <v>---</v>
      </c>
      <c r="N82" s="75"/>
      <c r="O82" s="75">
        <f>IF(AND(ISNUMBER(E82), ISNUMBER(K82)), CostP_MW*'1. Calculations'!$F82*'1. Calculations'!$L82, "---")</f>
        <v>0</v>
      </c>
      <c r="P82" s="75">
        <f>IF(AND(ISNUMBER(E82), ISNUMBER(K82)), CostN_MW*'1. Calculations'!$F82*'1. Calculations'!$L82, "No value")</f>
        <v>0</v>
      </c>
      <c r="Q82" s="75" t="str">
        <f>IF(AND(ISNUMBER(E82), ISNUMBER(I82)), CostN_FW*'1. Calculations'!$F82*'1. Calculations'!$J82, "---")</f>
        <v>---</v>
      </c>
      <c r="R82" s="76">
        <f>IFERROR(INDEX('1. Eutrophication General data'!$M$13:$M$230, MATCH('1. Calculations'!C82, countries,0)), "No value")</f>
        <v>0.65912000000000004</v>
      </c>
      <c r="S82" s="77">
        <f t="shared" si="12"/>
        <v>0.66016176000000004</v>
      </c>
      <c r="T82" s="77">
        <f t="shared" si="7"/>
        <v>0.33983823999999996</v>
      </c>
      <c r="U82" s="72" t="str">
        <f t="shared" si="13"/>
        <v>---</v>
      </c>
      <c r="V82" s="72" t="str">
        <f t="shared" si="14"/>
        <v>---</v>
      </c>
    </row>
    <row r="83" spans="3:22" ht="14.25" customHeight="1" x14ac:dyDescent="0.2">
      <c r="C83" s="9" t="s">
        <v>98</v>
      </c>
      <c r="D83" s="9" t="s">
        <v>27</v>
      </c>
      <c r="E83" s="71">
        <f>IFERROR(INDEX('1. Eutrophication General data'!$H$13:$H$230, MATCH('1. Calculations'!C83, countries,0)), "No value")</f>
        <v>58691.941529999996</v>
      </c>
      <c r="F83" s="72">
        <f t="shared" si="8"/>
        <v>0.89100273648964301</v>
      </c>
      <c r="G83" s="73">
        <f>IFERROR(INDEX('1. Eutrophication General data'!$J$13:$J$230, MATCH('1. Calculations'!C83, countries,0)), "No value")</f>
        <v>0</v>
      </c>
      <c r="H83" s="72">
        <f t="shared" si="9"/>
        <v>0</v>
      </c>
      <c r="I83" s="74">
        <f>IFERROR(INDEX('1. Eutrophication General data'!$K$13:$K$230, MATCH('1. Calculations'!C83, countries,0)), "No value")</f>
        <v>2.8661000000000003E-13</v>
      </c>
      <c r="J83" s="72">
        <f t="shared" si="10"/>
        <v>1.0127561837455832</v>
      </c>
      <c r="K83" s="74">
        <f>IFERROR(INDEX('1. Eutrophication General data'!$L$13:$L$230, MATCH('1. Calculations'!C83, countries,0)), "No value")</f>
        <v>1.91752E-14</v>
      </c>
      <c r="L83" s="72">
        <f t="shared" si="11"/>
        <v>1.0199574468085106</v>
      </c>
      <c r="M83" s="75">
        <f>IF(AND(ISNUMBER(E83), ISNUMBER(I83)), CostP_FW*'1. Calculations'!$F83*'1. Calculations'!$J83, "---")</f>
        <v>98.650733412528581</v>
      </c>
      <c r="N83" s="75"/>
      <c r="O83" s="75">
        <f>IF(AND(ISNUMBER(E83), ISNUMBER(K83)), CostP_MW*'1. Calculations'!$F83*'1. Calculations'!$L83, "---")</f>
        <v>49.910418874484847</v>
      </c>
      <c r="P83" s="75">
        <f>IF(AND(ISNUMBER(E83), ISNUMBER(K83)), CostN_MW*'1. Calculations'!$F83*'1. Calculations'!$L83, "No value")</f>
        <v>6.7953152458218806</v>
      </c>
      <c r="Q83" s="75">
        <f>IF(AND(ISNUMBER(E83), ISNUMBER(I83)), CostN_FW*'1. Calculations'!$F83*'1. Calculations'!$J83, "---")</f>
        <v>0</v>
      </c>
      <c r="R83" s="76">
        <f>IFERROR(INDEX('1. Eutrophication General data'!$M$13:$M$230, MATCH('1. Calculations'!C83, countries,0)), "No value")</f>
        <v>0.19294</v>
      </c>
      <c r="S83" s="77">
        <f t="shared" si="12"/>
        <v>0.19491411999999997</v>
      </c>
      <c r="T83" s="77">
        <f t="shared" si="7"/>
        <v>0.80508588000000003</v>
      </c>
      <c r="U83" s="72">
        <f t="shared" si="13"/>
        <v>89.150557895822587</v>
      </c>
      <c r="V83" s="72">
        <f t="shared" si="14"/>
        <v>1.3245028912619554</v>
      </c>
    </row>
    <row r="84" spans="3:22" ht="14.25" customHeight="1" x14ac:dyDescent="0.2">
      <c r="C84" s="9" t="s">
        <v>99</v>
      </c>
      <c r="D84" s="9" t="s">
        <v>27</v>
      </c>
      <c r="E84" s="71">
        <f>IFERROR(INDEX('1. Eutrophication General data'!$H$13:$H$230, MATCH('1. Calculations'!C84, countries,0)), "No value")</f>
        <v>55020.1633</v>
      </c>
      <c r="F84" s="72">
        <f t="shared" si="8"/>
        <v>0.83526144789995049</v>
      </c>
      <c r="G84" s="73">
        <f>IFERROR(INDEX('1. Eutrophication General data'!$J$13:$J$230, MATCH('1. Calculations'!C84, countries,0)), "No value")</f>
        <v>0</v>
      </c>
      <c r="H84" s="72">
        <f t="shared" si="9"/>
        <v>0</v>
      </c>
      <c r="I84" s="74">
        <f>IFERROR(INDEX('1. Eutrophication General data'!$K$13:$K$230, MATCH('1. Calculations'!C84, countries,0)), "No value")</f>
        <v>1.1452999999999999E-13</v>
      </c>
      <c r="J84" s="72">
        <f t="shared" si="10"/>
        <v>0.40469964664310948</v>
      </c>
      <c r="K84" s="74">
        <f>IFERROR(INDEX('1. Eutrophication General data'!$L$13:$L$230, MATCH('1. Calculations'!C84, countries,0)), "No value")</f>
        <v>2.3486800000000001E-15</v>
      </c>
      <c r="L84" s="72">
        <f t="shared" si="11"/>
        <v>0.12492978723404256</v>
      </c>
      <c r="M84" s="75">
        <f>IF(AND(ISNUMBER(E84), ISNUMBER(I84)), CostP_FW*'1. Calculations'!$F84*'1. Calculations'!$J84, "---")</f>
        <v>36.95486658753466</v>
      </c>
      <c r="N84" s="75"/>
      <c r="O84" s="75">
        <f>IF(AND(ISNUMBER(E84), ISNUMBER(K84)), CostP_MW*'1. Calculations'!$F84*'1. Calculations'!$L84, "---")</f>
        <v>5.7308436582608353</v>
      </c>
      <c r="P84" s="75">
        <f>IF(AND(ISNUMBER(E84), ISNUMBER(K84)), CostN_MW*'1. Calculations'!$F84*'1. Calculations'!$L84, "No value")</f>
        <v>0.78025570934067712</v>
      </c>
      <c r="Q84" s="75">
        <f>IF(AND(ISNUMBER(E84), ISNUMBER(I84)), CostN_FW*'1. Calculations'!$F84*'1. Calculations'!$J84, "---")</f>
        <v>0</v>
      </c>
      <c r="R84" s="76">
        <f>IFERROR(INDEX('1. Eutrophication General data'!$M$13:$M$230, MATCH('1. Calculations'!C84, countries,0)), "No value")</f>
        <v>8.9539999999999995E-2</v>
      </c>
      <c r="S84" s="77">
        <f t="shared" si="12"/>
        <v>9.1720919999999984E-2</v>
      </c>
      <c r="T84" s="77">
        <f t="shared" si="7"/>
        <v>0.90827908000000002</v>
      </c>
      <c r="U84" s="72">
        <f t="shared" si="13"/>
        <v>34.090970478360575</v>
      </c>
      <c r="V84" s="72">
        <f t="shared" si="14"/>
        <v>7.156577149597948E-2</v>
      </c>
    </row>
    <row r="85" spans="3:22" ht="14.25" customHeight="1" x14ac:dyDescent="0.2">
      <c r="C85" s="9" t="s">
        <v>100</v>
      </c>
      <c r="D85" s="9" t="s">
        <v>31</v>
      </c>
      <c r="E85" s="71" t="str">
        <f>IFERROR(INDEX('1. Eutrophication General data'!$H$13:$H$230, MATCH('1. Calculations'!C85, countries,0)), "No value")</f>
        <v>No value</v>
      </c>
      <c r="F85" s="72" t="str">
        <f t="shared" si="8"/>
        <v>No value</v>
      </c>
      <c r="G85" s="73">
        <f>IFERROR(INDEX('1. Eutrophication General data'!$J$13:$J$230, MATCH('1. Calculations'!C85, countries,0)), "No value")</f>
        <v>0</v>
      </c>
      <c r="H85" s="72">
        <f t="shared" si="9"/>
        <v>0</v>
      </c>
      <c r="I85" s="74" t="str">
        <f>IFERROR(INDEX('1. Eutrophication General data'!$K$13:$K$230, MATCH('1. Calculations'!C85, countries,0)), "No value")</f>
        <v>Country not available in source dataset</v>
      </c>
      <c r="J85" s="72" t="str">
        <f t="shared" si="10"/>
        <v>No value</v>
      </c>
      <c r="K85" s="74">
        <f>IFERROR(INDEX('1. Eutrophication General data'!$L$13:$L$230, MATCH('1. Calculations'!C85, countries,0)), "No value")</f>
        <v>0</v>
      </c>
      <c r="L85" s="72">
        <f t="shared" si="11"/>
        <v>0</v>
      </c>
      <c r="M85" s="75" t="str">
        <f>IF(AND(ISNUMBER(E85), ISNUMBER(I85)), CostP_FW*'1. Calculations'!$F85*'1. Calculations'!$J85, "---")</f>
        <v>---</v>
      </c>
      <c r="N85" s="75"/>
      <c r="O85" s="75" t="str">
        <f>IF(AND(ISNUMBER(E85), ISNUMBER(K85)), CostP_MW*'1. Calculations'!$F85*'1. Calculations'!$L85, "---")</f>
        <v>---</v>
      </c>
      <c r="P85" s="75" t="str">
        <f>IF(AND(ISNUMBER(E85), ISNUMBER(K85)), CostN_MW*'1. Calculations'!$F85*'1. Calculations'!$L85, "No value")</f>
        <v>No value</v>
      </c>
      <c r="Q85" s="75" t="str">
        <f>IF(AND(ISNUMBER(E85), ISNUMBER(I85)), CostN_FW*'1. Calculations'!$F85*'1. Calculations'!$J85, "---")</f>
        <v>---</v>
      </c>
      <c r="R85" s="76">
        <f>IFERROR(INDEX('1. Eutrophication General data'!$M$13:$M$230, MATCH('1. Calculations'!C85, countries,0)), "No value")</f>
        <v>0.94747999999999999</v>
      </c>
      <c r="S85" s="77">
        <f t="shared" si="12"/>
        <v>0.94794504000000002</v>
      </c>
      <c r="T85" s="77">
        <f t="shared" si="7"/>
        <v>5.2054959999999983E-2</v>
      </c>
      <c r="U85" s="72" t="str">
        <f t="shared" si="13"/>
        <v>---</v>
      </c>
      <c r="V85" s="72" t="str">
        <f t="shared" si="14"/>
        <v>---</v>
      </c>
    </row>
    <row r="86" spans="3:22" ht="14.25" customHeight="1" x14ac:dyDescent="0.2">
      <c r="C86" s="9" t="s">
        <v>101</v>
      </c>
      <c r="D86" s="9" t="s">
        <v>34</v>
      </c>
      <c r="E86" s="71">
        <f>IFERROR(INDEX('1. Eutrophication General data'!$H$13:$H$230, MATCH('1. Calculations'!C86, countries,0)), "No value")</f>
        <v>16490.960579999999</v>
      </c>
      <c r="F86" s="72">
        <f t="shared" si="8"/>
        <v>0.25034937712211053</v>
      </c>
      <c r="G86" s="73">
        <f>IFERROR(INDEX('1. Eutrophication General data'!$J$13:$J$230, MATCH('1. Calculations'!C86, countries,0)), "No value")</f>
        <v>0</v>
      </c>
      <c r="H86" s="72">
        <f t="shared" si="9"/>
        <v>0</v>
      </c>
      <c r="I86" s="74">
        <f>IFERROR(INDEX('1. Eutrophication General data'!$K$13:$K$230, MATCH('1. Calculations'!C86, countries,0)), "No value")</f>
        <v>2.02767E-12</v>
      </c>
      <c r="J86" s="72">
        <f t="shared" si="10"/>
        <v>7.1649116607773848</v>
      </c>
      <c r="K86" s="74">
        <f>IFERROR(INDEX('1. Eutrophication General data'!$L$13:$L$230, MATCH('1. Calculations'!C86, countries,0)), "No value")</f>
        <v>2.0617400000000002E-15</v>
      </c>
      <c r="L86" s="72">
        <f t="shared" si="11"/>
        <v>0.10966702127659576</v>
      </c>
      <c r="M86" s="75">
        <f>IF(AND(ISNUMBER(E86), ISNUMBER(I86)), CostP_FW*'1. Calculations'!$F86*'1. Calculations'!$J86, "---")</f>
        <v>196.09825642533076</v>
      </c>
      <c r="N86" s="75"/>
      <c r="O86" s="75">
        <f>IF(AND(ISNUMBER(E86), ISNUMBER(K86)), CostP_MW*'1. Calculations'!$F86*'1. Calculations'!$L86, "---")</f>
        <v>1.507831064457966</v>
      </c>
      <c r="P86" s="75">
        <f>IF(AND(ISNUMBER(E86), ISNUMBER(K86)), CostN_MW*'1. Calculations'!$F86*'1. Calculations'!$L86, "No value")</f>
        <v>0.20529155337690619</v>
      </c>
      <c r="Q86" s="75">
        <f>IF(AND(ISNUMBER(E86), ISNUMBER(I86)), CostN_FW*'1. Calculations'!$F86*'1. Calculations'!$J86, "---")</f>
        <v>0</v>
      </c>
      <c r="R86" s="76">
        <f>IFERROR(INDEX('1. Eutrophication General data'!$M$13:$M$230, MATCH('1. Calculations'!C86, countries,0)), "No value")</f>
        <v>0.20580999999999999</v>
      </c>
      <c r="S86" s="77">
        <f t="shared" si="12"/>
        <v>0.20775838000000002</v>
      </c>
      <c r="T86" s="77">
        <f t="shared" ref="T86:T149" si="15">IF(ISNUMBER($R86), IF($R86=0, 1, IF($R86=1,0,-0.998*$R86+0.99764)),"No value")</f>
        <v>0.79224161999999998</v>
      </c>
      <c r="U86" s="72">
        <f t="shared" si="13"/>
        <v>155.67046488884492</v>
      </c>
      <c r="V86" s="72">
        <f t="shared" si="14"/>
        <v>4.2651040557269565E-2</v>
      </c>
    </row>
    <row r="87" spans="3:22" ht="14.25" customHeight="1" x14ac:dyDescent="0.2">
      <c r="C87" s="9" t="s">
        <v>102</v>
      </c>
      <c r="D87" s="9" t="s">
        <v>34</v>
      </c>
      <c r="E87" s="71">
        <f>IFERROR(INDEX('1. Eutrophication General data'!$H$13:$H$230, MATCH('1. Calculations'!C87, countries,0)), "No value")</f>
        <v>2642.7532080000001</v>
      </c>
      <c r="F87" s="72">
        <f t="shared" si="8"/>
        <v>4.0119653206414946E-2</v>
      </c>
      <c r="G87" s="73">
        <f>IFERROR(INDEX('1. Eutrophication General data'!$J$13:$J$230, MATCH('1. Calculations'!C87, countries,0)), "No value")</f>
        <v>0</v>
      </c>
      <c r="H87" s="72">
        <f t="shared" si="9"/>
        <v>0</v>
      </c>
      <c r="I87" s="74">
        <f>IFERROR(INDEX('1. Eutrophication General data'!$K$13:$K$230, MATCH('1. Calculations'!C87, countries,0)), "No value")</f>
        <v>3.3253800000000001E-12</v>
      </c>
      <c r="J87" s="72">
        <f t="shared" si="10"/>
        <v>11.750459363957598</v>
      </c>
      <c r="K87" s="74">
        <f>IFERROR(INDEX('1. Eutrophication General data'!$L$13:$L$230, MATCH('1. Calculations'!C87, countries,0)), "No value")</f>
        <v>1.3306E-15</v>
      </c>
      <c r="L87" s="72">
        <f t="shared" si="11"/>
        <v>7.0776595744680856E-2</v>
      </c>
      <c r="M87" s="75">
        <f>IF(AND(ISNUMBER(E87), ISNUMBER(I87)), CostP_FW*'1. Calculations'!$F87*'1. Calculations'!$J87, "---")</f>
        <v>51.538098610410195</v>
      </c>
      <c r="N87" s="75"/>
      <c r="O87" s="75">
        <f>IF(AND(ISNUMBER(E87), ISNUMBER(K87)), CostP_MW*'1. Calculations'!$F87*'1. Calculations'!$L87, "---")</f>
        <v>0.1559469782291322</v>
      </c>
      <c r="P87" s="75">
        <f>IF(AND(ISNUMBER(E87), ISNUMBER(K87)), CostN_MW*'1. Calculations'!$F87*'1. Calculations'!$L87, "No value")</f>
        <v>2.1232217693168229E-2</v>
      </c>
      <c r="Q87" s="75">
        <f>IF(AND(ISNUMBER(E87), ISNUMBER(I87)), CostN_FW*'1. Calculations'!$F87*'1. Calculations'!$J87, "---")</f>
        <v>0</v>
      </c>
      <c r="R87" s="76">
        <f>IFERROR(INDEX('1. Eutrophication General data'!$M$13:$M$230, MATCH('1. Calculations'!C87, countries,0)), "No value")</f>
        <v>0.41183999999999998</v>
      </c>
      <c r="S87" s="77">
        <f t="shared" si="12"/>
        <v>0.41337632000000002</v>
      </c>
      <c r="T87" s="77">
        <f t="shared" si="15"/>
        <v>0.58662367999999998</v>
      </c>
      <c r="U87" s="72">
        <f t="shared" si="13"/>
        <v>30.297933855017192</v>
      </c>
      <c r="V87" s="72">
        <f t="shared" si="14"/>
        <v>8.7768960154407712E-3</v>
      </c>
    </row>
    <row r="88" spans="3:22" ht="14.25" customHeight="1" x14ac:dyDescent="0.2">
      <c r="C88" s="9" t="s">
        <v>103</v>
      </c>
      <c r="D88" s="9" t="s">
        <v>27</v>
      </c>
      <c r="E88" s="71">
        <f>IFERROR(INDEX('1. Eutrophication General data'!$H$13:$H$230, MATCH('1. Calculations'!C88, countries,0)), "No value")</f>
        <v>17737.215980000001</v>
      </c>
      <c r="F88" s="72">
        <f t="shared" si="8"/>
        <v>0.2692687882511054</v>
      </c>
      <c r="G88" s="73">
        <f>IFERROR(INDEX('1. Eutrophication General data'!$J$13:$J$230, MATCH('1. Calculations'!C88, countries,0)), "No value")</f>
        <v>0</v>
      </c>
      <c r="H88" s="72">
        <f t="shared" si="9"/>
        <v>0</v>
      </c>
      <c r="I88" s="74">
        <f>IFERROR(INDEX('1. Eutrophication General data'!$K$13:$K$230, MATCH('1. Calculations'!C88, countries,0)), "No value")</f>
        <v>3.6086400000000003E-12</v>
      </c>
      <c r="J88" s="72">
        <f t="shared" si="10"/>
        <v>12.751378091872793</v>
      </c>
      <c r="K88" s="74">
        <f>IFERROR(INDEX('1. Eutrophication General data'!$L$13:$L$230, MATCH('1. Calculations'!C88, countries,0)), "No value")</f>
        <v>4.0715300000000001E-15</v>
      </c>
      <c r="L88" s="72">
        <f t="shared" si="11"/>
        <v>0.21657074468085108</v>
      </c>
      <c r="M88" s="75">
        <f>IF(AND(ISNUMBER(E88), ISNUMBER(I88)), CostP_FW*'1. Calculations'!$F88*'1. Calculations'!$J88, "---")</f>
        <v>375.36996170526697</v>
      </c>
      <c r="N88" s="75"/>
      <c r="O88" s="75">
        <f>IF(AND(ISNUMBER(E88), ISNUMBER(K88)), CostP_MW*'1. Calculations'!$F88*'1. Calculations'!$L88, "---")</f>
        <v>3.2026975645546134</v>
      </c>
      <c r="P88" s="75">
        <f>IF(AND(ISNUMBER(E88), ISNUMBER(K88)), CostN_MW*'1. Calculations'!$F88*'1. Calculations'!$L88, "No value")</f>
        <v>0.43604802522105068</v>
      </c>
      <c r="Q88" s="75">
        <f>IF(AND(ISNUMBER(E88), ISNUMBER(I88)), CostN_FW*'1. Calculations'!$F88*'1. Calculations'!$J88, "---")</f>
        <v>0</v>
      </c>
      <c r="R88" s="76">
        <f>IFERROR(INDEX('1. Eutrophication General data'!$M$13:$M$230, MATCH('1. Calculations'!C88, countries,0)), "No value")</f>
        <v>4.5229999999999999E-2</v>
      </c>
      <c r="S88" s="77">
        <f t="shared" si="12"/>
        <v>4.7499540000000007E-2</v>
      </c>
      <c r="T88" s="77">
        <f t="shared" si="15"/>
        <v>0.95250045999999999</v>
      </c>
      <c r="U88" s="72">
        <f t="shared" si="13"/>
        <v>357.69218785552459</v>
      </c>
      <c r="V88" s="72">
        <f t="shared" si="14"/>
        <v>2.0712080615908308E-2</v>
      </c>
    </row>
    <row r="89" spans="3:22" ht="14.25" customHeight="1" x14ac:dyDescent="0.2">
      <c r="C89" s="9" t="s">
        <v>104</v>
      </c>
      <c r="D89" s="9" t="s">
        <v>27</v>
      </c>
      <c r="E89" s="71">
        <f>IFERROR(INDEX('1. Eutrophication General data'!$H$13:$H$230, MATCH('1. Calculations'!C89, countries,0)), "No value")</f>
        <v>64325.581109999999</v>
      </c>
      <c r="F89" s="72">
        <f t="shared" si="8"/>
        <v>0.97652705467241496</v>
      </c>
      <c r="G89" s="73">
        <f>IFERROR(INDEX('1. Eutrophication General data'!$J$13:$J$230, MATCH('1. Calculations'!C89, countries,0)), "No value")</f>
        <v>0</v>
      </c>
      <c r="H89" s="72">
        <f t="shared" si="9"/>
        <v>0</v>
      </c>
      <c r="I89" s="74">
        <f>IFERROR(INDEX('1. Eutrophication General data'!$K$13:$K$230, MATCH('1. Calculations'!C89, countries,0)), "No value")</f>
        <v>6.5234000000000003E-14</v>
      </c>
      <c r="J89" s="72">
        <f t="shared" si="10"/>
        <v>0.23050883392226149</v>
      </c>
      <c r="K89" s="74">
        <f>IFERROR(INDEX('1. Eutrophication General data'!$L$13:$L$230, MATCH('1. Calculations'!C89, countries,0)), "No value")</f>
        <v>1.1599000000000001E-14</v>
      </c>
      <c r="L89" s="72">
        <f t="shared" si="11"/>
        <v>0.61696808510638301</v>
      </c>
      <c r="M89" s="75">
        <f>IF(AND(ISNUMBER(E89), ISNUMBER(I89)), CostP_FW*'1. Calculations'!$F89*'1. Calculations'!$J89, "---")</f>
        <v>24.608674990990203</v>
      </c>
      <c r="N89" s="75"/>
      <c r="O89" s="75">
        <f>IF(AND(ISNUMBER(E89), ISNUMBER(K89)), CostP_MW*'1. Calculations'!$F89*'1. Calculations'!$L89, "---")</f>
        <v>33.088501756117843</v>
      </c>
      <c r="P89" s="75">
        <f>IF(AND(ISNUMBER(E89), ISNUMBER(K89)), CostN_MW*'1. Calculations'!$F89*'1. Calculations'!$L89, "No value")</f>
        <v>4.5050072813493776</v>
      </c>
      <c r="Q89" s="75">
        <f>IF(AND(ISNUMBER(E89), ISNUMBER(I89)), CostN_FW*'1. Calculations'!$F89*'1. Calculations'!$J89, "---")</f>
        <v>0</v>
      </c>
      <c r="R89" s="76">
        <f>IFERROR(INDEX('1. Eutrophication General data'!$M$13:$M$230, MATCH('1. Calculations'!C89, countries,0)), "No value")</f>
        <v>2.8450000000000003E-2</v>
      </c>
      <c r="S89" s="77">
        <f t="shared" si="12"/>
        <v>3.0753100000000089E-2</v>
      </c>
      <c r="T89" s="77">
        <f t="shared" si="15"/>
        <v>0.96924689999999991</v>
      </c>
      <c r="U89" s="72">
        <f t="shared" si="13"/>
        <v>24.869455951480852</v>
      </c>
      <c r="V89" s="72">
        <f t="shared" si="14"/>
        <v>0.13854293942406595</v>
      </c>
    </row>
    <row r="90" spans="3:22" ht="14.25" customHeight="1" x14ac:dyDescent="0.2">
      <c r="C90" s="9" t="s">
        <v>105</v>
      </c>
      <c r="D90" s="9" t="s">
        <v>34</v>
      </c>
      <c r="E90" s="71">
        <f>IFERROR(INDEX('1. Eutrophication General data'!$H$13:$H$230, MATCH('1. Calculations'!C90, countries,0)), "No value")</f>
        <v>6343.7651649999998</v>
      </c>
      <c r="F90" s="72">
        <f t="shared" si="8"/>
        <v>9.6304739191044306E-2</v>
      </c>
      <c r="G90" s="73">
        <f>IFERROR(INDEX('1. Eutrophication General data'!$J$13:$J$230, MATCH('1. Calculations'!C90, countries,0)), "No value")</f>
        <v>0</v>
      </c>
      <c r="H90" s="72">
        <f t="shared" si="9"/>
        <v>0</v>
      </c>
      <c r="I90" s="74">
        <f>IFERROR(INDEX('1. Eutrophication General data'!$K$13:$K$230, MATCH('1. Calculations'!C90, countries,0)), "No value")</f>
        <v>6.1665899999999999E-12</v>
      </c>
      <c r="J90" s="72">
        <f t="shared" si="10"/>
        <v>21.790070671378093</v>
      </c>
      <c r="K90" s="74">
        <f>IFERROR(INDEX('1. Eutrophication General data'!$L$13:$L$230, MATCH('1. Calculations'!C90, countries,0)), "No value")</f>
        <v>2.8916700000000003E-15</v>
      </c>
      <c r="L90" s="72">
        <f t="shared" si="11"/>
        <v>0.1538122340425532</v>
      </c>
      <c r="M90" s="75">
        <f>IF(AND(ISNUMBER(E90), ISNUMBER(I90)), CostP_FW*'1. Calculations'!$F90*'1. Calculations'!$J90, "---")</f>
        <v>229.41545684085918</v>
      </c>
      <c r="N90" s="75"/>
      <c r="O90" s="75">
        <f>IF(AND(ISNUMBER(E90), ISNUMBER(K90)), CostP_MW*'1. Calculations'!$F90*'1. Calculations'!$L90, "---")</f>
        <v>0.81352080347430067</v>
      </c>
      <c r="P90" s="75">
        <f>IF(AND(ISNUMBER(E90), ISNUMBER(K90)), CostN_MW*'1. Calculations'!$F90*'1. Calculations'!$L90, "No value")</f>
        <v>0.11076104836035081</v>
      </c>
      <c r="Q90" s="75">
        <f>IF(AND(ISNUMBER(E90), ISNUMBER(I90)), CostN_FW*'1. Calculations'!$F90*'1. Calculations'!$J90, "---")</f>
        <v>0</v>
      </c>
      <c r="R90" s="76">
        <f>IFERROR(INDEX('1. Eutrophication General data'!$M$13:$M$230, MATCH('1. Calculations'!C90, countries,0)), "No value")</f>
        <v>0.17052</v>
      </c>
      <c r="S90" s="77">
        <f t="shared" si="12"/>
        <v>0.17253896000000002</v>
      </c>
      <c r="T90" s="77">
        <f t="shared" si="15"/>
        <v>0.82746103999999998</v>
      </c>
      <c r="U90" s="72">
        <f t="shared" si="13"/>
        <v>189.97271654298225</v>
      </c>
      <c r="V90" s="72">
        <f t="shared" si="14"/>
        <v>1.9110596092604636E-2</v>
      </c>
    </row>
    <row r="91" spans="3:22" ht="14.25" customHeight="1" x14ac:dyDescent="0.2">
      <c r="C91" s="9" t="s">
        <v>106</v>
      </c>
      <c r="D91" s="9" t="s">
        <v>27</v>
      </c>
      <c r="E91" s="71" t="str">
        <f>IFERROR(INDEX('1. Eutrophication General data'!$H$13:$H$230, MATCH('1. Calculations'!C91, countries,0)), "No value")</f>
        <v>No value</v>
      </c>
      <c r="F91" s="72" t="str">
        <f t="shared" si="8"/>
        <v>No value</v>
      </c>
      <c r="G91" s="73">
        <f>IFERROR(INDEX('1. Eutrophication General data'!$J$13:$J$230, MATCH('1. Calculations'!C91, countries,0)), "No value")</f>
        <v>0</v>
      </c>
      <c r="H91" s="72">
        <f t="shared" si="9"/>
        <v>0</v>
      </c>
      <c r="I91" s="74" t="str">
        <f>IFERROR(INDEX('1. Eutrophication General data'!$K$13:$K$230, MATCH('1. Calculations'!C91, countries,0)), "No value")</f>
        <v>Country not available in source dataset</v>
      </c>
      <c r="J91" s="72" t="str">
        <f t="shared" si="10"/>
        <v>No value</v>
      </c>
      <c r="K91" s="74">
        <f>IFERROR(INDEX('1. Eutrophication General data'!$L$13:$L$230, MATCH('1. Calculations'!C91, countries,0)), "No value")</f>
        <v>4.93999E-15</v>
      </c>
      <c r="L91" s="72">
        <f t="shared" si="11"/>
        <v>0.2627654255319149</v>
      </c>
      <c r="M91" s="75" t="str">
        <f>IF(AND(ISNUMBER(E91), ISNUMBER(I91)), CostP_FW*'1. Calculations'!$F91*'1. Calculations'!$J91, "---")</f>
        <v>---</v>
      </c>
      <c r="N91" s="75"/>
      <c r="O91" s="75" t="str">
        <f>IF(AND(ISNUMBER(E91), ISNUMBER(K91)), CostP_MW*'1. Calculations'!$F91*'1. Calculations'!$L91, "---")</f>
        <v>---</v>
      </c>
      <c r="P91" s="75" t="str">
        <f>IF(AND(ISNUMBER(E91), ISNUMBER(K91)), CostN_MW*'1. Calculations'!$F91*'1. Calculations'!$L91, "No value")</f>
        <v>No value</v>
      </c>
      <c r="Q91" s="75" t="str">
        <f>IF(AND(ISNUMBER(E91), ISNUMBER(I91)), CostN_FW*'1. Calculations'!$F91*'1. Calculations'!$J91, "---")</f>
        <v>---</v>
      </c>
      <c r="R91" s="76">
        <f>IFERROR(INDEX('1. Eutrophication General data'!$M$13:$M$230, MATCH('1. Calculations'!C91, countries,0)), "No value")</f>
        <v>1</v>
      </c>
      <c r="S91" s="77">
        <f t="shared" si="12"/>
        <v>1</v>
      </c>
      <c r="T91" s="77">
        <f t="shared" si="15"/>
        <v>0</v>
      </c>
      <c r="U91" s="72" t="str">
        <f t="shared" si="13"/>
        <v>---</v>
      </c>
      <c r="V91" s="72" t="str">
        <f t="shared" si="14"/>
        <v>---</v>
      </c>
    </row>
    <row r="92" spans="3:22" ht="14.25" customHeight="1" x14ac:dyDescent="0.2">
      <c r="C92" s="9" t="s">
        <v>107</v>
      </c>
      <c r="D92" s="9" t="s">
        <v>27</v>
      </c>
      <c r="E92" s="71">
        <f>IFERROR(INDEX('1. Eutrophication General data'!$H$13:$H$230, MATCH('1. Calculations'!C92, countries,0)), "No value")</f>
        <v>32763.77334</v>
      </c>
      <c r="F92" s="72">
        <f t="shared" si="8"/>
        <v>0.49738705080568518</v>
      </c>
      <c r="G92" s="73">
        <f>IFERROR(INDEX('1. Eutrophication General data'!$J$13:$J$230, MATCH('1. Calculations'!C92, countries,0)), "No value")</f>
        <v>0</v>
      </c>
      <c r="H92" s="72">
        <f t="shared" si="9"/>
        <v>0</v>
      </c>
      <c r="I92" s="74">
        <f>IFERROR(INDEX('1. Eutrophication General data'!$K$13:$K$230, MATCH('1. Calculations'!C92, countries,0)), "No value")</f>
        <v>1.1458100000000001E-12</v>
      </c>
      <c r="J92" s="72">
        <f t="shared" si="10"/>
        <v>4.0487985865724383</v>
      </c>
      <c r="K92" s="74">
        <f>IFERROR(INDEX('1. Eutrophication General data'!$L$13:$L$230, MATCH('1. Calculations'!C92, countries,0)), "No value")</f>
        <v>4.93999E-15</v>
      </c>
      <c r="L92" s="72">
        <f t="shared" si="11"/>
        <v>0.2627654255319149</v>
      </c>
      <c r="M92" s="75">
        <f>IF(AND(ISNUMBER(E92), ISNUMBER(I92)), CostP_FW*'1. Calculations'!$F92*'1. Calculations'!$J92, "---")</f>
        <v>220.15929407411235</v>
      </c>
      <c r="N92" s="75"/>
      <c r="O92" s="75">
        <f>IF(AND(ISNUMBER(E92), ISNUMBER(K92)), CostP_MW*'1. Calculations'!$F92*'1. Calculations'!$L92, "---")</f>
        <v>7.1778242224101589</v>
      </c>
      <c r="P92" s="75">
        <f>IF(AND(ISNUMBER(E92), ISNUMBER(K92)), CostN_MW*'1. Calculations'!$F92*'1. Calculations'!$L92, "No value")</f>
        <v>0.97726245281640656</v>
      </c>
      <c r="Q92" s="75">
        <f>IF(AND(ISNUMBER(E92), ISNUMBER(I92)), CostN_FW*'1. Calculations'!$F92*'1. Calculations'!$J92, "---")</f>
        <v>0</v>
      </c>
      <c r="R92" s="76">
        <f>IFERROR(INDEX('1. Eutrophication General data'!$M$13:$M$230, MATCH('1. Calculations'!C92, countries,0)), "No value")</f>
        <v>0.48681999999999997</v>
      </c>
      <c r="S92" s="77">
        <f t="shared" si="12"/>
        <v>0.48820635999999995</v>
      </c>
      <c r="T92" s="77">
        <f t="shared" si="15"/>
        <v>0.51179364000000005</v>
      </c>
      <c r="U92" s="72">
        <f t="shared" si="13"/>
        <v>116.1803859303631</v>
      </c>
      <c r="V92" s="72">
        <f t="shared" si="14"/>
        <v>0.47710574485416957</v>
      </c>
    </row>
    <row r="93" spans="3:22" ht="14.25" customHeight="1" x14ac:dyDescent="0.2">
      <c r="C93" s="9" t="s">
        <v>108</v>
      </c>
      <c r="D93" s="9" t="s">
        <v>27</v>
      </c>
      <c r="E93" s="71" t="str">
        <f>IFERROR(INDEX('1. Eutrophication General data'!$H$13:$H$230, MATCH('1. Calculations'!C93, countries,0)), "No value")</f>
        <v>No value</v>
      </c>
      <c r="F93" s="72" t="str">
        <f t="shared" si="8"/>
        <v>No value</v>
      </c>
      <c r="G93" s="73">
        <f>IFERROR(INDEX('1. Eutrophication General data'!$J$13:$J$230, MATCH('1. Calculations'!C93, countries,0)), "No value")</f>
        <v>0</v>
      </c>
      <c r="H93" s="72">
        <f t="shared" si="9"/>
        <v>0</v>
      </c>
      <c r="I93" s="74" t="str">
        <f>IFERROR(INDEX('1. Eutrophication General data'!$K$13:$K$230, MATCH('1. Calculations'!C93, countries,0)), "No value")</f>
        <v>Country not available in source dataset</v>
      </c>
      <c r="J93" s="72" t="str">
        <f t="shared" si="10"/>
        <v>No value</v>
      </c>
      <c r="K93" s="74">
        <f>IFERROR(INDEX('1. Eutrophication General data'!$L$13:$L$230, MATCH('1. Calculations'!C93, countries,0)), "No value")</f>
        <v>9.4939300000000008E-16</v>
      </c>
      <c r="L93" s="72">
        <f t="shared" si="11"/>
        <v>5.0499627659574477E-2</v>
      </c>
      <c r="M93" s="75" t="str">
        <f>IF(AND(ISNUMBER(E93), ISNUMBER(I93)), CostP_FW*'1. Calculations'!$F93*'1. Calculations'!$J93, "---")</f>
        <v>---</v>
      </c>
      <c r="N93" s="75"/>
      <c r="O93" s="75" t="str">
        <f>IF(AND(ISNUMBER(E93), ISNUMBER(K93)), CostP_MW*'1. Calculations'!$F93*'1. Calculations'!$L93, "---")</f>
        <v>---</v>
      </c>
      <c r="P93" s="75" t="str">
        <f>IF(AND(ISNUMBER(E93), ISNUMBER(K93)), CostN_MW*'1. Calculations'!$F93*'1. Calculations'!$L93, "No value")</f>
        <v>No value</v>
      </c>
      <c r="Q93" s="75" t="str">
        <f>IF(AND(ISNUMBER(E93), ISNUMBER(I93)), CostN_FW*'1. Calculations'!$F93*'1. Calculations'!$J93, "---")</f>
        <v>---</v>
      </c>
      <c r="R93" s="76">
        <f>IFERROR(INDEX('1. Eutrophication General data'!$M$13:$M$230, MATCH('1. Calculations'!C93, countries,0)), "No value")</f>
        <v>0.97528000000000004</v>
      </c>
      <c r="S93" s="77">
        <f t="shared" si="12"/>
        <v>0.97568944000000002</v>
      </c>
      <c r="T93" s="77">
        <f t="shared" si="15"/>
        <v>2.4310559999999981E-2</v>
      </c>
      <c r="U93" s="72" t="str">
        <f t="shared" si="13"/>
        <v>---</v>
      </c>
      <c r="V93" s="72" t="str">
        <f t="shared" si="14"/>
        <v>---</v>
      </c>
    </row>
    <row r="94" spans="3:22" ht="14.25" customHeight="1" x14ac:dyDescent="0.2">
      <c r="C94" s="9" t="s">
        <v>109</v>
      </c>
      <c r="D94" s="9" t="s">
        <v>36</v>
      </c>
      <c r="E94" s="71">
        <f>IFERROR(INDEX('1. Eutrophication General data'!$H$13:$H$230, MATCH('1. Calculations'!C94, countries,0)), "No value")</f>
        <v>13064.98768</v>
      </c>
      <c r="F94" s="72">
        <f t="shared" si="8"/>
        <v>0.19833966080561988</v>
      </c>
      <c r="G94" s="73">
        <f>IFERROR(INDEX('1. Eutrophication General data'!$J$13:$J$230, MATCH('1. Calculations'!C94, countries,0)), "No value")</f>
        <v>0</v>
      </c>
      <c r="H94" s="72">
        <f t="shared" si="9"/>
        <v>0</v>
      </c>
      <c r="I94" s="74" t="str">
        <f>IFERROR(INDEX('1. Eutrophication General data'!$K$13:$K$230, MATCH('1. Calculations'!C94, countries,0)), "No value")</f>
        <v>Country not available in source dataset</v>
      </c>
      <c r="J94" s="72" t="str">
        <f t="shared" si="10"/>
        <v>No value</v>
      </c>
      <c r="K94" s="74">
        <f>IFERROR(INDEX('1. Eutrophication General data'!$L$13:$L$230, MATCH('1. Calculations'!C94, countries,0)), "No value")</f>
        <v>5.4304600000000005E-16</v>
      </c>
      <c r="L94" s="72">
        <f t="shared" si="11"/>
        <v>2.8885425531914897E-2</v>
      </c>
      <c r="M94" s="75" t="str">
        <f>IF(AND(ISNUMBER(E94), ISNUMBER(I94)), CostP_FW*'1. Calculations'!$F94*'1. Calculations'!$J94, "---")</f>
        <v>---</v>
      </c>
      <c r="N94" s="75"/>
      <c r="O94" s="75">
        <f>IF(AND(ISNUMBER(E94), ISNUMBER(K94)), CostP_MW*'1. Calculations'!$F94*'1. Calculations'!$L94, "---")</f>
        <v>0.31464327926900382</v>
      </c>
      <c r="P94" s="75">
        <f>IF(AND(ISNUMBER(E94), ISNUMBER(K94)), CostN_MW*'1. Calculations'!$F94*'1. Calculations'!$L94, "No value")</f>
        <v>4.2838756332399586E-2</v>
      </c>
      <c r="Q94" s="75" t="str">
        <f>IF(AND(ISNUMBER(E94), ISNUMBER(I94)), CostN_FW*'1. Calculations'!$F94*'1. Calculations'!$J94, "---")</f>
        <v>---</v>
      </c>
      <c r="R94" s="76">
        <f>IFERROR(INDEX('1. Eutrophication General data'!$M$13:$M$230, MATCH('1. Calculations'!C94, countries,0)), "No value")</f>
        <v>1</v>
      </c>
      <c r="S94" s="77">
        <f t="shared" si="12"/>
        <v>1</v>
      </c>
      <c r="T94" s="77">
        <f t="shared" si="15"/>
        <v>0</v>
      </c>
      <c r="U94" s="72" t="str">
        <f t="shared" si="13"/>
        <v>---</v>
      </c>
      <c r="V94" s="72" t="str">
        <f t="shared" si="14"/>
        <v>---</v>
      </c>
    </row>
    <row r="95" spans="3:22" ht="14.25" customHeight="1" x14ac:dyDescent="0.2">
      <c r="C95" s="9" t="s">
        <v>110</v>
      </c>
      <c r="D95" s="9" t="s">
        <v>31</v>
      </c>
      <c r="E95" s="71" t="str">
        <f>IFERROR(INDEX('1. Eutrophication General data'!$H$13:$H$230, MATCH('1. Calculations'!C95, countries,0)), "No value")</f>
        <v>No value</v>
      </c>
      <c r="F95" s="72" t="str">
        <f t="shared" si="8"/>
        <v>No value</v>
      </c>
      <c r="G95" s="73">
        <f>IFERROR(INDEX('1. Eutrophication General data'!$J$13:$J$230, MATCH('1. Calculations'!C95, countries,0)), "No value")</f>
        <v>0</v>
      </c>
      <c r="H95" s="72">
        <f t="shared" si="9"/>
        <v>0</v>
      </c>
      <c r="I95" s="74" t="str">
        <f>IFERROR(INDEX('1. Eutrophication General data'!$K$13:$K$230, MATCH('1. Calculations'!C95, countries,0)), "No value")</f>
        <v>Country not available in source dataset</v>
      </c>
      <c r="J95" s="72" t="str">
        <f t="shared" si="10"/>
        <v>No value</v>
      </c>
      <c r="K95" s="74">
        <f>IFERROR(INDEX('1. Eutrophication General data'!$L$13:$L$230, MATCH('1. Calculations'!C95, countries,0)), "No value")</f>
        <v>0</v>
      </c>
      <c r="L95" s="72">
        <f t="shared" si="11"/>
        <v>0</v>
      </c>
      <c r="M95" s="75" t="str">
        <f>IF(AND(ISNUMBER(E95), ISNUMBER(I95)), CostP_FW*'1. Calculations'!$F95*'1. Calculations'!$J95, "---")</f>
        <v>---</v>
      </c>
      <c r="N95" s="75"/>
      <c r="O95" s="75" t="str">
        <f>IF(AND(ISNUMBER(E95), ISNUMBER(K95)), CostP_MW*'1. Calculations'!$F95*'1. Calculations'!$L95, "---")</f>
        <v>---</v>
      </c>
      <c r="P95" s="75" t="str">
        <f>IF(AND(ISNUMBER(E95), ISNUMBER(K95)), CostN_MW*'1. Calculations'!$F95*'1. Calculations'!$L95, "No value")</f>
        <v>No value</v>
      </c>
      <c r="Q95" s="75" t="str">
        <f>IF(AND(ISNUMBER(E95), ISNUMBER(I95)), CostN_FW*'1. Calculations'!$F95*'1. Calculations'!$J95, "---")</f>
        <v>---</v>
      </c>
      <c r="R95" s="76">
        <f>IFERROR(INDEX('1. Eutrophication General data'!$M$13:$M$230, MATCH('1. Calculations'!C95, countries,0)), "No value")</f>
        <v>1</v>
      </c>
      <c r="S95" s="77">
        <f t="shared" si="12"/>
        <v>1</v>
      </c>
      <c r="T95" s="77">
        <f t="shared" si="15"/>
        <v>0</v>
      </c>
      <c r="U95" s="72" t="str">
        <f t="shared" si="13"/>
        <v>---</v>
      </c>
      <c r="V95" s="72" t="str">
        <f t="shared" si="14"/>
        <v>---</v>
      </c>
    </row>
    <row r="96" spans="3:22" ht="14.25" customHeight="1" x14ac:dyDescent="0.2">
      <c r="C96" s="9" t="s">
        <v>111</v>
      </c>
      <c r="D96" s="9" t="s">
        <v>36</v>
      </c>
      <c r="E96" s="71">
        <f>IFERROR(INDEX('1. Eutrophication General data'!$H$13:$H$230, MATCH('1. Calculations'!C96, countries,0)), "No value")</f>
        <v>11805.841259999999</v>
      </c>
      <c r="F96" s="72">
        <f t="shared" si="8"/>
        <v>0.17922455102027252</v>
      </c>
      <c r="G96" s="73">
        <f>IFERROR(INDEX('1. Eutrophication General data'!$J$13:$J$230, MATCH('1. Calculations'!C96, countries,0)), "No value")</f>
        <v>0</v>
      </c>
      <c r="H96" s="72">
        <f t="shared" si="9"/>
        <v>0</v>
      </c>
      <c r="I96" s="74">
        <f>IFERROR(INDEX('1. Eutrophication General data'!$K$13:$K$230, MATCH('1. Calculations'!C96, countries,0)), "No value")</f>
        <v>4.81534E-12</v>
      </c>
      <c r="J96" s="72">
        <f t="shared" si="10"/>
        <v>17.015335689045937</v>
      </c>
      <c r="K96" s="74">
        <f>IFERROR(INDEX('1. Eutrophication General data'!$L$13:$L$230, MATCH('1. Calculations'!C96, countries,0)), "No value")</f>
        <v>7.30779E-16</v>
      </c>
      <c r="L96" s="72">
        <f t="shared" si="11"/>
        <v>3.887122340425532E-2</v>
      </c>
      <c r="M96" s="75">
        <f>IF(AND(ISNUMBER(E96), ISNUMBER(I96)), CostP_FW*'1. Calculations'!$F96*'1. Calculations'!$J96, "---")</f>
        <v>333.39140515810408</v>
      </c>
      <c r="N96" s="75"/>
      <c r="O96" s="75">
        <f>IF(AND(ISNUMBER(E96), ISNUMBER(K96)), CostP_MW*'1. Calculations'!$F96*'1. Calculations'!$L96, "---")</f>
        <v>0.38260957504599169</v>
      </c>
      <c r="P96" s="75">
        <f>IF(AND(ISNUMBER(E96), ISNUMBER(K96)), CostN_MW*'1. Calculations'!$F96*'1. Calculations'!$L96, "No value")</f>
        <v>5.2092383456966006E-2</v>
      </c>
      <c r="Q96" s="75">
        <f>IF(AND(ISNUMBER(E96), ISNUMBER(I96)), CostN_FW*'1. Calculations'!$F96*'1. Calculations'!$J96, "---")</f>
        <v>0</v>
      </c>
      <c r="R96" s="76">
        <f>IFERROR(INDEX('1. Eutrophication General data'!$M$13:$M$230, MATCH('1. Calculations'!C96, countries,0)), "No value")</f>
        <v>1.8370000000000001E-2</v>
      </c>
      <c r="S96" s="77">
        <f t="shared" si="12"/>
        <v>2.0693260000000047E-2</v>
      </c>
      <c r="T96" s="77">
        <f t="shared" si="15"/>
        <v>0.97930673999999995</v>
      </c>
      <c r="U96" s="72">
        <f t="shared" si="13"/>
        <v>326.50036756881701</v>
      </c>
      <c r="V96" s="72">
        <f t="shared" si="14"/>
        <v>1.0779612348946989E-3</v>
      </c>
    </row>
    <row r="97" spans="3:22" ht="14.25" customHeight="1" x14ac:dyDescent="0.2">
      <c r="C97" s="9" t="s">
        <v>112</v>
      </c>
      <c r="D97" s="9" t="s">
        <v>34</v>
      </c>
      <c r="E97" s="71">
        <f>IFERROR(INDEX('1. Eutrophication General data'!$H$13:$H$230, MATCH('1. Calculations'!C97, countries,0)), "No value")</f>
        <v>3209.7054990000001</v>
      </c>
      <c r="F97" s="72">
        <f t="shared" si="8"/>
        <v>4.8726559530716133E-2</v>
      </c>
      <c r="G97" s="73">
        <f>IFERROR(INDEX('1. Eutrophication General data'!$J$13:$J$230, MATCH('1. Calculations'!C97, countries,0)), "No value")</f>
        <v>0</v>
      </c>
      <c r="H97" s="72">
        <f t="shared" si="9"/>
        <v>0</v>
      </c>
      <c r="I97" s="74">
        <f>IFERROR(INDEX('1. Eutrophication General data'!$K$13:$K$230, MATCH('1. Calculations'!C97, countries,0)), "No value")</f>
        <v>1.13953E-11</v>
      </c>
      <c r="J97" s="72">
        <f t="shared" si="10"/>
        <v>40.266077738515904</v>
      </c>
      <c r="K97" s="74">
        <f>IFERROR(INDEX('1. Eutrophication General data'!$L$13:$L$230, MATCH('1. Calculations'!C97, countries,0)), "No value")</f>
        <v>2.57005E-15</v>
      </c>
      <c r="L97" s="72">
        <f t="shared" si="11"/>
        <v>0.13670478723404256</v>
      </c>
      <c r="M97" s="75">
        <f>IF(AND(ISNUMBER(E97), ISNUMBER(I97)), CostP_FW*'1. Calculations'!$F97*'1. Calculations'!$J97, "---")</f>
        <v>214.49711361283522</v>
      </c>
      <c r="N97" s="75"/>
      <c r="O97" s="75">
        <f>IF(AND(ISNUMBER(E97), ISNUMBER(K97)), CostP_MW*'1. Calculations'!$F97*'1. Calculations'!$L97, "---")</f>
        <v>0.365830234084697</v>
      </c>
      <c r="P97" s="75">
        <f>IF(AND(ISNUMBER(E97), ISNUMBER(K97)), CostN_MW*'1. Calculations'!$F97*'1. Calculations'!$L97, "No value")</f>
        <v>4.9807872246273303E-2</v>
      </c>
      <c r="Q97" s="75">
        <f>IF(AND(ISNUMBER(E97), ISNUMBER(I97)), CostN_FW*'1. Calculations'!$F97*'1. Calculations'!$J97, "---")</f>
        <v>0</v>
      </c>
      <c r="R97" s="76">
        <f>IFERROR(INDEX('1. Eutrophication General data'!$M$13:$M$230, MATCH('1. Calculations'!C97, countries,0)), "No value")</f>
        <v>0.15309</v>
      </c>
      <c r="S97" s="77">
        <f t="shared" si="12"/>
        <v>0.15514382000000004</v>
      </c>
      <c r="T97" s="77">
        <f t="shared" si="15"/>
        <v>0.84485617999999996</v>
      </c>
      <c r="U97" s="72">
        <f t="shared" si="13"/>
        <v>181.27596832795336</v>
      </c>
      <c r="V97" s="72">
        <f t="shared" si="14"/>
        <v>7.7273835663588235E-3</v>
      </c>
    </row>
    <row r="98" spans="3:22" ht="14.25" customHeight="1" x14ac:dyDescent="0.2">
      <c r="C98" s="9" t="s">
        <v>113</v>
      </c>
      <c r="D98" s="9" t="s">
        <v>34</v>
      </c>
      <c r="E98" s="71">
        <f>IFERROR(INDEX('1. Eutrophication General data'!$H$13:$H$230, MATCH('1. Calculations'!C98, countries,0)), "No value")</f>
        <v>2300.4522959999999</v>
      </c>
      <c r="F98" s="72">
        <f t="shared" si="8"/>
        <v>3.4923180891062992E-2</v>
      </c>
      <c r="G98" s="73">
        <f>IFERROR(INDEX('1. Eutrophication General data'!$J$13:$J$230, MATCH('1. Calculations'!C98, countries,0)), "No value")</f>
        <v>0</v>
      </c>
      <c r="H98" s="72">
        <f t="shared" si="9"/>
        <v>0</v>
      </c>
      <c r="I98" s="74">
        <f>IFERROR(INDEX('1. Eutrophication General data'!$K$13:$K$230, MATCH('1. Calculations'!C98, countries,0)), "No value")</f>
        <v>2.7478700000000001E-12</v>
      </c>
      <c r="J98" s="72">
        <f t="shared" si="10"/>
        <v>9.7097879858657237</v>
      </c>
      <c r="K98" s="74">
        <f>IFERROR(INDEX('1. Eutrophication General data'!$L$13:$L$230, MATCH('1. Calculations'!C98, countries,0)), "No value")</f>
        <v>1.1978800000000001E-15</v>
      </c>
      <c r="L98" s="72">
        <f t="shared" si="11"/>
        <v>6.3717021276595745E-2</v>
      </c>
      <c r="M98" s="75">
        <f>IF(AND(ISNUMBER(E98), ISNUMBER(I98)), CostP_FW*'1. Calculations'!$F98*'1. Calculations'!$J98, "---")</f>
        <v>37.071479387528207</v>
      </c>
      <c r="N98" s="75"/>
      <c r="O98" s="75">
        <f>IF(AND(ISNUMBER(E98), ISNUMBER(K98)), CostP_MW*'1. Calculations'!$F98*'1. Calculations'!$L98, "---")</f>
        <v>0.12220792828542229</v>
      </c>
      <c r="P98" s="75">
        <f>IF(AND(ISNUMBER(E98), ISNUMBER(K98)), CostN_MW*'1. Calculations'!$F98*'1. Calculations'!$L98, "No value")</f>
        <v>1.6638638123367355E-2</v>
      </c>
      <c r="Q98" s="75">
        <f>IF(AND(ISNUMBER(E98), ISNUMBER(I98)), CostN_FW*'1. Calculations'!$F98*'1. Calculations'!$J98, "---")</f>
        <v>0</v>
      </c>
      <c r="R98" s="76">
        <f>IFERROR(INDEX('1. Eutrophication General data'!$M$13:$M$230, MATCH('1. Calculations'!C98, countries,0)), "No value")</f>
        <v>0.41578999999999999</v>
      </c>
      <c r="S98" s="77">
        <f t="shared" si="12"/>
        <v>0.41731841999999997</v>
      </c>
      <c r="T98" s="77">
        <f t="shared" si="15"/>
        <v>0.58268158000000003</v>
      </c>
      <c r="U98" s="72">
        <f t="shared" si="13"/>
        <v>21.651867802005917</v>
      </c>
      <c r="V98" s="72">
        <f t="shared" si="14"/>
        <v>6.9436101725954295E-3</v>
      </c>
    </row>
    <row r="99" spans="3:22" ht="14.25" customHeight="1" x14ac:dyDescent="0.2">
      <c r="C99" s="9" t="s">
        <v>114</v>
      </c>
      <c r="D99" s="9" t="s">
        <v>36</v>
      </c>
      <c r="E99" s="71">
        <f>IFERROR(INDEX('1. Eutrophication General data'!$H$13:$H$230, MATCH('1. Calculations'!C99, countries,0)), "No value")</f>
        <v>21902.23821</v>
      </c>
      <c r="F99" s="72">
        <f t="shared" si="8"/>
        <v>0.33249801713209781</v>
      </c>
      <c r="G99" s="73">
        <f>IFERROR(INDEX('1. Eutrophication General data'!$J$13:$J$230, MATCH('1. Calculations'!C99, countries,0)), "No value")</f>
        <v>0</v>
      </c>
      <c r="H99" s="72">
        <f t="shared" si="9"/>
        <v>0</v>
      </c>
      <c r="I99" s="74">
        <f>IFERROR(INDEX('1. Eutrophication General data'!$K$13:$K$230, MATCH('1. Calculations'!C99, countries,0)), "No value")</f>
        <v>2.85672E-12</v>
      </c>
      <c r="J99" s="72">
        <f t="shared" si="10"/>
        <v>10.094416961130742</v>
      </c>
      <c r="K99" s="74">
        <f>IFERROR(INDEX('1. Eutrophication General data'!$L$13:$L$230, MATCH('1. Calculations'!C99, countries,0)), "No value")</f>
        <v>6.9730399999999998E-16</v>
      </c>
      <c r="L99" s="72">
        <f t="shared" si="11"/>
        <v>3.709063829787234E-2</v>
      </c>
      <c r="M99" s="75">
        <f>IF(AND(ISNUMBER(E99), ISNUMBER(I99)), CostP_FW*'1. Calculations'!$F99*'1. Calculations'!$J99, "---")</f>
        <v>366.93291949548382</v>
      </c>
      <c r="N99" s="75"/>
      <c r="O99" s="75">
        <f>IF(AND(ISNUMBER(E99), ISNUMBER(K99)), CostP_MW*'1. Calculations'!$F99*'1. Calculations'!$L99, "---")</f>
        <v>0.67730376636773437</v>
      </c>
      <c r="P99" s="75">
        <f>IF(AND(ISNUMBER(E99), ISNUMBER(K99)), CostN_MW*'1. Calculations'!$F99*'1. Calculations'!$L99, "No value")</f>
        <v>9.2215066782461483E-2</v>
      </c>
      <c r="Q99" s="75">
        <f>IF(AND(ISNUMBER(E99), ISNUMBER(I99)), CostN_FW*'1. Calculations'!$F99*'1. Calculations'!$J99, "---")</f>
        <v>0</v>
      </c>
      <c r="R99" s="76">
        <f>IFERROR(INDEX('1. Eutrophication General data'!$M$13:$M$230, MATCH('1. Calculations'!C99, countries,0)), "No value")</f>
        <v>0.61402000000000001</v>
      </c>
      <c r="S99" s="77">
        <f t="shared" si="12"/>
        <v>0.61515196000000005</v>
      </c>
      <c r="T99" s="77">
        <f t="shared" si="15"/>
        <v>0.38484803999999995</v>
      </c>
      <c r="U99" s="72">
        <f t="shared" si="13"/>
        <v>141.63005961871121</v>
      </c>
      <c r="V99" s="72">
        <f t="shared" si="14"/>
        <v>5.6726279072762079E-2</v>
      </c>
    </row>
    <row r="100" spans="3:22" ht="14.25" customHeight="1" x14ac:dyDescent="0.2">
      <c r="C100" s="9" t="s">
        <v>115</v>
      </c>
      <c r="D100" s="9" t="s">
        <v>36</v>
      </c>
      <c r="E100" s="71">
        <f>IFERROR(INDEX('1. Eutrophication General data'!$H$13:$H$230, MATCH('1. Calculations'!C100, countries,0)), "No value")</f>
        <v>3118.456702</v>
      </c>
      <c r="F100" s="72">
        <f t="shared" si="8"/>
        <v>4.7341310964917185E-2</v>
      </c>
      <c r="G100" s="73">
        <f>IFERROR(INDEX('1. Eutrophication General data'!$J$13:$J$230, MATCH('1. Calculations'!C100, countries,0)), "No value")</f>
        <v>0</v>
      </c>
      <c r="H100" s="72">
        <f t="shared" si="9"/>
        <v>0</v>
      </c>
      <c r="I100" s="74">
        <f>IFERROR(INDEX('1. Eutrophication General data'!$K$13:$K$230, MATCH('1. Calculations'!C100, countries,0)), "No value")</f>
        <v>7.25356E-12</v>
      </c>
      <c r="J100" s="72">
        <f t="shared" si="10"/>
        <v>25.630954063604239</v>
      </c>
      <c r="K100" s="74">
        <f>IFERROR(INDEX('1. Eutrophication General data'!$L$13:$L$230, MATCH('1. Calculations'!C100, countries,0)), "No value")</f>
        <v>3.6408200000000003E-16</v>
      </c>
      <c r="L100" s="72">
        <f t="shared" si="11"/>
        <v>1.9366063829787235E-2</v>
      </c>
      <c r="M100" s="75">
        <f>IF(AND(ISNUMBER(E100), ISNUMBER(I100)), CostP_FW*'1. Calculations'!$F100*'1. Calculations'!$J100, "---")</f>
        <v>132.65432964226201</v>
      </c>
      <c r="N100" s="75"/>
      <c r="O100" s="75">
        <f>IF(AND(ISNUMBER(E100), ISNUMBER(K100)), CostP_MW*'1. Calculations'!$F100*'1. Calculations'!$L100, "---")</f>
        <v>5.0351424620243647E-2</v>
      </c>
      <c r="P100" s="75">
        <f>IF(AND(ISNUMBER(E100), ISNUMBER(K100)), CostN_MW*'1. Calculations'!$F100*'1. Calculations'!$L100, "No value")</f>
        <v>6.8553582816294166E-3</v>
      </c>
      <c r="Q100" s="75">
        <f>IF(AND(ISNUMBER(E100), ISNUMBER(I100)), CostN_FW*'1. Calculations'!$F100*'1. Calculations'!$J100, "---")</f>
        <v>0</v>
      </c>
      <c r="R100" s="76">
        <f>IFERROR(INDEX('1. Eutrophication General data'!$M$13:$M$230, MATCH('1. Calculations'!C100, countries,0)), "No value")</f>
        <v>0.59577999999999998</v>
      </c>
      <c r="S100" s="77">
        <f t="shared" si="12"/>
        <v>0.59694844000000002</v>
      </c>
      <c r="T100" s="77">
        <f t="shared" si="15"/>
        <v>0.40305155999999998</v>
      </c>
      <c r="U100" s="72">
        <f t="shared" si="13"/>
        <v>53.496591707446775</v>
      </c>
      <c r="V100" s="72">
        <f t="shared" si="14"/>
        <v>4.0922954318597608E-3</v>
      </c>
    </row>
    <row r="101" spans="3:22" ht="14.25" customHeight="1" x14ac:dyDescent="0.2">
      <c r="C101" s="9" t="s">
        <v>116</v>
      </c>
      <c r="D101" s="9" t="s">
        <v>36</v>
      </c>
      <c r="E101" s="71">
        <f>IFERROR(INDEX('1. Eutrophication General data'!$H$13:$H$230, MATCH('1. Calculations'!C101, countries,0)), "No value")</f>
        <v>5686.370962</v>
      </c>
      <c r="F101" s="72">
        <f t="shared" si="8"/>
        <v>8.6324833627245051E-2</v>
      </c>
      <c r="G101" s="73">
        <f>IFERROR(INDEX('1. Eutrophication General data'!$J$13:$J$230, MATCH('1. Calculations'!C101, countries,0)), "No value")</f>
        <v>0</v>
      </c>
      <c r="H101" s="72">
        <f t="shared" si="9"/>
        <v>0</v>
      </c>
      <c r="I101" s="74">
        <f>IFERROR(INDEX('1. Eutrophication General data'!$K$13:$K$230, MATCH('1. Calculations'!C101, countries,0)), "No value")</f>
        <v>2.7849E-12</v>
      </c>
      <c r="J101" s="72">
        <f t="shared" si="10"/>
        <v>9.8406360424028261</v>
      </c>
      <c r="K101" s="74">
        <f>IFERROR(INDEX('1. Eutrophication General data'!$L$13:$L$230, MATCH('1. Calculations'!C101, countries,0)), "No value")</f>
        <v>5.8407600000000005E-16</v>
      </c>
      <c r="L101" s="72">
        <f t="shared" si="11"/>
        <v>3.1067872340425535E-2</v>
      </c>
      <c r="M101" s="75">
        <f>IF(AND(ISNUMBER(E101), ISNUMBER(I101)), CostP_FW*'1. Calculations'!$F101*'1. Calculations'!$J101, "---")</f>
        <v>92.86996813307826</v>
      </c>
      <c r="N101" s="75"/>
      <c r="O101" s="75">
        <f>IF(AND(ISNUMBER(E101), ISNUMBER(K101)), CostP_MW*'1. Calculations'!$F101*'1. Calculations'!$L101, "---")</f>
        <v>0.14729139848246522</v>
      </c>
      <c r="P101" s="75">
        <f>IF(AND(ISNUMBER(E101), ISNUMBER(K101)), CostN_MW*'1. Calculations'!$F101*'1. Calculations'!$L101, "No value")</f>
        <v>2.0053758478833294E-2</v>
      </c>
      <c r="Q101" s="75">
        <f>IF(AND(ISNUMBER(E101), ISNUMBER(I101)), CostN_FW*'1. Calculations'!$F101*'1. Calculations'!$J101, "---")</f>
        <v>0</v>
      </c>
      <c r="R101" s="76">
        <f>IFERROR(INDEX('1. Eutrophication General data'!$M$13:$M$230, MATCH('1. Calculations'!C101, countries,0)), "No value")</f>
        <v>7.7899999999999997E-2</v>
      </c>
      <c r="S101" s="77">
        <f t="shared" si="12"/>
        <v>8.010420000000007E-2</v>
      </c>
      <c r="T101" s="77">
        <f t="shared" si="15"/>
        <v>0.91989579999999993</v>
      </c>
      <c r="U101" s="72">
        <f t="shared" si="13"/>
        <v>85.442492291394842</v>
      </c>
      <c r="V101" s="72">
        <f t="shared" si="14"/>
        <v>1.6063902799401592E-3</v>
      </c>
    </row>
    <row r="102" spans="3:22" ht="14.25" customHeight="1" x14ac:dyDescent="0.2">
      <c r="C102" s="9" t="s">
        <v>117</v>
      </c>
      <c r="D102" s="9" t="s">
        <v>31</v>
      </c>
      <c r="E102" s="71">
        <f>IFERROR(INDEX('1. Eutrophication General data'!$H$13:$H$230, MATCH('1. Calculations'!C102, countries,0)), "No value")</f>
        <v>70450.338149999996</v>
      </c>
      <c r="F102" s="72">
        <f t="shared" si="8"/>
        <v>1.0695070301292637</v>
      </c>
      <c r="G102" s="73">
        <f>IFERROR(INDEX('1. Eutrophication General data'!$J$13:$J$230, MATCH('1. Calculations'!C102, countries,0)), "No value")</f>
        <v>0</v>
      </c>
      <c r="H102" s="72">
        <f t="shared" si="9"/>
        <v>0</v>
      </c>
      <c r="I102" s="74" t="str">
        <f>IFERROR(INDEX('1. Eutrophication General data'!$K$13:$K$230, MATCH('1. Calculations'!C102, countries,0)), "No value")</f>
        <v>Country not available in source dataset</v>
      </c>
      <c r="J102" s="72" t="str">
        <f t="shared" si="10"/>
        <v>No value</v>
      </c>
      <c r="K102" s="74" t="str">
        <f>IFERROR(INDEX('1. Eutrophication General data'!$L$13:$L$230, MATCH('1. Calculations'!C102, countries,0)), "No value")</f>
        <v>Country not available in Source Dataset</v>
      </c>
      <c r="L102" s="72" t="str">
        <f t="shared" si="11"/>
        <v>No value</v>
      </c>
      <c r="M102" s="75" t="str">
        <f>IF(AND(ISNUMBER(E102), ISNUMBER(I102)), CostP_FW*'1. Calculations'!$F102*'1. Calculations'!$J102, "---")</f>
        <v>---</v>
      </c>
      <c r="N102" s="75"/>
      <c r="O102" s="75" t="str">
        <f>IF(AND(ISNUMBER(E102), ISNUMBER(K102)), CostP_MW*'1. Calculations'!$F102*'1. Calculations'!$L102, "---")</f>
        <v>---</v>
      </c>
      <c r="P102" s="75" t="str">
        <f>IF(AND(ISNUMBER(E102), ISNUMBER(K102)), CostN_MW*'1. Calculations'!$F102*'1. Calculations'!$L102, "No value")</f>
        <v>No value</v>
      </c>
      <c r="Q102" s="75" t="str">
        <f>IF(AND(ISNUMBER(E102), ISNUMBER(I102)), CostN_FW*'1. Calculations'!$F102*'1. Calculations'!$J102, "---")</f>
        <v>---</v>
      </c>
      <c r="R102" s="76">
        <f>IFERROR(INDEX('1. Eutrophication General data'!$M$13:$M$230, MATCH('1. Calculations'!C102, countries,0)), "No value")</f>
        <v>1</v>
      </c>
      <c r="S102" s="77">
        <f t="shared" si="12"/>
        <v>1</v>
      </c>
      <c r="T102" s="77">
        <f t="shared" si="15"/>
        <v>0</v>
      </c>
      <c r="U102" s="72" t="str">
        <f t="shared" si="13"/>
        <v>---</v>
      </c>
      <c r="V102" s="72" t="str">
        <f t="shared" si="14"/>
        <v>---</v>
      </c>
    </row>
    <row r="103" spans="3:22" ht="14.25" customHeight="1" x14ac:dyDescent="0.2">
      <c r="C103" s="9" t="s">
        <v>118</v>
      </c>
      <c r="D103" s="9" t="s">
        <v>27</v>
      </c>
      <c r="E103" s="71">
        <f>IFERROR(INDEX('1. Eutrophication General data'!$H$13:$H$230, MATCH('1. Calculations'!C103, countries,0)), "No value")</f>
        <v>37419.475689999999</v>
      </c>
      <c r="F103" s="72">
        <f t="shared" si="8"/>
        <v>0.5680652976994417</v>
      </c>
      <c r="G103" s="73">
        <f>IFERROR(INDEX('1. Eutrophication General data'!$J$13:$J$230, MATCH('1. Calculations'!C103, countries,0)), "No value")</f>
        <v>0</v>
      </c>
      <c r="H103" s="72">
        <f t="shared" si="9"/>
        <v>0</v>
      </c>
      <c r="I103" s="74">
        <f>IFERROR(INDEX('1. Eutrophication General data'!$K$13:$K$230, MATCH('1. Calculations'!C103, countries,0)), "No value")</f>
        <v>2.2564900000000001E-13</v>
      </c>
      <c r="J103" s="72">
        <f t="shared" si="10"/>
        <v>0.79734628975265021</v>
      </c>
      <c r="K103" s="74">
        <f>IFERROR(INDEX('1. Eutrophication General data'!$L$13:$L$230, MATCH('1. Calculations'!C103, countries,0)), "No value")</f>
        <v>0</v>
      </c>
      <c r="L103" s="72">
        <f t="shared" si="11"/>
        <v>0</v>
      </c>
      <c r="M103" s="75">
        <f>IF(AND(ISNUMBER(E103), ISNUMBER(I103)), CostP_FW*'1. Calculations'!$F103*'1. Calculations'!$J103, "---")</f>
        <v>49.517831105447854</v>
      </c>
      <c r="N103" s="75"/>
      <c r="O103" s="75">
        <f>IF(AND(ISNUMBER(E103), ISNUMBER(K103)), CostP_MW*'1. Calculations'!$F103*'1. Calculations'!$L103, "---")</f>
        <v>0</v>
      </c>
      <c r="P103" s="75">
        <f>IF(AND(ISNUMBER(E103), ISNUMBER(K103)), CostN_MW*'1. Calculations'!$F103*'1. Calculations'!$L103, "No value")</f>
        <v>0</v>
      </c>
      <c r="Q103" s="75">
        <f>IF(AND(ISNUMBER(E103), ISNUMBER(I103)), CostN_FW*'1. Calculations'!$F103*'1. Calculations'!$J103, "---")</f>
        <v>0</v>
      </c>
      <c r="R103" s="76">
        <f>IFERROR(INDEX('1. Eutrophication General data'!$M$13:$M$230, MATCH('1. Calculations'!C103, countries,0)), "No value")</f>
        <v>0</v>
      </c>
      <c r="S103" s="77">
        <f t="shared" si="12"/>
        <v>0</v>
      </c>
      <c r="T103" s="77">
        <f t="shared" si="15"/>
        <v>1</v>
      </c>
      <c r="U103" s="72">
        <f t="shared" si="13"/>
        <v>49.517831105447854</v>
      </c>
      <c r="V103" s="72">
        <f t="shared" si="14"/>
        <v>0</v>
      </c>
    </row>
    <row r="104" spans="3:22" ht="14.25" customHeight="1" x14ac:dyDescent="0.2">
      <c r="C104" s="9" t="s">
        <v>119</v>
      </c>
      <c r="D104" s="9" t="s">
        <v>27</v>
      </c>
      <c r="E104" s="71">
        <f>IFERROR(INDEX('1. Eutrophication General data'!$H$13:$H$230, MATCH('1. Calculations'!C104, countries,0)), "No value")</f>
        <v>62050.96254</v>
      </c>
      <c r="F104" s="72">
        <f t="shared" si="8"/>
        <v>0.94199605573955081</v>
      </c>
      <c r="G104" s="73">
        <f>IFERROR(INDEX('1. Eutrophication General data'!$J$13:$J$230, MATCH('1. Calculations'!C104, countries,0)), "No value")</f>
        <v>0</v>
      </c>
      <c r="H104" s="72">
        <f t="shared" si="9"/>
        <v>0</v>
      </c>
      <c r="I104" s="74">
        <f>IFERROR(INDEX('1. Eutrophication General data'!$K$13:$K$230, MATCH('1. Calculations'!C104, countries,0)), "No value")</f>
        <v>1.8594000000000001E-13</v>
      </c>
      <c r="J104" s="72">
        <f t="shared" si="10"/>
        <v>0.65703180212014134</v>
      </c>
      <c r="K104" s="74">
        <f>IFERROR(INDEX('1. Eutrophication General data'!$L$13:$L$230, MATCH('1. Calculations'!C104, countries,0)), "No value")</f>
        <v>5.67681E-16</v>
      </c>
      <c r="L104" s="72">
        <f t="shared" si="11"/>
        <v>3.0195797872340426E-2</v>
      </c>
      <c r="M104" s="75">
        <f>IF(AND(ISNUMBER(E104), ISNUMBER(I104)), CostP_FW*'1. Calculations'!$F104*'1. Calculations'!$J104, "---")</f>
        <v>67.663093940494917</v>
      </c>
      <c r="N104" s="75"/>
      <c r="O104" s="75">
        <f>IF(AND(ISNUMBER(E104), ISNUMBER(K104)), CostP_MW*'1. Calculations'!$F104*'1. Calculations'!$L104, "---")</f>
        <v>1.5621607352012314</v>
      </c>
      <c r="P104" s="75">
        <f>IF(AND(ISNUMBER(E104), ISNUMBER(K104)), CostN_MW*'1. Calculations'!$F104*'1. Calculations'!$L104, "No value")</f>
        <v>0.2126885508020456</v>
      </c>
      <c r="Q104" s="75">
        <f>IF(AND(ISNUMBER(E104), ISNUMBER(I104)), CostN_FW*'1. Calculations'!$F104*'1. Calculations'!$J104, "---")</f>
        <v>0</v>
      </c>
      <c r="R104" s="76">
        <f>IFERROR(INDEX('1. Eutrophication General data'!$M$13:$M$230, MATCH('1. Calculations'!C104, countries,0)), "No value")</f>
        <v>0.41091</v>
      </c>
      <c r="S104" s="77">
        <f t="shared" si="12"/>
        <v>0.41244818000000005</v>
      </c>
      <c r="T104" s="77">
        <f t="shared" si="15"/>
        <v>0.58755181999999995</v>
      </c>
      <c r="U104" s="72">
        <f t="shared" si="13"/>
        <v>40.399884343669967</v>
      </c>
      <c r="V104" s="72">
        <f t="shared" si="14"/>
        <v>8.7723005685141256E-2</v>
      </c>
    </row>
    <row r="105" spans="3:22" ht="14.25" customHeight="1" x14ac:dyDescent="0.2">
      <c r="C105" s="9" t="s">
        <v>120</v>
      </c>
      <c r="D105" s="9" t="s">
        <v>25</v>
      </c>
      <c r="E105" s="71">
        <f>IFERROR(INDEX('1. Eutrophication General data'!$H$13:$H$230, MATCH('1. Calculations'!C105, countries,0)), "No value")</f>
        <v>7992.7751360000002</v>
      </c>
      <c r="F105" s="72">
        <f t="shared" si="8"/>
        <v>0.12133837001596255</v>
      </c>
      <c r="G105" s="73">
        <f>IFERROR(INDEX('1. Eutrophication General data'!$J$13:$J$230, MATCH('1. Calculations'!C105, countries,0)), "No value")</f>
        <v>0</v>
      </c>
      <c r="H105" s="72">
        <f t="shared" si="9"/>
        <v>0</v>
      </c>
      <c r="I105" s="74">
        <f>IFERROR(INDEX('1. Eutrophication General data'!$K$13:$K$230, MATCH('1. Calculations'!C105, countries,0)), "No value")</f>
        <v>3.1520500000000001E-12</v>
      </c>
      <c r="J105" s="72">
        <f t="shared" si="10"/>
        <v>11.137985865724382</v>
      </c>
      <c r="K105" s="74">
        <f>IFERROR(INDEX('1. Eutrophication General data'!$L$13:$L$230, MATCH('1. Calculations'!C105, countries,0)), "No value")</f>
        <v>2.0950100000000001E-15</v>
      </c>
      <c r="L105" s="72">
        <f t="shared" si="11"/>
        <v>0.11143670212765959</v>
      </c>
      <c r="M105" s="75">
        <f>IF(AND(ISNUMBER(E105), ISNUMBER(I105)), CostP_FW*'1. Calculations'!$F105*'1. Calculations'!$J105, "---")</f>
        <v>147.74785887069066</v>
      </c>
      <c r="N105" s="75"/>
      <c r="O105" s="75">
        <f>IF(AND(ISNUMBER(E105), ISNUMBER(K105)), CostP_MW*'1. Calculations'!$F105*'1. Calculations'!$L105, "---")</f>
        <v>0.74260271270234446</v>
      </c>
      <c r="P105" s="75">
        <f>IF(AND(ISNUMBER(E105), ISNUMBER(K105)), CostN_MW*'1. Calculations'!$F105*'1. Calculations'!$L105, "No value")</f>
        <v>0.1011055336543098</v>
      </c>
      <c r="Q105" s="75">
        <f>IF(AND(ISNUMBER(E105), ISNUMBER(I105)), CostN_FW*'1. Calculations'!$F105*'1. Calculations'!$J105, "---")</f>
        <v>0</v>
      </c>
      <c r="R105" s="76">
        <f>IFERROR(INDEX('1. Eutrophication General data'!$M$13:$M$230, MATCH('1. Calculations'!C105, countries,0)), "No value")</f>
        <v>3.8969999999999998E-2</v>
      </c>
      <c r="S105" s="77">
        <f t="shared" si="12"/>
        <v>4.1252060000000035E-2</v>
      </c>
      <c r="T105" s="77">
        <f t="shared" si="15"/>
        <v>0.95874793999999997</v>
      </c>
      <c r="U105" s="72">
        <f t="shared" si="13"/>
        <v>141.68358922334596</v>
      </c>
      <c r="V105" s="72">
        <f t="shared" si="14"/>
        <v>4.1708115406396103E-3</v>
      </c>
    </row>
    <row r="106" spans="3:22" ht="14.25" customHeight="1" x14ac:dyDescent="0.2">
      <c r="C106" s="9" t="s">
        <v>121</v>
      </c>
      <c r="D106" s="9" t="s">
        <v>31</v>
      </c>
      <c r="E106" s="71">
        <f>IFERROR(INDEX('1. Eutrophication General data'!$H$13:$H$230, MATCH('1. Calculations'!C106, countries,0)), "No value")</f>
        <v>12546.963470000001</v>
      </c>
      <c r="F106" s="72">
        <f t="shared" si="8"/>
        <v>0.19047553198919689</v>
      </c>
      <c r="G106" s="73">
        <f>IFERROR(INDEX('1. Eutrophication General data'!$J$13:$J$230, MATCH('1. Calculations'!C106, countries,0)), "No value")</f>
        <v>0</v>
      </c>
      <c r="H106" s="72">
        <f t="shared" si="9"/>
        <v>0</v>
      </c>
      <c r="I106" s="74">
        <f>IFERROR(INDEX('1. Eutrophication General data'!$K$13:$K$230, MATCH('1. Calculations'!C106, countries,0)), "No value")</f>
        <v>2.8834E-12</v>
      </c>
      <c r="J106" s="72">
        <f t="shared" si="10"/>
        <v>10.1886925795053</v>
      </c>
      <c r="K106" s="74">
        <f>IFERROR(INDEX('1. Eutrophication General data'!$L$13:$L$230, MATCH('1. Calculations'!C106, countries,0)), "No value")</f>
        <v>1.3963400000000001E-15</v>
      </c>
      <c r="L106" s="72">
        <f t="shared" si="11"/>
        <v>7.4273404255319156E-2</v>
      </c>
      <c r="M106" s="75">
        <f>IF(AND(ISNUMBER(E106), ISNUMBER(I106)), CostP_FW*'1. Calculations'!$F106*'1. Calculations'!$J106, "---")</f>
        <v>212.16514118382085</v>
      </c>
      <c r="N106" s="75"/>
      <c r="O106" s="75">
        <f>IF(AND(ISNUMBER(E106), ISNUMBER(K106)), CostP_MW*'1. Calculations'!$F106*'1. Calculations'!$L106, "---")</f>
        <v>0.77696713475924373</v>
      </c>
      <c r="P106" s="75">
        <f>IF(AND(ISNUMBER(E106), ISNUMBER(K106)), CostN_MW*'1. Calculations'!$F106*'1. Calculations'!$L106, "No value")</f>
        <v>0.10578425778412238</v>
      </c>
      <c r="Q106" s="75">
        <f>IF(AND(ISNUMBER(E106), ISNUMBER(I106)), CostN_FW*'1. Calculations'!$F106*'1. Calculations'!$J106, "---")</f>
        <v>0</v>
      </c>
      <c r="R106" s="76">
        <f>IFERROR(INDEX('1. Eutrophication General data'!$M$13:$M$230, MATCH('1. Calculations'!C106, countries,0)), "No value")</f>
        <v>0.23511000000000001</v>
      </c>
      <c r="S106" s="77">
        <f t="shared" si="12"/>
        <v>0.2369997800000001</v>
      </c>
      <c r="T106" s="77">
        <f t="shared" si="15"/>
        <v>0.7630002199999999</v>
      </c>
      <c r="U106" s="72">
        <f t="shared" si="13"/>
        <v>162.06619043959151</v>
      </c>
      <c r="V106" s="72">
        <f t="shared" si="14"/>
        <v>2.5070845822300302E-2</v>
      </c>
    </row>
    <row r="107" spans="3:22" ht="14.25" customHeight="1" x14ac:dyDescent="0.2">
      <c r="C107" s="9" t="s">
        <v>122</v>
      </c>
      <c r="D107" s="9" t="s">
        <v>29</v>
      </c>
      <c r="E107" s="71">
        <f>IFERROR(INDEX('1. Eutrophication General data'!$H$13:$H$230, MATCH('1. Calculations'!C107, countries,0)), "No value")</f>
        <v>15037.394329999999</v>
      </c>
      <c r="F107" s="72">
        <f t="shared" si="8"/>
        <v>0.22828277866485913</v>
      </c>
      <c r="G107" s="73">
        <f>IFERROR(INDEX('1. Eutrophication General data'!$J$13:$J$230, MATCH('1. Calculations'!C107, countries,0)), "No value")</f>
        <v>0</v>
      </c>
      <c r="H107" s="72">
        <f t="shared" si="9"/>
        <v>0</v>
      </c>
      <c r="I107" s="74">
        <f>IFERROR(INDEX('1. Eutrophication General data'!$K$13:$K$230, MATCH('1. Calculations'!C107, countries,0)), "No value")</f>
        <v>9.7356100000000012E-13</v>
      </c>
      <c r="J107" s="72">
        <f t="shared" si="10"/>
        <v>3.4401448763250886</v>
      </c>
      <c r="K107" s="74">
        <f>IFERROR(INDEX('1. Eutrophication General data'!$L$13:$L$230, MATCH('1. Calculations'!C107, countries,0)), "No value")</f>
        <v>2.6542600000000003E-15</v>
      </c>
      <c r="L107" s="72">
        <f t="shared" si="11"/>
        <v>0.1411840425531915</v>
      </c>
      <c r="M107" s="75">
        <f>IF(AND(ISNUMBER(E107), ISNUMBER(I107)), CostP_FW*'1. Calculations'!$F107*'1. Calculations'!$J107, "---")</f>
        <v>85.855131868914341</v>
      </c>
      <c r="N107" s="75"/>
      <c r="O107" s="75">
        <f>IF(AND(ISNUMBER(E107), ISNUMBER(K107)), CostP_MW*'1. Calculations'!$F107*'1. Calculations'!$L107, "---")</f>
        <v>1.7700636636329385</v>
      </c>
      <c r="P107" s="75">
        <f>IF(AND(ISNUMBER(E107), ISNUMBER(K107)), CostN_MW*'1. Calculations'!$F107*'1. Calculations'!$L107, "No value")</f>
        <v>0.24099458331152684</v>
      </c>
      <c r="Q107" s="75">
        <f>IF(AND(ISNUMBER(E107), ISNUMBER(I107)), CostN_FW*'1. Calculations'!$F107*'1. Calculations'!$J107, "---")</f>
        <v>0</v>
      </c>
      <c r="R107" s="76">
        <f>IFERROR(INDEX('1. Eutrophication General data'!$M$13:$M$230, MATCH('1. Calculations'!C107, countries,0)), "No value")</f>
        <v>2.7380000000000002E-2</v>
      </c>
      <c r="S107" s="77">
        <f t="shared" si="12"/>
        <v>2.9685240000000057E-2</v>
      </c>
      <c r="T107" s="77">
        <f t="shared" si="15"/>
        <v>0.97031475999999994</v>
      </c>
      <c r="U107" s="72">
        <f t="shared" si="13"/>
        <v>83.35904643882418</v>
      </c>
      <c r="V107" s="72">
        <f t="shared" si="14"/>
        <v>7.1539820443026828E-3</v>
      </c>
    </row>
    <row r="108" spans="3:22" ht="14.25" customHeight="1" x14ac:dyDescent="0.2">
      <c r="C108" s="9" t="s">
        <v>123</v>
      </c>
      <c r="D108" s="9" t="s">
        <v>29</v>
      </c>
      <c r="E108" s="71">
        <f>IFERROR(INDEX('1. Eutrophication General data'!$H$13:$H$230, MATCH('1. Calculations'!C108, countries,0)), "No value")</f>
        <v>12472.52673</v>
      </c>
      <c r="F108" s="72">
        <f t="shared" si="8"/>
        <v>0.1893455073673079</v>
      </c>
      <c r="G108" s="73">
        <f>IFERROR(INDEX('1. Eutrophication General data'!$J$13:$J$230, MATCH('1. Calculations'!C108, countries,0)), "No value")</f>
        <v>0</v>
      </c>
      <c r="H108" s="72">
        <f t="shared" si="9"/>
        <v>0</v>
      </c>
      <c r="I108" s="74">
        <f>IFERROR(INDEX('1. Eutrophication General data'!$K$13:$K$230, MATCH('1. Calculations'!C108, countries,0)), "No value")</f>
        <v>1.89629E-13</v>
      </c>
      <c r="J108" s="72">
        <f t="shared" si="10"/>
        <v>0.67006713780918725</v>
      </c>
      <c r="K108" s="74">
        <f>IFERROR(INDEX('1. Eutrophication General data'!$L$13:$L$230, MATCH('1. Calculations'!C108, countries,0)), "No value")</f>
        <v>2.6542600000000003E-15</v>
      </c>
      <c r="L108" s="72">
        <f t="shared" si="11"/>
        <v>0.1411840425531915</v>
      </c>
      <c r="M108" s="75">
        <f>IF(AND(ISNUMBER(E108), ISNUMBER(I108)), CostP_FW*'1. Calculations'!$F108*'1. Calculations'!$J108, "---")</f>
        <v>13.870422853286957</v>
      </c>
      <c r="N108" s="75"/>
      <c r="O108" s="75">
        <f>IF(AND(ISNUMBER(E108), ISNUMBER(K108)), CostP_MW*'1. Calculations'!$F108*'1. Calculations'!$L108, "---")</f>
        <v>1.4681510555601391</v>
      </c>
      <c r="P108" s="75">
        <f>IF(AND(ISNUMBER(E108), ISNUMBER(K108)), CostN_MW*'1. Calculations'!$F108*'1. Calculations'!$L108, "No value")</f>
        <v>0.19988911085091096</v>
      </c>
      <c r="Q108" s="75">
        <f>IF(AND(ISNUMBER(E108), ISNUMBER(I108)), CostN_FW*'1. Calculations'!$F108*'1. Calculations'!$J108, "---")</f>
        <v>0</v>
      </c>
      <c r="R108" s="76">
        <f>IFERROR(INDEX('1. Eutrophication General data'!$M$13:$M$230, MATCH('1. Calculations'!C108, countries,0)), "No value")</f>
        <v>3.8999999999999999E-4</v>
      </c>
      <c r="S108" s="77">
        <f t="shared" si="12"/>
        <v>2.7492199999999967E-3</v>
      </c>
      <c r="T108" s="77">
        <f t="shared" si="15"/>
        <v>0.99725078</v>
      </c>
      <c r="U108" s="72">
        <f t="shared" si="13"/>
        <v>13.836326279615211</v>
      </c>
      <c r="V108" s="72">
        <f t="shared" si="14"/>
        <v>5.4953914133354072E-4</v>
      </c>
    </row>
    <row r="109" spans="3:22" ht="14.25" customHeight="1" x14ac:dyDescent="0.2">
      <c r="C109" s="9" t="s">
        <v>124</v>
      </c>
      <c r="D109" s="9" t="s">
        <v>27</v>
      </c>
      <c r="E109" s="71">
        <f>IFERROR(INDEX('1. Eutrophication General data'!$H$13:$H$230, MATCH('1. Calculations'!C109, countries,0)), "No value")</f>
        <v>85210.275299999994</v>
      </c>
      <c r="F109" s="72">
        <f t="shared" si="8"/>
        <v>1.2935777295853896</v>
      </c>
      <c r="G109" s="73">
        <f>IFERROR(INDEX('1. Eutrophication General data'!$J$13:$J$230, MATCH('1. Calculations'!C109, countries,0)), "No value")</f>
        <v>0</v>
      </c>
      <c r="H109" s="72">
        <f t="shared" si="9"/>
        <v>0</v>
      </c>
      <c r="I109" s="74">
        <f>IFERROR(INDEX('1. Eutrophication General data'!$K$13:$K$230, MATCH('1. Calculations'!C109, countries,0)), "No value")</f>
        <v>1.4596300000000001E-13</v>
      </c>
      <c r="J109" s="72">
        <f t="shared" si="10"/>
        <v>0.51577031802120143</v>
      </c>
      <c r="K109" s="74">
        <f>IFERROR(INDEX('1. Eutrophication General data'!$L$13:$L$230, MATCH('1. Calculations'!C109, countries,0)), "No value")</f>
        <v>7.7080600000000003E-16</v>
      </c>
      <c r="L109" s="72">
        <f t="shared" si="11"/>
        <v>4.1000319148936176E-2</v>
      </c>
      <c r="M109" s="75">
        <f>IF(AND(ISNUMBER(E109), ISNUMBER(I109)), CostP_FW*'1. Calculations'!$F109*'1. Calculations'!$J109, "---")</f>
        <v>72.939914909190421</v>
      </c>
      <c r="N109" s="75"/>
      <c r="O109" s="75">
        <f>IF(AND(ISNUMBER(E109), ISNUMBER(K109)), CostP_MW*'1. Calculations'!$F109*'1. Calculations'!$L109, "---")</f>
        <v>2.9127948033190143</v>
      </c>
      <c r="P109" s="75">
        <f>IF(AND(ISNUMBER(E109), ISNUMBER(K109)), CostN_MW*'1. Calculations'!$F109*'1. Calculations'!$L109, "No value")</f>
        <v>0.39657769622653249</v>
      </c>
      <c r="Q109" s="75">
        <f>IF(AND(ISNUMBER(E109), ISNUMBER(I109)), CostN_FW*'1. Calculations'!$F109*'1. Calculations'!$J109, "---")</f>
        <v>0</v>
      </c>
      <c r="R109" s="76">
        <f>IFERROR(INDEX('1. Eutrophication General data'!$M$13:$M$230, MATCH('1. Calculations'!C109, countries,0)), "No value")</f>
        <v>0.41055999999999998</v>
      </c>
      <c r="S109" s="77">
        <f t="shared" si="12"/>
        <v>0.41209888000000006</v>
      </c>
      <c r="T109" s="77">
        <f t="shared" si="15"/>
        <v>0.58790111999999994</v>
      </c>
      <c r="U109" s="72">
        <f t="shared" si="13"/>
        <v>44.081817143935325</v>
      </c>
      <c r="V109" s="72">
        <f t="shared" si="14"/>
        <v>0.16342922444793428</v>
      </c>
    </row>
    <row r="110" spans="3:22" ht="14.25" customHeight="1" x14ac:dyDescent="0.2">
      <c r="C110" s="9" t="s">
        <v>125</v>
      </c>
      <c r="D110" s="9" t="s">
        <v>27</v>
      </c>
      <c r="E110" s="71" t="str">
        <f>IFERROR(INDEX('1. Eutrophication General data'!$H$13:$H$230, MATCH('1. Calculations'!C110, countries,0)), "No value")</f>
        <v>No value</v>
      </c>
      <c r="F110" s="72" t="str">
        <f t="shared" si="8"/>
        <v>No value</v>
      </c>
      <c r="G110" s="73">
        <f>IFERROR(INDEX('1. Eutrophication General data'!$J$13:$J$230, MATCH('1. Calculations'!C110, countries,0)), "No value")</f>
        <v>0</v>
      </c>
      <c r="H110" s="72">
        <f t="shared" si="9"/>
        <v>0</v>
      </c>
      <c r="I110" s="74" t="str">
        <f>IFERROR(INDEX('1. Eutrophication General data'!$K$13:$K$230, MATCH('1. Calculations'!C110, countries,0)), "No value")</f>
        <v>Country not available in source dataset</v>
      </c>
      <c r="J110" s="72" t="str">
        <f t="shared" si="10"/>
        <v>No value</v>
      </c>
      <c r="K110" s="74" t="str">
        <f>IFERROR(INDEX('1. Eutrophication General data'!$L$13:$L$230, MATCH('1. Calculations'!C110, countries,0)), "No value")</f>
        <v>Country not available in Source Dataset</v>
      </c>
      <c r="L110" s="72" t="str">
        <f t="shared" si="11"/>
        <v>No value</v>
      </c>
      <c r="M110" s="75" t="str">
        <f>IF(AND(ISNUMBER(E110), ISNUMBER(I110)), CostP_FW*'1. Calculations'!$F110*'1. Calculations'!$J110, "---")</f>
        <v>---</v>
      </c>
      <c r="N110" s="75"/>
      <c r="O110" s="75" t="str">
        <f>IF(AND(ISNUMBER(E110), ISNUMBER(K110)), CostP_MW*'1. Calculations'!$F110*'1. Calculations'!$L110, "---")</f>
        <v>---</v>
      </c>
      <c r="P110" s="75" t="str">
        <f>IF(AND(ISNUMBER(E110), ISNUMBER(K110)), CostN_MW*'1. Calculations'!$F110*'1. Calculations'!$L110, "No value")</f>
        <v>No value</v>
      </c>
      <c r="Q110" s="75" t="str">
        <f>IF(AND(ISNUMBER(E110), ISNUMBER(I110)), CostN_FW*'1. Calculations'!$F110*'1. Calculations'!$J110, "---")</f>
        <v>---</v>
      </c>
      <c r="R110" s="76">
        <f>IFERROR(INDEX('1. Eutrophication General data'!$M$13:$M$230, MATCH('1. Calculations'!C110, countries,0)), "No value")</f>
        <v>0.94340999999999997</v>
      </c>
      <c r="S110" s="77">
        <f t="shared" si="12"/>
        <v>0.94388318000000004</v>
      </c>
      <c r="T110" s="77">
        <f t="shared" si="15"/>
        <v>5.6116819999999956E-2</v>
      </c>
      <c r="U110" s="72" t="str">
        <f t="shared" si="13"/>
        <v>---</v>
      </c>
      <c r="V110" s="72" t="str">
        <f t="shared" si="14"/>
        <v>---</v>
      </c>
    </row>
    <row r="111" spans="3:22" ht="14.25" customHeight="1" x14ac:dyDescent="0.2">
      <c r="C111" s="9" t="s">
        <v>126</v>
      </c>
      <c r="D111" s="9" t="s">
        <v>29</v>
      </c>
      <c r="E111" s="71">
        <f>IFERROR(INDEX('1. Eutrophication General data'!$H$13:$H$230, MATCH('1. Calculations'!C111, countries,0)), "No value")</f>
        <v>45526.477449999998</v>
      </c>
      <c r="F111" s="72">
        <f t="shared" si="8"/>
        <v>0.69113774281857576</v>
      </c>
      <c r="G111" s="73">
        <f>IFERROR(INDEX('1. Eutrophication General data'!$J$13:$J$230, MATCH('1. Calculations'!C111, countries,0)), "No value")</f>
        <v>0</v>
      </c>
      <c r="H111" s="72">
        <f t="shared" si="9"/>
        <v>0</v>
      </c>
      <c r="I111" s="74">
        <f>IFERROR(INDEX('1. Eutrophication General data'!$K$13:$K$230, MATCH('1. Calculations'!C111, countries,0)), "No value")</f>
        <v>1.05041E-12</v>
      </c>
      <c r="J111" s="72">
        <f t="shared" si="10"/>
        <v>3.7116961130742046</v>
      </c>
      <c r="K111" s="74">
        <f>IFERROR(INDEX('1. Eutrophication General data'!$L$13:$L$230, MATCH('1. Calculations'!C111, countries,0)), "No value")</f>
        <v>4.86227E-15</v>
      </c>
      <c r="L111" s="72">
        <f t="shared" si="11"/>
        <v>0.2586313829787234</v>
      </c>
      <c r="M111" s="75">
        <f>IF(AND(ISNUMBER(E111), ISNUMBER(I111)), CostP_FW*'1. Calculations'!$F111*'1. Calculations'!$J111, "---")</f>
        <v>280.44867937520581</v>
      </c>
      <c r="N111" s="75"/>
      <c r="O111" s="75">
        <f>IF(AND(ISNUMBER(E111), ISNUMBER(K111)), CostP_MW*'1. Calculations'!$F111*'1. Calculations'!$L111, "---")</f>
        <v>9.8169359197130799</v>
      </c>
      <c r="P111" s="75">
        <f>IF(AND(ISNUMBER(E111), ISNUMBER(K111)), CostN_MW*'1. Calculations'!$F111*'1. Calculations'!$L111, "No value")</f>
        <v>1.3365781299139872</v>
      </c>
      <c r="Q111" s="75">
        <f>IF(AND(ISNUMBER(E111), ISNUMBER(I111)), CostN_FW*'1. Calculations'!$F111*'1. Calculations'!$J111, "---")</f>
        <v>0</v>
      </c>
      <c r="R111" s="76">
        <f>IFERROR(INDEX('1. Eutrophication General data'!$M$13:$M$230, MATCH('1. Calculations'!C111, countries,0)), "No value")</f>
        <v>0.36593999999999999</v>
      </c>
      <c r="S111" s="77">
        <f t="shared" si="12"/>
        <v>0.36756812000000005</v>
      </c>
      <c r="T111" s="77">
        <f t="shared" si="15"/>
        <v>0.63243187999999995</v>
      </c>
      <c r="U111" s="72">
        <f t="shared" si="13"/>
        <v>180.97307822094803</v>
      </c>
      <c r="V111" s="72">
        <f t="shared" si="14"/>
        <v>0.49128351044560009</v>
      </c>
    </row>
    <row r="112" spans="3:22" ht="14.25" customHeight="1" x14ac:dyDescent="0.2">
      <c r="C112" s="9" t="s">
        <v>127</v>
      </c>
      <c r="D112" s="9" t="s">
        <v>27</v>
      </c>
      <c r="E112" s="71">
        <f>IFERROR(INDEX('1. Eutrophication General data'!$H$13:$H$230, MATCH('1. Calculations'!C112, countries,0)), "No value")</f>
        <v>50538.595390000002</v>
      </c>
      <c r="F112" s="72">
        <f t="shared" si="8"/>
        <v>0.76722673704389321</v>
      </c>
      <c r="G112" s="73">
        <f>IFERROR(INDEX('1. Eutrophication General data'!$J$13:$J$230, MATCH('1. Calculations'!C112, countries,0)), "No value")</f>
        <v>0</v>
      </c>
      <c r="H112" s="72">
        <f t="shared" si="9"/>
        <v>0</v>
      </c>
      <c r="I112" s="74">
        <f>IFERROR(INDEX('1. Eutrophication General data'!$K$13:$K$230, MATCH('1. Calculations'!C112, countries,0)), "No value")</f>
        <v>2.9828799999999999E-13</v>
      </c>
      <c r="J112" s="72">
        <f t="shared" si="10"/>
        <v>1.0540212014134276</v>
      </c>
      <c r="K112" s="74">
        <f>IFERROR(INDEX('1. Eutrophication General data'!$L$13:$L$230, MATCH('1. Calculations'!C112, countries,0)), "No value")</f>
        <v>4.93999E-15</v>
      </c>
      <c r="L112" s="72">
        <f t="shared" si="11"/>
        <v>0.2627654255319149</v>
      </c>
      <c r="M112" s="75">
        <f>IF(AND(ISNUMBER(E112), ISNUMBER(I112)), CostP_FW*'1. Calculations'!$F112*'1. Calculations'!$J112, "---")</f>
        <v>88.407569823508808</v>
      </c>
      <c r="N112" s="75"/>
      <c r="O112" s="75">
        <f>IF(AND(ISNUMBER(E112), ISNUMBER(K112)), CostP_MW*'1. Calculations'!$F112*'1. Calculations'!$L112, "---")</f>
        <v>11.07189792800979</v>
      </c>
      <c r="P112" s="75">
        <f>IF(AND(ISNUMBER(E112), ISNUMBER(K112)), CostN_MW*'1. Calculations'!$F112*'1. Calculations'!$L112, "No value")</f>
        <v>1.5074415019356053</v>
      </c>
      <c r="Q112" s="75">
        <f>IF(AND(ISNUMBER(E112), ISNUMBER(I112)), CostN_FW*'1. Calculations'!$F112*'1. Calculations'!$J112, "---")</f>
        <v>0</v>
      </c>
      <c r="R112" s="76">
        <f>IFERROR(INDEX('1. Eutrophication General data'!$M$13:$M$230, MATCH('1. Calculations'!C112, countries,0)), "No value")</f>
        <v>0.1988</v>
      </c>
      <c r="S112" s="77">
        <f t="shared" si="12"/>
        <v>0.20076240000000001</v>
      </c>
      <c r="T112" s="77">
        <f t="shared" si="15"/>
        <v>0.79923759999999999</v>
      </c>
      <c r="U112" s="72">
        <f t="shared" si="13"/>
        <v>72.881474728155865</v>
      </c>
      <c r="V112" s="72">
        <f t="shared" si="14"/>
        <v>0.30263757378819678</v>
      </c>
    </row>
    <row r="113" spans="3:22" ht="14.25" customHeight="1" x14ac:dyDescent="0.2">
      <c r="C113" s="9" t="s">
        <v>128</v>
      </c>
      <c r="D113" s="9" t="s">
        <v>36</v>
      </c>
      <c r="E113" s="71">
        <f>IFERROR(INDEX('1. Eutrophication General data'!$H$13:$H$230, MATCH('1. Calculations'!C113, countries,0)), "No value")</f>
        <v>9336.5130279999994</v>
      </c>
      <c r="F113" s="72">
        <f t="shared" si="8"/>
        <v>0.1417376634740746</v>
      </c>
      <c r="G113" s="73">
        <f>IFERROR(INDEX('1. Eutrophication General data'!$J$13:$J$230, MATCH('1. Calculations'!C113, countries,0)), "No value")</f>
        <v>0</v>
      </c>
      <c r="H113" s="72">
        <f t="shared" si="9"/>
        <v>0</v>
      </c>
      <c r="I113" s="74" t="str">
        <f>IFERROR(INDEX('1. Eutrophication General data'!$K$13:$K$230, MATCH('1. Calculations'!C113, countries,0)), "No value")</f>
        <v>Country not available in source dataset</v>
      </c>
      <c r="J113" s="72" t="str">
        <f t="shared" si="10"/>
        <v>No value</v>
      </c>
      <c r="K113" s="74">
        <f>IFERROR(INDEX('1. Eutrophication General data'!$L$13:$L$230, MATCH('1. Calculations'!C113, countries,0)), "No value")</f>
        <v>3.3677200000000003E-16</v>
      </c>
      <c r="L113" s="72">
        <f t="shared" si="11"/>
        <v>1.7913404255319152E-2</v>
      </c>
      <c r="M113" s="75" t="str">
        <f>IF(AND(ISNUMBER(E113), ISNUMBER(I113)), CostP_FW*'1. Calculations'!$F113*'1. Calculations'!$J113, "---")</f>
        <v>---</v>
      </c>
      <c r="N113" s="75"/>
      <c r="O113" s="75">
        <f>IF(AND(ISNUMBER(E113), ISNUMBER(K113)), CostP_MW*'1. Calculations'!$F113*'1. Calculations'!$L113, "---")</f>
        <v>0.13944197320668961</v>
      </c>
      <c r="P113" s="75">
        <f>IF(AND(ISNUMBER(E113), ISNUMBER(K113)), CostN_MW*'1. Calculations'!$F113*'1. Calculations'!$L113, "No value")</f>
        <v>1.8985057384948347E-2</v>
      </c>
      <c r="Q113" s="75" t="str">
        <f>IF(AND(ISNUMBER(E113), ISNUMBER(I113)), CostN_FW*'1. Calculations'!$F113*'1. Calculations'!$J113, "---")</f>
        <v>---</v>
      </c>
      <c r="R113" s="76">
        <f>IFERROR(INDEX('1. Eutrophication General data'!$M$13:$M$230, MATCH('1. Calculations'!C113, countries,0)), "No value")</f>
        <v>0.48186000000000001</v>
      </c>
      <c r="S113" s="77">
        <f t="shared" si="12"/>
        <v>0.48325627999999998</v>
      </c>
      <c r="T113" s="77">
        <f t="shared" si="15"/>
        <v>0.51674372000000002</v>
      </c>
      <c r="U113" s="72" t="str">
        <f t="shared" si="13"/>
        <v>---</v>
      </c>
      <c r="V113" s="72" t="str">
        <f t="shared" si="14"/>
        <v>---</v>
      </c>
    </row>
    <row r="114" spans="3:22" ht="14.25" customHeight="1" x14ac:dyDescent="0.2">
      <c r="C114" s="9" t="s">
        <v>129</v>
      </c>
      <c r="D114" s="9" t="s">
        <v>31</v>
      </c>
      <c r="E114" s="71">
        <f>IFERROR(INDEX('1. Eutrophication General data'!$H$13:$H$230, MATCH('1. Calculations'!C114, countries,0)), "No value")</f>
        <v>46678.91661</v>
      </c>
      <c r="F114" s="72">
        <f t="shared" si="8"/>
        <v>0.70863292901331043</v>
      </c>
      <c r="G114" s="73">
        <f>IFERROR(INDEX('1. Eutrophication General data'!$J$13:$J$230, MATCH('1. Calculations'!C114, countries,0)), "No value")</f>
        <v>0</v>
      </c>
      <c r="H114" s="72">
        <f t="shared" si="9"/>
        <v>0</v>
      </c>
      <c r="I114" s="74">
        <f>IFERROR(INDEX('1. Eutrophication General data'!$K$13:$K$230, MATCH('1. Calculations'!C114, countries,0)), "No value")</f>
        <v>5.4099500000000006E-13</v>
      </c>
      <c r="J114" s="72">
        <f t="shared" si="10"/>
        <v>1.9116431095406363</v>
      </c>
      <c r="K114" s="74">
        <f>IFERROR(INDEX('1. Eutrophication General data'!$L$13:$L$230, MATCH('1. Calculations'!C114, countries,0)), "No value")</f>
        <v>2.58989E-15</v>
      </c>
      <c r="L114" s="72">
        <f t="shared" si="11"/>
        <v>0.13776010638297873</v>
      </c>
      <c r="M114" s="75">
        <f>IF(AND(ISNUMBER(E114), ISNUMBER(I114)), CostP_FW*'1. Calculations'!$F114*'1. Calculations'!$J114, "---")</f>
        <v>148.0964069672732</v>
      </c>
      <c r="N114" s="75"/>
      <c r="O114" s="75">
        <f>IF(AND(ISNUMBER(E114), ISNUMBER(K114)), CostP_MW*'1. Calculations'!$F114*'1. Calculations'!$L114, "---")</f>
        <v>5.3613594170828964</v>
      </c>
      <c r="P114" s="75">
        <f>IF(AND(ISNUMBER(E114), ISNUMBER(K114)), CostN_MW*'1. Calculations'!$F114*'1. Calculations'!$L114, "No value")</f>
        <v>0.72995034317091079</v>
      </c>
      <c r="Q114" s="75">
        <f>IF(AND(ISNUMBER(E114), ISNUMBER(I114)), CostN_FW*'1. Calculations'!$F114*'1. Calculations'!$J114, "---")</f>
        <v>0</v>
      </c>
      <c r="R114" s="76">
        <f>IFERROR(INDEX('1. Eutrophication General data'!$M$13:$M$230, MATCH('1. Calculations'!C114, countries,0)), "No value")</f>
        <v>0.30219999999999997</v>
      </c>
      <c r="S114" s="77">
        <f t="shared" si="12"/>
        <v>0.30395559999999999</v>
      </c>
      <c r="T114" s="77">
        <f t="shared" si="15"/>
        <v>0.69604440000000001</v>
      </c>
      <c r="U114" s="72">
        <f t="shared" si="13"/>
        <v>104.71128994812658</v>
      </c>
      <c r="V114" s="72">
        <f t="shared" si="14"/>
        <v>0.2218724945287201</v>
      </c>
    </row>
    <row r="115" spans="3:22" ht="14.25" customHeight="1" x14ac:dyDescent="0.2">
      <c r="C115" s="9" t="s">
        <v>130</v>
      </c>
      <c r="D115" s="9" t="s">
        <v>29</v>
      </c>
      <c r="E115" s="71">
        <f>IFERROR(INDEX('1. Eutrophication General data'!$H$13:$H$230, MATCH('1. Calculations'!C115, countries,0)), "No value")</f>
        <v>9069.403139</v>
      </c>
      <c r="F115" s="72">
        <f t="shared" si="8"/>
        <v>0.13768266655561701</v>
      </c>
      <c r="G115" s="73">
        <f>IFERROR(INDEX('1. Eutrophication General data'!$J$13:$J$230, MATCH('1. Calculations'!C115, countries,0)), "No value")</f>
        <v>0</v>
      </c>
      <c r="H115" s="72">
        <f t="shared" si="9"/>
        <v>0</v>
      </c>
      <c r="I115" s="74">
        <f>IFERROR(INDEX('1. Eutrophication General data'!$K$13:$K$230, MATCH('1. Calculations'!C115, countries,0)), "No value")</f>
        <v>9.8763900000000005E-13</v>
      </c>
      <c r="J115" s="72">
        <f t="shared" si="10"/>
        <v>3.4898904593639579</v>
      </c>
      <c r="K115" s="74">
        <f>IFERROR(INDEX('1. Eutrophication General data'!$L$13:$L$230, MATCH('1. Calculations'!C115, countries,0)), "No value")</f>
        <v>3.1137300000000002E-15</v>
      </c>
      <c r="L115" s="72">
        <f t="shared" si="11"/>
        <v>0.16562393617021279</v>
      </c>
      <c r="M115" s="75">
        <f>IF(AND(ISNUMBER(E115), ISNUMBER(I115)), CostP_FW*'1. Calculations'!$F115*'1. Calculations'!$J115, "---")</f>
        <v>52.530004857933534</v>
      </c>
      <c r="N115" s="75"/>
      <c r="O115" s="75">
        <f>IF(AND(ISNUMBER(E115), ISNUMBER(K115)), CostP_MW*'1. Calculations'!$F115*'1. Calculations'!$L115, "---")</f>
        <v>1.2523695336702274</v>
      </c>
      <c r="P115" s="75">
        <f>IF(AND(ISNUMBER(E115), ISNUMBER(K115)), CostN_MW*'1. Calculations'!$F115*'1. Calculations'!$L115, "No value")</f>
        <v>0.17051040599266007</v>
      </c>
      <c r="Q115" s="75">
        <f>IF(AND(ISNUMBER(E115), ISNUMBER(I115)), CostN_FW*'1. Calculations'!$F115*'1. Calculations'!$J115, "---")</f>
        <v>0</v>
      </c>
      <c r="R115" s="76">
        <f>IFERROR(INDEX('1. Eutrophication General data'!$M$13:$M$230, MATCH('1. Calculations'!C115, countries,0)), "No value")</f>
        <v>2.2300000000000002E-3</v>
      </c>
      <c r="S115" s="77">
        <f t="shared" si="12"/>
        <v>4.5855399999999991E-3</v>
      </c>
      <c r="T115" s="77">
        <f t="shared" si="15"/>
        <v>0.99541446</v>
      </c>
      <c r="U115" s="72">
        <f t="shared" si="13"/>
        <v>52.294869210048709</v>
      </c>
      <c r="V115" s="72">
        <f t="shared" si="14"/>
        <v>7.8188228709558224E-4</v>
      </c>
    </row>
    <row r="116" spans="3:22" ht="14.25" customHeight="1" x14ac:dyDescent="0.2">
      <c r="C116" s="9" t="s">
        <v>131</v>
      </c>
      <c r="D116" s="9" t="s">
        <v>27</v>
      </c>
      <c r="E116" s="71">
        <f>IFERROR(INDEX('1. Eutrophication General data'!$H$13:$H$230, MATCH('1. Calculations'!C116, countries,0)), "No value")</f>
        <v>29734.552299999999</v>
      </c>
      <c r="F116" s="72">
        <f t="shared" si="8"/>
        <v>0.45140042699136812</v>
      </c>
      <c r="G116" s="73">
        <f>IFERROR(INDEX('1. Eutrophication General data'!$J$13:$J$230, MATCH('1. Calculations'!C116, countries,0)), "No value")</f>
        <v>0</v>
      </c>
      <c r="H116" s="72">
        <f t="shared" si="9"/>
        <v>0</v>
      </c>
      <c r="I116" s="74">
        <f>IFERROR(INDEX('1. Eutrophication General data'!$K$13:$K$230, MATCH('1. Calculations'!C116, countries,0)), "No value")</f>
        <v>1.90483E-13</v>
      </c>
      <c r="J116" s="72">
        <f t="shared" si="10"/>
        <v>0.67308480565371021</v>
      </c>
      <c r="K116" s="74">
        <f>IFERROR(INDEX('1. Eutrophication General data'!$L$13:$L$230, MATCH('1. Calculations'!C116, countries,0)), "No value")</f>
        <v>0</v>
      </c>
      <c r="L116" s="72">
        <f t="shared" si="11"/>
        <v>0</v>
      </c>
      <c r="M116" s="75">
        <f>IF(AND(ISNUMBER(E116), ISNUMBER(I116)), CostP_FW*'1. Calculations'!$F116*'1. Calculations'!$J116, "---")</f>
        <v>33.216060987770739</v>
      </c>
      <c r="N116" s="75"/>
      <c r="O116" s="75">
        <f>IF(AND(ISNUMBER(E116), ISNUMBER(K116)), CostP_MW*'1. Calculations'!$F116*'1. Calculations'!$L116, "---")</f>
        <v>0</v>
      </c>
      <c r="P116" s="75">
        <f>IF(AND(ISNUMBER(E116), ISNUMBER(K116)), CostN_MW*'1. Calculations'!$F116*'1. Calculations'!$L116, "No value")</f>
        <v>0</v>
      </c>
      <c r="Q116" s="75">
        <f>IF(AND(ISNUMBER(E116), ISNUMBER(I116)), CostN_FW*'1. Calculations'!$F116*'1. Calculations'!$J116, "---")</f>
        <v>0</v>
      </c>
      <c r="R116" s="76">
        <f>IFERROR(INDEX('1. Eutrophication General data'!$M$13:$M$230, MATCH('1. Calculations'!C116, countries,0)), "No value")</f>
        <v>1.319E-2</v>
      </c>
      <c r="S116" s="77">
        <f t="shared" si="12"/>
        <v>1.5523620000000071E-2</v>
      </c>
      <c r="T116" s="77">
        <f t="shared" si="15"/>
        <v>0.98447637999999993</v>
      </c>
      <c r="U116" s="72">
        <f t="shared" si="13"/>
        <v>32.700427479099758</v>
      </c>
      <c r="V116" s="72">
        <f t="shared" si="14"/>
        <v>0</v>
      </c>
    </row>
    <row r="117" spans="3:22" ht="14.25" customHeight="1" x14ac:dyDescent="0.2">
      <c r="C117" s="9" t="s">
        <v>132</v>
      </c>
      <c r="D117" s="9" t="s">
        <v>34</v>
      </c>
      <c r="E117" s="71">
        <f>IFERROR(INDEX('1. Eutrophication General data'!$H$13:$H$230, MATCH('1. Calculations'!C117, countries,0)), "No value")</f>
        <v>5270.714551</v>
      </c>
      <c r="F117" s="72">
        <f t="shared" si="8"/>
        <v>8.0014751016480479E-2</v>
      </c>
      <c r="G117" s="73">
        <f>IFERROR(INDEX('1. Eutrophication General data'!$J$13:$J$230, MATCH('1. Calculations'!C117, countries,0)), "No value")</f>
        <v>0</v>
      </c>
      <c r="H117" s="72">
        <f t="shared" si="9"/>
        <v>0</v>
      </c>
      <c r="I117" s="74">
        <f>IFERROR(INDEX('1. Eutrophication General data'!$K$13:$K$230, MATCH('1. Calculations'!C117, countries,0)), "No value")</f>
        <v>2.7633400000000002E-12</v>
      </c>
      <c r="J117" s="72">
        <f t="shared" si="10"/>
        <v>9.7644522968197887</v>
      </c>
      <c r="K117" s="74">
        <f>IFERROR(INDEX('1. Eutrophication General data'!$L$13:$L$230, MATCH('1. Calculations'!C117, countries,0)), "No value")</f>
        <v>6.0513299999999999E-16</v>
      </c>
      <c r="L117" s="72">
        <f t="shared" si="11"/>
        <v>3.2187925531914893E-2</v>
      </c>
      <c r="M117" s="75">
        <f>IF(AND(ISNUMBER(E117), ISNUMBER(I117)), CostP_FW*'1. Calculations'!$F117*'1. Calculations'!$J117, "---")</f>
        <v>85.415034983908541</v>
      </c>
      <c r="N117" s="75"/>
      <c r="O117" s="75">
        <f>IF(AND(ISNUMBER(E117), ISNUMBER(K117)), CostP_MW*'1. Calculations'!$F117*'1. Calculations'!$L117, "---")</f>
        <v>0.14144681402878029</v>
      </c>
      <c r="P117" s="75">
        <f>IF(AND(ISNUMBER(E117), ISNUMBER(K117)), CostN_MW*'1. Calculations'!$F117*'1. Calculations'!$L117, "No value")</f>
        <v>1.9258016933495912E-2</v>
      </c>
      <c r="Q117" s="75">
        <f>IF(AND(ISNUMBER(E117), ISNUMBER(I117)), CostN_FW*'1. Calculations'!$F117*'1. Calculations'!$J117, "---")</f>
        <v>0</v>
      </c>
      <c r="R117" s="76">
        <f>IFERROR(INDEX('1. Eutrophication General data'!$M$13:$M$230, MATCH('1. Calculations'!C117, countries,0)), "No value")</f>
        <v>3.8359999999999998E-2</v>
      </c>
      <c r="S117" s="77">
        <f t="shared" si="12"/>
        <v>4.0643280000000059E-2</v>
      </c>
      <c r="T117" s="77">
        <f t="shared" si="15"/>
        <v>0.95935671999999994</v>
      </c>
      <c r="U117" s="72">
        <f t="shared" si="13"/>
        <v>81.949236663315432</v>
      </c>
      <c r="V117" s="72">
        <f t="shared" si="14"/>
        <v>7.8270897447281691E-4</v>
      </c>
    </row>
    <row r="118" spans="3:22" ht="14.25" customHeight="1" x14ac:dyDescent="0.2">
      <c r="C118" s="9" t="s">
        <v>133</v>
      </c>
      <c r="D118" s="9" t="s">
        <v>31</v>
      </c>
      <c r="E118" s="71">
        <f>IFERROR(INDEX('1. Eutrophication General data'!$H$13:$H$230, MATCH('1. Calculations'!C118, countries,0)), "No value")</f>
        <v>4732.2569329999997</v>
      </c>
      <c r="F118" s="72">
        <f t="shared" si="8"/>
        <v>7.1840422503656187E-2</v>
      </c>
      <c r="G118" s="73">
        <f>IFERROR(INDEX('1. Eutrophication General data'!$J$13:$J$230, MATCH('1. Calculations'!C118, countries,0)), "No value")</f>
        <v>0</v>
      </c>
      <c r="H118" s="72">
        <f t="shared" si="9"/>
        <v>0</v>
      </c>
      <c r="I118" s="74" t="str">
        <f>IFERROR(INDEX('1. Eutrophication General data'!$K$13:$K$230, MATCH('1. Calculations'!C118, countries,0)), "No value")</f>
        <v>Country not available in source dataset</v>
      </c>
      <c r="J118" s="72" t="str">
        <f t="shared" si="10"/>
        <v>No value</v>
      </c>
      <c r="K118" s="74">
        <f>IFERROR(INDEX('1. Eutrophication General data'!$L$13:$L$230, MATCH('1. Calculations'!C118, countries,0)), "No value")</f>
        <v>0</v>
      </c>
      <c r="L118" s="72">
        <f t="shared" si="11"/>
        <v>0</v>
      </c>
      <c r="M118" s="75" t="str">
        <f>IF(AND(ISNUMBER(E118), ISNUMBER(I118)), CostP_FW*'1. Calculations'!$F118*'1. Calculations'!$J118, "---")</f>
        <v>---</v>
      </c>
      <c r="N118" s="75"/>
      <c r="O118" s="75">
        <f>IF(AND(ISNUMBER(E118), ISNUMBER(K118)), CostP_MW*'1. Calculations'!$F118*'1. Calculations'!$L118, "---")</f>
        <v>0</v>
      </c>
      <c r="P118" s="75">
        <f>IF(AND(ISNUMBER(E118), ISNUMBER(K118)), CostN_MW*'1. Calculations'!$F118*'1. Calculations'!$L118, "No value")</f>
        <v>0</v>
      </c>
      <c r="Q118" s="75" t="str">
        <f>IF(AND(ISNUMBER(E118), ISNUMBER(I118)), CostN_FW*'1. Calculations'!$F118*'1. Calculations'!$J118, "---")</f>
        <v>---</v>
      </c>
      <c r="R118" s="76">
        <f>IFERROR(INDEX('1. Eutrophication General data'!$M$13:$M$230, MATCH('1. Calculations'!C118, countries,0)), "No value")</f>
        <v>1</v>
      </c>
      <c r="S118" s="77">
        <f t="shared" si="12"/>
        <v>1</v>
      </c>
      <c r="T118" s="77">
        <f t="shared" si="15"/>
        <v>0</v>
      </c>
      <c r="U118" s="72" t="str">
        <f t="shared" si="13"/>
        <v>---</v>
      </c>
      <c r="V118" s="72" t="str">
        <f t="shared" si="14"/>
        <v>---</v>
      </c>
    </row>
    <row r="119" spans="3:22" ht="14.25" customHeight="1" x14ac:dyDescent="0.2">
      <c r="C119" s="9" t="s">
        <v>134</v>
      </c>
      <c r="D119" s="9" t="s">
        <v>31</v>
      </c>
      <c r="E119" s="71" t="str">
        <f>IFERROR(INDEX('1. Eutrophication General data'!$H$13:$H$230, MATCH('1. Calculations'!C119, countries,0)), "No value")</f>
        <v>No value</v>
      </c>
      <c r="F119" s="72" t="str">
        <f t="shared" si="8"/>
        <v>No value</v>
      </c>
      <c r="G119" s="73">
        <f>IFERROR(INDEX('1. Eutrophication General data'!$J$13:$J$230, MATCH('1. Calculations'!C119, countries,0)), "No value")</f>
        <v>0</v>
      </c>
      <c r="H119" s="72">
        <f t="shared" si="9"/>
        <v>0</v>
      </c>
      <c r="I119" s="74">
        <f>IFERROR(INDEX('1. Eutrophication General data'!$K$13:$K$230, MATCH('1. Calculations'!C119, countries,0)), "No value")</f>
        <v>5.6358099999999998E-13</v>
      </c>
      <c r="J119" s="72">
        <f t="shared" si="10"/>
        <v>1.9914522968197879</v>
      </c>
      <c r="K119" s="74">
        <f>IFERROR(INDEX('1. Eutrophication General data'!$L$13:$L$230, MATCH('1. Calculations'!C119, countries,0)), "No value")</f>
        <v>6.71261E-15</v>
      </c>
      <c r="L119" s="72">
        <f t="shared" si="11"/>
        <v>0.35705372340425534</v>
      </c>
      <c r="M119" s="75" t="str">
        <f>IF(AND(ISNUMBER(E119), ISNUMBER(I119)), CostP_FW*'1. Calculations'!$F119*'1. Calculations'!$J119, "---")</f>
        <v>---</v>
      </c>
      <c r="N119" s="75"/>
      <c r="O119" s="75" t="str">
        <f>IF(AND(ISNUMBER(E119), ISNUMBER(K119)), CostP_MW*'1. Calculations'!$F119*'1. Calculations'!$L119, "---")</f>
        <v>---</v>
      </c>
      <c r="P119" s="75" t="str">
        <f>IF(AND(ISNUMBER(E119), ISNUMBER(K119)), CostN_MW*'1. Calculations'!$F119*'1. Calculations'!$L119, "No value")</f>
        <v>No value</v>
      </c>
      <c r="Q119" s="75" t="str">
        <f>IF(AND(ISNUMBER(E119), ISNUMBER(I119)), CostN_FW*'1. Calculations'!$F119*'1. Calculations'!$J119, "---")</f>
        <v>---</v>
      </c>
      <c r="R119" s="76">
        <f>IFERROR(INDEX('1. Eutrophication General data'!$M$13:$M$230, MATCH('1. Calculations'!C119, countries,0)), "No value")</f>
        <v>0.14507999999999999</v>
      </c>
      <c r="S119" s="77">
        <f t="shared" si="12"/>
        <v>0.14714983999999998</v>
      </c>
      <c r="T119" s="77">
        <f t="shared" si="15"/>
        <v>0.85285016000000002</v>
      </c>
      <c r="U119" s="72" t="str">
        <f t="shared" si="13"/>
        <v>---</v>
      </c>
      <c r="V119" s="72" t="str">
        <f t="shared" si="14"/>
        <v>---</v>
      </c>
    </row>
    <row r="120" spans="3:22" ht="14.25" customHeight="1" x14ac:dyDescent="0.2">
      <c r="C120" s="9" t="s">
        <v>135</v>
      </c>
      <c r="D120" s="9" t="s">
        <v>31</v>
      </c>
      <c r="E120" s="71">
        <f>IFERROR(INDEX('1. Eutrophication General data'!$H$13:$H$230, MATCH('1. Calculations'!C120, countries,0)), "No value")</f>
        <v>49118.123899999999</v>
      </c>
      <c r="F120" s="72">
        <f t="shared" si="8"/>
        <v>0.74566255034803142</v>
      </c>
      <c r="G120" s="73">
        <f>IFERROR(INDEX('1. Eutrophication General data'!$J$13:$J$230, MATCH('1. Calculations'!C120, countries,0)), "No value")</f>
        <v>0</v>
      </c>
      <c r="H120" s="72">
        <f t="shared" si="9"/>
        <v>0</v>
      </c>
      <c r="I120" s="74">
        <f>IFERROR(INDEX('1. Eutrophication General data'!$K$13:$K$230, MATCH('1. Calculations'!C120, countries,0)), "No value")</f>
        <v>9.7062300000000007E-13</v>
      </c>
      <c r="J120" s="72">
        <f t="shared" si="10"/>
        <v>3.4297632508833926</v>
      </c>
      <c r="K120" s="74">
        <f>IFERROR(INDEX('1. Eutrophication General data'!$L$13:$L$230, MATCH('1. Calculations'!C120, countries,0)), "No value")</f>
        <v>1.99487E-15</v>
      </c>
      <c r="L120" s="72">
        <f t="shared" si="11"/>
        <v>0.10611010638297873</v>
      </c>
      <c r="M120" s="75">
        <f>IF(AND(ISNUMBER(E120), ISNUMBER(I120)), CostP_FW*'1. Calculations'!$F120*'1. Calculations'!$J120, "---")</f>
        <v>279.59078372182501</v>
      </c>
      <c r="N120" s="75"/>
      <c r="O120" s="75">
        <f>IF(AND(ISNUMBER(E120), ISNUMBER(K120)), CostP_MW*'1. Calculations'!$F120*'1. Calculations'!$L120, "---")</f>
        <v>4.3453944524592076</v>
      </c>
      <c r="P120" s="75">
        <f>IF(AND(ISNUMBER(E120), ISNUMBER(K120)), CostN_MW*'1. Calculations'!$F120*'1. Calculations'!$L120, "No value")</f>
        <v>0.59162647474796726</v>
      </c>
      <c r="Q120" s="75">
        <f>IF(AND(ISNUMBER(E120), ISNUMBER(I120)), CostN_FW*'1. Calculations'!$F120*'1. Calculations'!$J120, "---")</f>
        <v>0</v>
      </c>
      <c r="R120" s="76">
        <f>IFERROR(INDEX('1. Eutrophication General data'!$M$13:$M$230, MATCH('1. Calculations'!C120, countries,0)), "No value")</f>
        <v>0.16690000000000002</v>
      </c>
      <c r="S120" s="77">
        <f t="shared" si="12"/>
        <v>0.16892620000000003</v>
      </c>
      <c r="T120" s="77">
        <f t="shared" si="15"/>
        <v>0.83107379999999997</v>
      </c>
      <c r="U120" s="72">
        <f t="shared" si="13"/>
        <v>233.09462604503025</v>
      </c>
      <c r="V120" s="72">
        <f t="shared" si="14"/>
        <v>9.9941212198570079E-2</v>
      </c>
    </row>
    <row r="121" spans="3:22" ht="14.25" customHeight="1" x14ac:dyDescent="0.2">
      <c r="C121" s="9" t="s">
        <v>136</v>
      </c>
      <c r="D121" s="9" t="s">
        <v>27</v>
      </c>
      <c r="E121" s="71">
        <f>IFERROR(INDEX('1. Eutrophication General data'!$H$13:$H$230, MATCH('1. Calculations'!C121, countries,0)), "No value")</f>
        <v>12597.86476</v>
      </c>
      <c r="F121" s="72">
        <f t="shared" si="8"/>
        <v>0.19124826479541479</v>
      </c>
      <c r="G121" s="73">
        <f>IFERROR(INDEX('1. Eutrophication General data'!$J$13:$J$230, MATCH('1. Calculations'!C121, countries,0)), "No value")</f>
        <v>0</v>
      </c>
      <c r="H121" s="72">
        <f t="shared" si="9"/>
        <v>0</v>
      </c>
      <c r="I121" s="74" t="str">
        <f>IFERROR(INDEX('1. Eutrophication General data'!$K$13:$K$230, MATCH('1. Calculations'!C121, countries,0)), "No value")</f>
        <v>Country not available in source dataset</v>
      </c>
      <c r="J121" s="72" t="str">
        <f t="shared" si="10"/>
        <v>No value</v>
      </c>
      <c r="K121" s="74">
        <f>IFERROR(INDEX('1. Eutrophication General data'!$L$13:$L$230, MATCH('1. Calculations'!C121, countries,0)), "No value")</f>
        <v>0</v>
      </c>
      <c r="L121" s="72">
        <f t="shared" si="11"/>
        <v>0</v>
      </c>
      <c r="M121" s="75" t="str">
        <f>IF(AND(ISNUMBER(E121), ISNUMBER(I121)), CostP_FW*'1. Calculations'!$F121*'1. Calculations'!$J121, "---")</f>
        <v>---</v>
      </c>
      <c r="N121" s="75"/>
      <c r="O121" s="75">
        <f>IF(AND(ISNUMBER(E121), ISNUMBER(K121)), CostP_MW*'1. Calculations'!$F121*'1. Calculations'!$L121, "---")</f>
        <v>0</v>
      </c>
      <c r="P121" s="75">
        <f>IF(AND(ISNUMBER(E121), ISNUMBER(K121)), CostN_MW*'1. Calculations'!$F121*'1. Calculations'!$L121, "No value")</f>
        <v>0</v>
      </c>
      <c r="Q121" s="75" t="str">
        <f>IF(AND(ISNUMBER(E121), ISNUMBER(I121)), CostN_FW*'1. Calculations'!$F121*'1. Calculations'!$J121, "---")</f>
        <v>---</v>
      </c>
      <c r="R121" s="76" t="str">
        <f>IFERROR(INDEX('1. Eutrophication General data'!$M$13:$M$230, MATCH('1. Calculations'!C121, countries,0)), "No value")</f>
        <v>No value</v>
      </c>
      <c r="S121" s="77" t="str">
        <f t="shared" si="12"/>
        <v>No value</v>
      </c>
      <c r="T121" s="77" t="str">
        <f t="shared" si="15"/>
        <v>No value</v>
      </c>
      <c r="U121" s="72" t="str">
        <f t="shared" si="13"/>
        <v>---</v>
      </c>
      <c r="V121" s="72" t="str">
        <f t="shared" si="14"/>
        <v>---</v>
      </c>
    </row>
    <row r="122" spans="3:22" ht="14.25" customHeight="1" x14ac:dyDescent="0.2">
      <c r="C122" s="9" t="s">
        <v>137</v>
      </c>
      <c r="D122" s="9" t="s">
        <v>29</v>
      </c>
      <c r="E122" s="71">
        <f>IFERROR(INDEX('1. Eutrophication General data'!$H$13:$H$230, MATCH('1. Calculations'!C122, countries,0)), "No value")</f>
        <v>58124.061659999999</v>
      </c>
      <c r="F122" s="72">
        <f t="shared" si="8"/>
        <v>0.88238174858266183</v>
      </c>
      <c r="G122" s="73">
        <f>IFERROR(INDEX('1. Eutrophication General data'!$J$13:$J$230, MATCH('1. Calculations'!C122, countries,0)), "No value")</f>
        <v>0</v>
      </c>
      <c r="H122" s="72">
        <f t="shared" si="9"/>
        <v>0</v>
      </c>
      <c r="I122" s="74">
        <f>IFERROR(INDEX('1. Eutrophication General data'!$K$13:$K$230, MATCH('1. Calculations'!C122, countries,0)), "No value")</f>
        <v>3.9246500000000002E-14</v>
      </c>
      <c r="J122" s="72">
        <f t="shared" si="10"/>
        <v>0.13868021201413427</v>
      </c>
      <c r="K122" s="74">
        <f>IFERROR(INDEX('1. Eutrophication General data'!$L$13:$L$230, MATCH('1. Calculations'!C122, countries,0)), "No value")</f>
        <v>2.6542600000000003E-15</v>
      </c>
      <c r="L122" s="72">
        <f t="shared" si="11"/>
        <v>0.1411840425531915</v>
      </c>
      <c r="M122" s="75">
        <f>IF(AND(ISNUMBER(E122), ISNUMBER(I122)), CostP_FW*'1. Calculations'!$F122*'1. Calculations'!$J122, "---")</f>
        <v>13.377882903667876</v>
      </c>
      <c r="N122" s="75"/>
      <c r="O122" s="75">
        <f>IF(AND(ISNUMBER(E122), ISNUMBER(K122)), CostP_MW*'1. Calculations'!$F122*'1. Calculations'!$L122, "---")</f>
        <v>6.8418295929017123</v>
      </c>
      <c r="P122" s="75">
        <f>IF(AND(ISNUMBER(E122), ISNUMBER(K122)), CostN_MW*'1. Calculations'!$F122*'1. Calculations'!$L122, "No value")</f>
        <v>0.93151670513685281</v>
      </c>
      <c r="Q122" s="75">
        <f>IF(AND(ISNUMBER(E122), ISNUMBER(I122)), CostN_FW*'1. Calculations'!$F122*'1. Calculations'!$J122, "---")</f>
        <v>0</v>
      </c>
      <c r="R122" s="76">
        <f>IFERROR(INDEX('1. Eutrophication General data'!$M$13:$M$230, MATCH('1. Calculations'!C122, countries,0)), "No value")</f>
        <v>0.51612999999999998</v>
      </c>
      <c r="S122" s="77">
        <f t="shared" si="12"/>
        <v>0.51745774</v>
      </c>
      <c r="T122" s="77">
        <f t="shared" si="15"/>
        <v>0.48254226</v>
      </c>
      <c r="U122" s="72">
        <f t="shared" si="13"/>
        <v>9.9957515289592997</v>
      </c>
      <c r="V122" s="72">
        <f t="shared" si="14"/>
        <v>0.48202052901236225</v>
      </c>
    </row>
    <row r="123" spans="3:22" ht="14.25" customHeight="1" x14ac:dyDescent="0.2">
      <c r="C123" s="9" t="s">
        <v>138</v>
      </c>
      <c r="D123" s="9" t="s">
        <v>27</v>
      </c>
      <c r="E123" s="71">
        <f>IFERROR(INDEX('1. Eutrophication General data'!$H$13:$H$230, MATCH('1. Calculations'!C123, countries,0)), "No value")</f>
        <v>5412.2294149999998</v>
      </c>
      <c r="F123" s="72">
        <f t="shared" si="8"/>
        <v>8.2163089064106826E-2</v>
      </c>
      <c r="G123" s="73">
        <f>IFERROR(INDEX('1. Eutrophication General data'!$J$13:$J$230, MATCH('1. Calculations'!C123, countries,0)), "No value")</f>
        <v>0</v>
      </c>
      <c r="H123" s="72">
        <f t="shared" si="9"/>
        <v>0</v>
      </c>
      <c r="I123" s="74">
        <f>IFERROR(INDEX('1. Eutrophication General data'!$K$13:$K$230, MATCH('1. Calculations'!C123, countries,0)), "No value")</f>
        <v>1.8879400000000001E-13</v>
      </c>
      <c r="J123" s="72">
        <f t="shared" si="10"/>
        <v>0.66711660777385162</v>
      </c>
      <c r="K123" s="74">
        <f>IFERROR(INDEX('1. Eutrophication General data'!$L$13:$L$230, MATCH('1. Calculations'!C123, countries,0)), "No value")</f>
        <v>0</v>
      </c>
      <c r="L123" s="72">
        <f t="shared" si="11"/>
        <v>0</v>
      </c>
      <c r="M123" s="75">
        <f>IF(AND(ISNUMBER(E123), ISNUMBER(I123)), CostP_FW*'1. Calculations'!$F123*'1. Calculations'!$J123, "---")</f>
        <v>5.9923184951509452</v>
      </c>
      <c r="N123" s="75"/>
      <c r="O123" s="75">
        <f>IF(AND(ISNUMBER(E123), ISNUMBER(K123)), CostP_MW*'1. Calculations'!$F123*'1. Calculations'!$L123, "---")</f>
        <v>0</v>
      </c>
      <c r="P123" s="75">
        <f>IF(AND(ISNUMBER(E123), ISNUMBER(K123)), CostN_MW*'1. Calculations'!$F123*'1. Calculations'!$L123, "No value")</f>
        <v>0</v>
      </c>
      <c r="Q123" s="75">
        <f>IF(AND(ISNUMBER(E123), ISNUMBER(I123)), CostN_FW*'1. Calculations'!$F123*'1. Calculations'!$J123, "---")</f>
        <v>0</v>
      </c>
      <c r="R123" s="76">
        <f>IFERROR(INDEX('1. Eutrophication General data'!$M$13:$M$230, MATCH('1. Calculations'!C123, countries,0)), "No value")</f>
        <v>0</v>
      </c>
      <c r="S123" s="77">
        <f t="shared" si="12"/>
        <v>0</v>
      </c>
      <c r="T123" s="77">
        <f t="shared" si="15"/>
        <v>1</v>
      </c>
      <c r="U123" s="72">
        <f t="shared" si="13"/>
        <v>5.9923184951509452</v>
      </c>
      <c r="V123" s="72">
        <f t="shared" si="14"/>
        <v>0</v>
      </c>
    </row>
    <row r="124" spans="3:22" ht="14.25" customHeight="1" x14ac:dyDescent="0.2">
      <c r="C124" s="9" t="s">
        <v>139</v>
      </c>
      <c r="D124" s="9" t="s">
        <v>31</v>
      </c>
      <c r="E124" s="71">
        <f>IFERROR(INDEX('1. Eutrophication General data'!$H$13:$H$230, MATCH('1. Calculations'!C124, countries,0)), "No value")</f>
        <v>7649.1251110000003</v>
      </c>
      <c r="F124" s="72">
        <f t="shared" si="8"/>
        <v>0.11612141680760386</v>
      </c>
      <c r="G124" s="73">
        <f>IFERROR(INDEX('1. Eutrophication General data'!$J$13:$J$230, MATCH('1. Calculations'!C124, countries,0)), "No value")</f>
        <v>0</v>
      </c>
      <c r="H124" s="72">
        <f t="shared" si="9"/>
        <v>0</v>
      </c>
      <c r="I124" s="74">
        <f>IFERROR(INDEX('1. Eutrophication General data'!$K$13:$K$230, MATCH('1. Calculations'!C124, countries,0)), "No value")</f>
        <v>5.0581E-12</v>
      </c>
      <c r="J124" s="72">
        <f t="shared" si="10"/>
        <v>17.873144876325089</v>
      </c>
      <c r="K124" s="74">
        <f>IFERROR(INDEX('1. Eutrophication General data'!$L$13:$L$230, MATCH('1. Calculations'!C124, countries,0)), "No value")</f>
        <v>0</v>
      </c>
      <c r="L124" s="72">
        <f t="shared" si="11"/>
        <v>0</v>
      </c>
      <c r="M124" s="75">
        <f>IF(AND(ISNUMBER(E124), ISNUMBER(I124)), CostP_FW*'1. Calculations'!$F124*'1. Calculations'!$J124, "---")</f>
        <v>226.8974831974578</v>
      </c>
      <c r="N124" s="75"/>
      <c r="O124" s="75">
        <f>IF(AND(ISNUMBER(E124), ISNUMBER(K124)), CostP_MW*'1. Calculations'!$F124*'1. Calculations'!$L124, "---")</f>
        <v>0</v>
      </c>
      <c r="P124" s="75">
        <f>IF(AND(ISNUMBER(E124), ISNUMBER(K124)), CostN_MW*'1. Calculations'!$F124*'1. Calculations'!$L124, "No value")</f>
        <v>0</v>
      </c>
      <c r="Q124" s="75">
        <f>IF(AND(ISNUMBER(E124), ISNUMBER(I124)), CostN_FW*'1. Calculations'!$F124*'1. Calculations'!$J124, "---")</f>
        <v>0</v>
      </c>
      <c r="R124" s="76">
        <f>IFERROR(INDEX('1. Eutrophication General data'!$M$13:$M$230, MATCH('1. Calculations'!C124, countries,0)), "No value")</f>
        <v>0</v>
      </c>
      <c r="S124" s="77">
        <f t="shared" si="12"/>
        <v>0</v>
      </c>
      <c r="T124" s="77">
        <f t="shared" si="15"/>
        <v>1</v>
      </c>
      <c r="U124" s="72">
        <f t="shared" si="13"/>
        <v>226.8974831974578</v>
      </c>
      <c r="V124" s="72">
        <f t="shared" si="14"/>
        <v>0</v>
      </c>
    </row>
    <row r="125" spans="3:22" ht="14.25" customHeight="1" x14ac:dyDescent="0.2">
      <c r="C125" s="9" t="s">
        <v>140</v>
      </c>
      <c r="D125" s="9" t="s">
        <v>27</v>
      </c>
      <c r="E125" s="71">
        <f>IFERROR(INDEX('1. Eutrophication General data'!$H$13:$H$230, MATCH('1. Calculations'!C125, countries,0)), "No value")</f>
        <v>36094.984360000002</v>
      </c>
      <c r="F125" s="72">
        <f t="shared" si="8"/>
        <v>0.54795818642108007</v>
      </c>
      <c r="G125" s="73">
        <f>IFERROR(INDEX('1. Eutrophication General data'!$J$13:$J$230, MATCH('1. Calculations'!C125, countries,0)), "No value")</f>
        <v>0</v>
      </c>
      <c r="H125" s="72">
        <f t="shared" si="9"/>
        <v>0</v>
      </c>
      <c r="I125" s="74">
        <f>IFERROR(INDEX('1. Eutrophication General data'!$K$13:$K$230, MATCH('1. Calculations'!C125, countries,0)), "No value")</f>
        <v>1.5254500000000001E-13</v>
      </c>
      <c r="J125" s="72">
        <f t="shared" si="10"/>
        <v>0.53902826855123676</v>
      </c>
      <c r="K125" s="74">
        <f>IFERROR(INDEX('1. Eutrophication General data'!$L$13:$L$230, MATCH('1. Calculations'!C125, countries,0)), "No value")</f>
        <v>1.91752E-14</v>
      </c>
      <c r="L125" s="72">
        <f t="shared" si="11"/>
        <v>1.0199574468085106</v>
      </c>
      <c r="M125" s="75">
        <f>IF(AND(ISNUMBER(E125), ISNUMBER(I125)), CostP_FW*'1. Calculations'!$F125*'1. Calculations'!$J125, "---")</f>
        <v>32.290542256672332</v>
      </c>
      <c r="N125" s="75"/>
      <c r="O125" s="75">
        <f>IF(AND(ISNUMBER(E125), ISNUMBER(K125)), CostP_MW*'1. Calculations'!$F125*'1. Calculations'!$L125, "---")</f>
        <v>30.694431666649614</v>
      </c>
      <c r="P125" s="75">
        <f>IF(AND(ISNUMBER(E125), ISNUMBER(K125)), CostN_MW*'1. Calculations'!$F125*'1. Calculations'!$L125, "No value")</f>
        <v>4.1790540766799946</v>
      </c>
      <c r="Q125" s="75">
        <f>IF(AND(ISNUMBER(E125), ISNUMBER(I125)), CostN_FW*'1. Calculations'!$F125*'1. Calculations'!$J125, "---")</f>
        <v>0</v>
      </c>
      <c r="R125" s="76">
        <f>IFERROR(INDEX('1. Eutrophication General data'!$M$13:$M$230, MATCH('1. Calculations'!C125, countries,0)), "No value")</f>
        <v>0.14445</v>
      </c>
      <c r="S125" s="77">
        <f t="shared" si="12"/>
        <v>0.14652109999999996</v>
      </c>
      <c r="T125" s="77">
        <f t="shared" si="15"/>
        <v>0.85347890000000004</v>
      </c>
      <c r="U125" s="72">
        <f t="shared" si="13"/>
        <v>32.056678377300557</v>
      </c>
      <c r="V125" s="72">
        <f t="shared" si="14"/>
        <v>0.61231960027463694</v>
      </c>
    </row>
    <row r="126" spans="3:22" ht="14.25" customHeight="1" x14ac:dyDescent="0.2">
      <c r="C126" s="9" t="s">
        <v>141</v>
      </c>
      <c r="D126" s="9" t="s">
        <v>29</v>
      </c>
      <c r="E126" s="71">
        <f>IFERROR(INDEX('1. Eutrophication General data'!$H$13:$H$230, MATCH('1. Calculations'!C126, countries,0)), "No value")</f>
        <v>11088.22998</v>
      </c>
      <c r="F126" s="72">
        <f t="shared" si="8"/>
        <v>0.16833048962874378</v>
      </c>
      <c r="G126" s="73">
        <f>IFERROR(INDEX('1. Eutrophication General data'!$J$13:$J$230, MATCH('1. Calculations'!C126, countries,0)), "No value")</f>
        <v>0</v>
      </c>
      <c r="H126" s="72">
        <f t="shared" si="9"/>
        <v>0</v>
      </c>
      <c r="I126" s="74">
        <f>IFERROR(INDEX('1. Eutrophication General data'!$K$13:$K$230, MATCH('1. Calculations'!C126, countries,0)), "No value")</f>
        <v>1.2915200000000001E-12</v>
      </c>
      <c r="J126" s="72">
        <f t="shared" si="10"/>
        <v>4.5636749116607778</v>
      </c>
      <c r="K126" s="74">
        <f>IFERROR(INDEX('1. Eutrophication General data'!$L$13:$L$230, MATCH('1. Calculations'!C126, countries,0)), "No value")</f>
        <v>4.93999E-15</v>
      </c>
      <c r="L126" s="72">
        <f t="shared" si="11"/>
        <v>0.2627654255319149</v>
      </c>
      <c r="M126" s="75">
        <f>IF(AND(ISNUMBER(E126), ISNUMBER(I126)), CostP_FW*'1. Calculations'!$F126*'1. Calculations'!$J126, "---")</f>
        <v>83.983479513600997</v>
      </c>
      <c r="N126" s="75"/>
      <c r="O126" s="75">
        <f>IF(AND(ISNUMBER(E126), ISNUMBER(K126)), CostP_MW*'1. Calculations'!$F126*'1. Calculations'!$L126, "---")</f>
        <v>2.4291880214215436</v>
      </c>
      <c r="P126" s="75">
        <f>IF(AND(ISNUMBER(E126), ISNUMBER(K126)), CostN_MW*'1. Calculations'!$F126*'1. Calculations'!$L126, "No value")</f>
        <v>0.33073451934847303</v>
      </c>
      <c r="Q126" s="75">
        <f>IF(AND(ISNUMBER(E126), ISNUMBER(I126)), CostN_FW*'1. Calculations'!$F126*'1. Calculations'!$J126, "---")</f>
        <v>0</v>
      </c>
      <c r="R126" s="76">
        <f>IFERROR(INDEX('1. Eutrophication General data'!$M$13:$M$230, MATCH('1. Calculations'!C126, countries,0)), "No value")</f>
        <v>0.62446000000000002</v>
      </c>
      <c r="S126" s="77">
        <f t="shared" si="12"/>
        <v>0.62557108000000006</v>
      </c>
      <c r="T126" s="77">
        <f t="shared" si="15"/>
        <v>0.37442891999999994</v>
      </c>
      <c r="U126" s="72">
        <f t="shared" si="13"/>
        <v>32.965473306203478</v>
      </c>
      <c r="V126" s="72">
        <f t="shared" si="14"/>
        <v>0.20689795046210518</v>
      </c>
    </row>
    <row r="127" spans="3:22" ht="14.25" customHeight="1" x14ac:dyDescent="0.2">
      <c r="C127" s="9" t="s">
        <v>142</v>
      </c>
      <c r="D127" s="9" t="s">
        <v>34</v>
      </c>
      <c r="E127" s="71">
        <f>IFERROR(INDEX('1. Eutrophication General data'!$H$13:$H$230, MATCH('1. Calculations'!C127, countries,0)), "No value")</f>
        <v>2868.1963300000002</v>
      </c>
      <c r="F127" s="72">
        <f t="shared" si="8"/>
        <v>4.3542106670867047E-2</v>
      </c>
      <c r="G127" s="73">
        <f>IFERROR(INDEX('1. Eutrophication General data'!$J$13:$J$230, MATCH('1. Calculations'!C127, countries,0)), "No value")</f>
        <v>0</v>
      </c>
      <c r="H127" s="72">
        <f t="shared" si="9"/>
        <v>0</v>
      </c>
      <c r="I127" s="74">
        <f>IFERROR(INDEX('1. Eutrophication General data'!$K$13:$K$230, MATCH('1. Calculations'!C127, countries,0)), "No value")</f>
        <v>2.23954E-12</v>
      </c>
      <c r="J127" s="72">
        <f t="shared" si="10"/>
        <v>7.9135689045936397</v>
      </c>
      <c r="K127" s="74">
        <f>IFERROR(INDEX('1. Eutrophication General data'!$L$13:$L$230, MATCH('1. Calculations'!C127, countries,0)), "No value")</f>
        <v>0</v>
      </c>
      <c r="L127" s="72">
        <f t="shared" si="11"/>
        <v>0</v>
      </c>
      <c r="M127" s="75">
        <f>IF(AND(ISNUMBER(E127), ISNUMBER(I127)), CostP_FW*'1. Calculations'!$F127*'1. Calculations'!$J127, "---")</f>
        <v>37.670223981274795</v>
      </c>
      <c r="N127" s="75"/>
      <c r="O127" s="75">
        <f>IF(AND(ISNUMBER(E127), ISNUMBER(K127)), CostP_MW*'1. Calculations'!$F127*'1. Calculations'!$L127, "---")</f>
        <v>0</v>
      </c>
      <c r="P127" s="75">
        <f>IF(AND(ISNUMBER(E127), ISNUMBER(K127)), CostN_MW*'1. Calculations'!$F127*'1. Calculations'!$L127, "No value")</f>
        <v>0</v>
      </c>
      <c r="Q127" s="75">
        <f>IF(AND(ISNUMBER(E127), ISNUMBER(I127)), CostN_FW*'1. Calculations'!$F127*'1. Calculations'!$J127, "---")</f>
        <v>0</v>
      </c>
      <c r="R127" s="76">
        <f>IFERROR(INDEX('1. Eutrophication General data'!$M$13:$M$230, MATCH('1. Calculations'!C127, countries,0)), "No value")</f>
        <v>0</v>
      </c>
      <c r="S127" s="77">
        <f t="shared" si="12"/>
        <v>0</v>
      </c>
      <c r="T127" s="77">
        <f t="shared" si="15"/>
        <v>1</v>
      </c>
      <c r="U127" s="72">
        <f t="shared" si="13"/>
        <v>37.670223981274795</v>
      </c>
      <c r="V127" s="72">
        <f t="shared" si="14"/>
        <v>0</v>
      </c>
    </row>
    <row r="128" spans="3:22" ht="14.25" customHeight="1" x14ac:dyDescent="0.2">
      <c r="C128" s="9" t="s">
        <v>143</v>
      </c>
      <c r="D128" s="9" t="s">
        <v>34</v>
      </c>
      <c r="E128" s="71">
        <f>IFERROR(INDEX('1. Eutrophication General data'!$H$13:$H$230, MATCH('1. Calculations'!C128, countries,0)), "No value")</f>
        <v>1461.9935419999999</v>
      </c>
      <c r="F128" s="72">
        <f t="shared" si="8"/>
        <v>2.2194533230534722E-2</v>
      </c>
      <c r="G128" s="73">
        <f>IFERROR(INDEX('1. Eutrophication General data'!$J$13:$J$230, MATCH('1. Calculations'!C128, countries,0)), "No value")</f>
        <v>0</v>
      </c>
      <c r="H128" s="72">
        <f t="shared" si="9"/>
        <v>0</v>
      </c>
      <c r="I128" s="74">
        <f>IFERROR(INDEX('1. Eutrophication General data'!$K$13:$K$230, MATCH('1. Calculations'!C128, countries,0)), "No value")</f>
        <v>1.4525300000000001E-12</v>
      </c>
      <c r="J128" s="72">
        <f t="shared" si="10"/>
        <v>5.1326148409893992</v>
      </c>
      <c r="K128" s="74">
        <f>IFERROR(INDEX('1. Eutrophication General data'!$L$13:$L$230, MATCH('1. Calculations'!C128, countries,0)), "No value")</f>
        <v>2.40538E-15</v>
      </c>
      <c r="L128" s="72">
        <f t="shared" si="11"/>
        <v>0.12794574468085107</v>
      </c>
      <c r="M128" s="75">
        <f>IF(AND(ISNUMBER(E128), ISNUMBER(I128)), CostP_FW*'1. Calculations'!$F128*'1. Calculations'!$J128, "---")</f>
        <v>12.453776519613971</v>
      </c>
      <c r="N128" s="75"/>
      <c r="O128" s="75">
        <f>IF(AND(ISNUMBER(E128), ISNUMBER(K128)), CostP_MW*'1. Calculations'!$F128*'1. Calculations'!$L128, "---")</f>
        <v>0.15595596344126594</v>
      </c>
      <c r="P128" s="75">
        <f>IF(AND(ISNUMBER(E128), ISNUMBER(K128)), CostN_MW*'1. Calculations'!$F128*'1. Calculations'!$L128, "No value")</f>
        <v>2.1233441031909446E-2</v>
      </c>
      <c r="Q128" s="75">
        <f>IF(AND(ISNUMBER(E128), ISNUMBER(I128)), CostN_FW*'1. Calculations'!$F128*'1. Calculations'!$J128, "---")</f>
        <v>0</v>
      </c>
      <c r="R128" s="76">
        <f>IFERROR(INDEX('1. Eutrophication General data'!$M$13:$M$230, MATCH('1. Calculations'!C128, countries,0)), "No value")</f>
        <v>0.34689999999999999</v>
      </c>
      <c r="S128" s="77">
        <f t="shared" si="12"/>
        <v>0.34856620000000005</v>
      </c>
      <c r="T128" s="77">
        <f t="shared" si="15"/>
        <v>0.65143379999999995</v>
      </c>
      <c r="U128" s="72">
        <f t="shared" si="13"/>
        <v>8.1671719400669645</v>
      </c>
      <c r="V128" s="72">
        <f t="shared" si="14"/>
        <v>7.4012598534167551E-3</v>
      </c>
    </row>
    <row r="129" spans="3:22" ht="14.25" customHeight="1" x14ac:dyDescent="0.2">
      <c r="C129" s="9" t="s">
        <v>144</v>
      </c>
      <c r="D129" s="9" t="s">
        <v>29</v>
      </c>
      <c r="E129" s="71">
        <f>IFERROR(INDEX('1. Eutrophication General data'!$H$13:$H$230, MATCH('1. Calculations'!C129, countries,0)), "No value")</f>
        <v>17927.947090000001</v>
      </c>
      <c r="F129" s="72">
        <f t="shared" si="8"/>
        <v>0.27216427844130198</v>
      </c>
      <c r="G129" s="73">
        <f>IFERROR(INDEX('1. Eutrophication General data'!$J$13:$J$230, MATCH('1. Calculations'!C129, countries,0)), "No value")</f>
        <v>0</v>
      </c>
      <c r="H129" s="72">
        <f t="shared" si="9"/>
        <v>0</v>
      </c>
      <c r="I129" s="74">
        <f>IFERROR(INDEX('1. Eutrophication General data'!$K$13:$K$230, MATCH('1. Calculations'!C129, countries,0)), "No value")</f>
        <v>2.3823200000000001E-14</v>
      </c>
      <c r="J129" s="72">
        <f t="shared" si="10"/>
        <v>8.4180918727915194E-2</v>
      </c>
      <c r="K129" s="74">
        <f>IFERROR(INDEX('1. Eutrophication General data'!$L$13:$L$230, MATCH('1. Calculations'!C129, countries,0)), "No value")</f>
        <v>4.93999E-15</v>
      </c>
      <c r="L129" s="72">
        <f t="shared" si="11"/>
        <v>0.2627654255319149</v>
      </c>
      <c r="M129" s="75">
        <f>IF(AND(ISNUMBER(E129), ISNUMBER(I129)), CostP_FW*'1. Calculations'!$F129*'1. Calculations'!$J129, "---")</f>
        <v>2.5047314074747447</v>
      </c>
      <c r="N129" s="75"/>
      <c r="O129" s="75">
        <f>IF(AND(ISNUMBER(E129), ISNUMBER(K129)), CostP_MW*'1. Calculations'!$F129*'1. Calculations'!$L129, "---")</f>
        <v>3.9276200437995623</v>
      </c>
      <c r="P129" s="75">
        <f>IF(AND(ISNUMBER(E129), ISNUMBER(K129)), CostN_MW*'1. Calculations'!$F129*'1. Calculations'!$L129, "No value")</f>
        <v>0.53474639093984655</v>
      </c>
      <c r="Q129" s="75">
        <f>IF(AND(ISNUMBER(E129), ISNUMBER(I129)), CostN_FW*'1. Calculations'!$F129*'1. Calculations'!$J129, "---")</f>
        <v>0</v>
      </c>
      <c r="R129" s="76">
        <f>IFERROR(INDEX('1. Eutrophication General data'!$M$13:$M$230, MATCH('1. Calculations'!C129, countries,0)), "No value")</f>
        <v>0.14119999999999999</v>
      </c>
      <c r="S129" s="77">
        <f t="shared" si="12"/>
        <v>0.1432776</v>
      </c>
      <c r="T129" s="77">
        <f t="shared" si="15"/>
        <v>0.8567224</v>
      </c>
      <c r="U129" s="72">
        <f t="shared" si="13"/>
        <v>2.708599476354637</v>
      </c>
      <c r="V129" s="72">
        <f t="shared" si="14"/>
        <v>7.6617179502522961E-2</v>
      </c>
    </row>
    <row r="130" spans="3:22" ht="14.25" customHeight="1" x14ac:dyDescent="0.2">
      <c r="C130" s="9" t="s">
        <v>145</v>
      </c>
      <c r="D130" s="9" t="s">
        <v>27</v>
      </c>
      <c r="E130" s="71" t="str">
        <f>IFERROR(INDEX('1. Eutrophication General data'!$H$13:$H$230, MATCH('1. Calculations'!C130, countries,0)), "No value")</f>
        <v>No value</v>
      </c>
      <c r="F130" s="72" t="str">
        <f t="shared" si="8"/>
        <v>No value</v>
      </c>
      <c r="G130" s="73">
        <f>IFERROR(INDEX('1. Eutrophication General data'!$J$13:$J$230, MATCH('1. Calculations'!C130, countries,0)), "No value")</f>
        <v>0</v>
      </c>
      <c r="H130" s="72">
        <f t="shared" si="9"/>
        <v>0</v>
      </c>
      <c r="I130" s="74">
        <f>IFERROR(INDEX('1. Eutrophication General data'!$K$13:$K$230, MATCH('1. Calculations'!C130, countries,0)), "No value")</f>
        <v>3.5459500000000003E-14</v>
      </c>
      <c r="J130" s="72">
        <f t="shared" si="10"/>
        <v>0.12529858657243817</v>
      </c>
      <c r="K130" s="74">
        <f>IFERROR(INDEX('1. Eutrophication General data'!$L$13:$L$230, MATCH('1. Calculations'!C130, countries,0)), "No value")</f>
        <v>0</v>
      </c>
      <c r="L130" s="72">
        <f t="shared" si="11"/>
        <v>0</v>
      </c>
      <c r="M130" s="75" t="str">
        <f>IF(AND(ISNUMBER(E130), ISNUMBER(I130)), CostP_FW*'1. Calculations'!$F130*'1. Calculations'!$J130, "---")</f>
        <v>---</v>
      </c>
      <c r="N130" s="75"/>
      <c r="O130" s="75" t="str">
        <f>IF(AND(ISNUMBER(E130), ISNUMBER(K130)), CostP_MW*'1. Calculations'!$F130*'1. Calculations'!$L130, "---")</f>
        <v>---</v>
      </c>
      <c r="P130" s="75" t="str">
        <f>IF(AND(ISNUMBER(E130), ISNUMBER(K130)), CostN_MW*'1. Calculations'!$F130*'1. Calculations'!$L130, "No value")</f>
        <v>No value</v>
      </c>
      <c r="Q130" s="75" t="str">
        <f>IF(AND(ISNUMBER(E130), ISNUMBER(I130)), CostN_FW*'1. Calculations'!$F130*'1. Calculations'!$J130, "---")</f>
        <v>---</v>
      </c>
      <c r="R130" s="76">
        <f>IFERROR(INDEX('1. Eutrophication General data'!$M$13:$M$230, MATCH('1. Calculations'!C130, countries,0)), "No value")</f>
        <v>0</v>
      </c>
      <c r="S130" s="77">
        <f t="shared" si="12"/>
        <v>0</v>
      </c>
      <c r="T130" s="77">
        <f t="shared" si="15"/>
        <v>1</v>
      </c>
      <c r="U130" s="72" t="str">
        <f t="shared" si="13"/>
        <v>---</v>
      </c>
      <c r="V130" s="72" t="str">
        <f t="shared" si="14"/>
        <v>---</v>
      </c>
    </row>
    <row r="131" spans="3:22" ht="14.25" customHeight="1" x14ac:dyDescent="0.2">
      <c r="C131" s="9" t="s">
        <v>146</v>
      </c>
      <c r="D131" s="9" t="s">
        <v>27</v>
      </c>
      <c r="E131" s="71">
        <f>IFERROR(INDEX('1. Eutrophication General data'!$H$13:$H$230, MATCH('1. Calculations'!C131, countries,0)), "No value")</f>
        <v>44640.554660000002</v>
      </c>
      <c r="F131" s="72">
        <f t="shared" si="8"/>
        <v>0.67768854332659678</v>
      </c>
      <c r="G131" s="73">
        <f>IFERROR(INDEX('1. Eutrophication General data'!$J$13:$J$230, MATCH('1. Calculations'!C131, countries,0)), "No value")</f>
        <v>0</v>
      </c>
      <c r="H131" s="72">
        <f t="shared" si="9"/>
        <v>0</v>
      </c>
      <c r="I131" s="74">
        <f>IFERROR(INDEX('1. Eutrophication General data'!$K$13:$K$230, MATCH('1. Calculations'!C131, countries,0)), "No value")</f>
        <v>7.0740500000000008E-14</v>
      </c>
      <c r="J131" s="72">
        <f t="shared" si="10"/>
        <v>0.24996643109540639</v>
      </c>
      <c r="K131" s="74">
        <f>IFERROR(INDEX('1. Eutrophication General data'!$L$13:$L$230, MATCH('1. Calculations'!C131, countries,0)), "No value")</f>
        <v>1.91752E-14</v>
      </c>
      <c r="L131" s="72">
        <f t="shared" si="11"/>
        <v>1.0199574468085106</v>
      </c>
      <c r="M131" s="75">
        <f>IF(AND(ISNUMBER(E131), ISNUMBER(I131)), CostP_FW*'1. Calculations'!$F131*'1. Calculations'!$J131, "---")</f>
        <v>18.519455353889569</v>
      </c>
      <c r="N131" s="75"/>
      <c r="O131" s="75">
        <f>IF(AND(ISNUMBER(E131), ISNUMBER(K131)), CostP_MW*'1. Calculations'!$F131*'1. Calculations'!$L131, "---")</f>
        <v>37.961408734981013</v>
      </c>
      <c r="P131" s="75">
        <f>IF(AND(ISNUMBER(E131), ISNUMBER(K131)), CostN_MW*'1. Calculations'!$F131*'1. Calculations'!$L131, "No value")</f>
        <v>5.1684547103964755</v>
      </c>
      <c r="Q131" s="75">
        <f>IF(AND(ISNUMBER(E131), ISNUMBER(I131)), CostN_FW*'1. Calculations'!$F131*'1. Calculations'!$J131, "---")</f>
        <v>0</v>
      </c>
      <c r="R131" s="76">
        <f>IFERROR(INDEX('1. Eutrophication General data'!$M$13:$M$230, MATCH('1. Calculations'!C131, countries,0)), "No value")</f>
        <v>4.9910000000000003E-2</v>
      </c>
      <c r="S131" s="77">
        <f t="shared" si="12"/>
        <v>5.2170180000000066E-2</v>
      </c>
      <c r="T131" s="77">
        <f t="shared" si="15"/>
        <v>0.94782981999999993</v>
      </c>
      <c r="U131" s="72">
        <f t="shared" si="13"/>
        <v>19.533745561332722</v>
      </c>
      <c r="V131" s="72">
        <f t="shared" si="14"/>
        <v>0.26963921256323237</v>
      </c>
    </row>
    <row r="132" spans="3:22" ht="14.25" customHeight="1" x14ac:dyDescent="0.2">
      <c r="C132" s="9" t="s">
        <v>147</v>
      </c>
      <c r="D132" s="9" t="s">
        <v>27</v>
      </c>
      <c r="E132" s="71">
        <f>IFERROR(INDEX('1. Eutrophication General data'!$H$13:$H$230, MATCH('1. Calculations'!C132, countries,0)), "No value")</f>
        <v>94502.530029999994</v>
      </c>
      <c r="F132" s="72">
        <f t="shared" si="8"/>
        <v>1.4346435075569168</v>
      </c>
      <c r="G132" s="73">
        <f>IFERROR(INDEX('1. Eutrophication General data'!$J$13:$J$230, MATCH('1. Calculations'!C132, countries,0)), "No value")</f>
        <v>0</v>
      </c>
      <c r="H132" s="72">
        <f t="shared" si="9"/>
        <v>0</v>
      </c>
      <c r="I132" s="74">
        <f>IFERROR(INDEX('1. Eutrophication General data'!$K$13:$K$230, MATCH('1. Calculations'!C132, countries,0)), "No value")</f>
        <v>3.6190399999999999E-14</v>
      </c>
      <c r="J132" s="72">
        <f t="shared" si="10"/>
        <v>0.12788127208480565</v>
      </c>
      <c r="K132" s="74">
        <f>IFERROR(INDEX('1. Eutrophication General data'!$L$13:$L$230, MATCH('1. Calculations'!C132, countries,0)), "No value")</f>
        <v>0</v>
      </c>
      <c r="L132" s="72">
        <f t="shared" si="11"/>
        <v>0</v>
      </c>
      <c r="M132" s="75">
        <f>IF(AND(ISNUMBER(E132), ISNUMBER(I132)), CostP_FW*'1. Calculations'!$F132*'1. Calculations'!$J132, "---")</f>
        <v>20.057062225279481</v>
      </c>
      <c r="N132" s="75"/>
      <c r="O132" s="75">
        <f>IF(AND(ISNUMBER(E132), ISNUMBER(K132)), CostP_MW*'1. Calculations'!$F132*'1. Calculations'!$L132, "---")</f>
        <v>0</v>
      </c>
      <c r="P132" s="75">
        <f>IF(AND(ISNUMBER(E132), ISNUMBER(K132)), CostN_MW*'1. Calculations'!$F132*'1. Calculations'!$L132, "No value")</f>
        <v>0</v>
      </c>
      <c r="Q132" s="75">
        <f>IF(AND(ISNUMBER(E132), ISNUMBER(I132)), CostN_FW*'1. Calculations'!$F132*'1. Calculations'!$J132, "---")</f>
        <v>0</v>
      </c>
      <c r="R132" s="76">
        <f>IFERROR(INDEX('1. Eutrophication General data'!$M$13:$M$230, MATCH('1. Calculations'!C132, countries,0)), "No value")</f>
        <v>0</v>
      </c>
      <c r="S132" s="77">
        <f t="shared" si="12"/>
        <v>0</v>
      </c>
      <c r="T132" s="77">
        <f t="shared" si="15"/>
        <v>1</v>
      </c>
      <c r="U132" s="72">
        <f t="shared" si="13"/>
        <v>20.057062225279481</v>
      </c>
      <c r="V132" s="72">
        <f t="shared" si="14"/>
        <v>0</v>
      </c>
    </row>
    <row r="133" spans="3:22" ht="14.25" customHeight="1" x14ac:dyDescent="0.2">
      <c r="C133" s="9" t="s">
        <v>148</v>
      </c>
      <c r="D133" s="9" t="s">
        <v>31</v>
      </c>
      <c r="E133" s="71">
        <f>IFERROR(INDEX('1. Eutrophication General data'!$H$13:$H$230, MATCH('1. Calculations'!C133, countries,0)), "No value")</f>
        <v>73470.254889999997</v>
      </c>
      <c r="F133" s="72">
        <f t="shared" si="8"/>
        <v>1.1153524053062891</v>
      </c>
      <c r="G133" s="73">
        <f>IFERROR(INDEX('1. Eutrophication General data'!$J$13:$J$230, MATCH('1. Calculations'!C133, countries,0)), "No value")</f>
        <v>0</v>
      </c>
      <c r="H133" s="72">
        <f t="shared" si="9"/>
        <v>0</v>
      </c>
      <c r="I133" s="74" t="str">
        <f>IFERROR(INDEX('1. Eutrophication General data'!$K$13:$K$230, MATCH('1. Calculations'!C133, countries,0)), "No value")</f>
        <v>Country not available in source dataset</v>
      </c>
      <c r="J133" s="72" t="str">
        <f t="shared" si="10"/>
        <v>No value</v>
      </c>
      <c r="K133" s="74">
        <f>IFERROR(INDEX('1. Eutrophication General data'!$L$13:$L$230, MATCH('1. Calculations'!C133, countries,0)), "No value")</f>
        <v>8.4001000000000002E-16</v>
      </c>
      <c r="L133" s="72">
        <f t="shared" si="11"/>
        <v>4.4681382978723407E-2</v>
      </c>
      <c r="M133" s="75" t="str">
        <f>IF(AND(ISNUMBER(E133), ISNUMBER(I133)), CostP_FW*'1. Calculations'!$F133*'1. Calculations'!$J133, "---")</f>
        <v>---</v>
      </c>
      <c r="N133" s="75"/>
      <c r="O133" s="75">
        <f>IF(AND(ISNUMBER(E133), ISNUMBER(K133)), CostP_MW*'1. Calculations'!$F133*'1. Calculations'!$L133, "---")</f>
        <v>2.7369624483163664</v>
      </c>
      <c r="P133" s="75">
        <f>IF(AND(ISNUMBER(E133), ISNUMBER(K133)), CostN_MW*'1. Calculations'!$F133*'1. Calculations'!$L133, "No value")</f>
        <v>0.37263807981772118</v>
      </c>
      <c r="Q133" s="75" t="str">
        <f>IF(AND(ISNUMBER(E133), ISNUMBER(I133)), CostN_FW*'1. Calculations'!$F133*'1. Calculations'!$J133, "---")</f>
        <v>---</v>
      </c>
      <c r="R133" s="76">
        <f>IFERROR(INDEX('1. Eutrophication General data'!$M$13:$M$230, MATCH('1. Calculations'!C133, countries,0)), "No value")</f>
        <v>1</v>
      </c>
      <c r="S133" s="77">
        <f t="shared" si="12"/>
        <v>1</v>
      </c>
      <c r="T133" s="77">
        <f t="shared" si="15"/>
        <v>0</v>
      </c>
      <c r="U133" s="72" t="str">
        <f t="shared" si="13"/>
        <v>---</v>
      </c>
      <c r="V133" s="72" t="str">
        <f t="shared" si="14"/>
        <v>---</v>
      </c>
    </row>
    <row r="134" spans="3:22" ht="14.25" customHeight="1" x14ac:dyDescent="0.2">
      <c r="C134" s="9" t="s">
        <v>149</v>
      </c>
      <c r="D134" s="9" t="s">
        <v>34</v>
      </c>
      <c r="E134" s="71">
        <f>IFERROR(INDEX('1. Eutrophication General data'!$H$13:$H$230, MATCH('1. Calculations'!C134, countries,0)), "No value")</f>
        <v>1612.993729</v>
      </c>
      <c r="F134" s="72">
        <f t="shared" si="8"/>
        <v>2.4486868026763569E-2</v>
      </c>
      <c r="G134" s="73">
        <f>IFERROR(INDEX('1. Eutrophication General data'!$J$13:$J$230, MATCH('1. Calculations'!C134, countries,0)), "No value")</f>
        <v>0</v>
      </c>
      <c r="H134" s="72">
        <f t="shared" si="9"/>
        <v>0</v>
      </c>
      <c r="I134" s="74">
        <f>IFERROR(INDEX('1. Eutrophication General data'!$K$13:$K$230, MATCH('1. Calculations'!C134, countries,0)), "No value")</f>
        <v>2.2452100000000003E-12</v>
      </c>
      <c r="J134" s="72">
        <f t="shared" si="10"/>
        <v>7.9336042402826861</v>
      </c>
      <c r="K134" s="74">
        <f>IFERROR(INDEX('1. Eutrophication General data'!$L$13:$L$230, MATCH('1. Calculations'!C134, countries,0)), "No value")</f>
        <v>2.93963E-16</v>
      </c>
      <c r="L134" s="72">
        <f t="shared" si="11"/>
        <v>1.5636329787234043E-2</v>
      </c>
      <c r="M134" s="75">
        <f>IF(AND(ISNUMBER(E134), ISNUMBER(I134)), CostP_FW*'1. Calculations'!$F134*'1. Calculations'!$J134, "---")</f>
        <v>21.238319497434752</v>
      </c>
      <c r="N134" s="75"/>
      <c r="O134" s="75">
        <f>IF(AND(ISNUMBER(E134), ISNUMBER(K134)), CostP_MW*'1. Calculations'!$F134*'1. Calculations'!$L134, "---")</f>
        <v>2.1028010533751133E-2</v>
      </c>
      <c r="P134" s="75">
        <f>IF(AND(ISNUMBER(E134), ISNUMBER(K134)), CostN_MW*'1. Calculations'!$F134*'1. Calculations'!$L134, "No value")</f>
        <v>2.8629685703229239E-3</v>
      </c>
      <c r="Q134" s="75">
        <f>IF(AND(ISNUMBER(E134), ISNUMBER(I134)), CostN_FW*'1. Calculations'!$F134*'1. Calculations'!$J134, "---")</f>
        <v>0</v>
      </c>
      <c r="R134" s="76">
        <f>IFERROR(INDEX('1. Eutrophication General data'!$M$13:$M$230, MATCH('1. Calculations'!C134, countries,0)), "No value")</f>
        <v>0.11651</v>
      </c>
      <c r="S134" s="77">
        <f t="shared" si="12"/>
        <v>0.11863698</v>
      </c>
      <c r="T134" s="77">
        <f t="shared" si="15"/>
        <v>0.88136302</v>
      </c>
      <c r="U134" s="72">
        <f t="shared" si="13"/>
        <v>18.721164111649106</v>
      </c>
      <c r="V134" s="72">
        <f t="shared" si="14"/>
        <v>3.3965394501802931E-4</v>
      </c>
    </row>
    <row r="135" spans="3:22" ht="14.25" customHeight="1" x14ac:dyDescent="0.2">
      <c r="C135" s="9" t="s">
        <v>150</v>
      </c>
      <c r="D135" s="9" t="s">
        <v>34</v>
      </c>
      <c r="E135" s="71">
        <f>IFERROR(INDEX('1. Eutrophication General data'!$H$13:$H$230, MATCH('1. Calculations'!C135, countries,0)), "No value")</f>
        <v>1677.718302</v>
      </c>
      <c r="F135" s="72">
        <f t="shared" si="8"/>
        <v>2.546945217984779E-2</v>
      </c>
      <c r="G135" s="73">
        <f>IFERROR(INDEX('1. Eutrophication General data'!$J$13:$J$230, MATCH('1. Calculations'!C135, countries,0)), "No value")</f>
        <v>0</v>
      </c>
      <c r="H135" s="72">
        <f t="shared" si="9"/>
        <v>0</v>
      </c>
      <c r="I135" s="74">
        <f>IFERROR(INDEX('1. Eutrophication General data'!$K$13:$K$230, MATCH('1. Calculations'!C135, countries,0)), "No value")</f>
        <v>1.7969699999999998E-11</v>
      </c>
      <c r="J135" s="72">
        <f t="shared" si="10"/>
        <v>63.497173144876321</v>
      </c>
      <c r="K135" s="74">
        <f>IFERROR(INDEX('1. Eutrophication General data'!$L$13:$L$230, MATCH('1. Calculations'!C135, countries,0)), "No value")</f>
        <v>0</v>
      </c>
      <c r="L135" s="72">
        <f t="shared" si="11"/>
        <v>0</v>
      </c>
      <c r="M135" s="75">
        <f>IF(AND(ISNUMBER(E135), ISNUMBER(I135)), CostP_FW*'1. Calculations'!$F135*'1. Calculations'!$J135, "---")</f>
        <v>176.80330209706474</v>
      </c>
      <c r="N135" s="75"/>
      <c r="O135" s="75">
        <f>IF(AND(ISNUMBER(E135), ISNUMBER(K135)), CostP_MW*'1. Calculations'!$F135*'1. Calculations'!$L135, "---")</f>
        <v>0</v>
      </c>
      <c r="P135" s="75">
        <f>IF(AND(ISNUMBER(E135), ISNUMBER(K135)), CostN_MW*'1. Calculations'!$F135*'1. Calculations'!$L135, "No value")</f>
        <v>0</v>
      </c>
      <c r="Q135" s="75">
        <f>IF(AND(ISNUMBER(E135), ISNUMBER(I135)), CostN_FW*'1. Calculations'!$F135*'1. Calculations'!$J135, "---")</f>
        <v>0</v>
      </c>
      <c r="R135" s="76">
        <f>IFERROR(INDEX('1. Eutrophication General data'!$M$13:$M$230, MATCH('1. Calculations'!C135, countries,0)), "No value")</f>
        <v>0</v>
      </c>
      <c r="S135" s="77">
        <f t="shared" si="12"/>
        <v>0</v>
      </c>
      <c r="T135" s="77">
        <f t="shared" si="15"/>
        <v>1</v>
      </c>
      <c r="U135" s="72">
        <f t="shared" si="13"/>
        <v>176.80330209706474</v>
      </c>
      <c r="V135" s="72">
        <f t="shared" si="14"/>
        <v>0</v>
      </c>
    </row>
    <row r="136" spans="3:22" ht="14.25" customHeight="1" x14ac:dyDescent="0.2">
      <c r="C136" s="9" t="s">
        <v>151</v>
      </c>
      <c r="D136" s="9" t="s">
        <v>31</v>
      </c>
      <c r="E136" s="71">
        <f>IFERROR(INDEX('1. Eutrophication General data'!$H$13:$H$230, MATCH('1. Calculations'!C136, countries,0)), "No value")</f>
        <v>29627.239699999998</v>
      </c>
      <c r="F136" s="72">
        <f t="shared" si="8"/>
        <v>0.44977131373037732</v>
      </c>
      <c r="G136" s="73">
        <f>IFERROR(INDEX('1. Eutrophication General data'!$J$13:$J$230, MATCH('1. Calculations'!C136, countries,0)), "No value")</f>
        <v>0</v>
      </c>
      <c r="H136" s="72">
        <f t="shared" si="9"/>
        <v>0</v>
      </c>
      <c r="I136" s="74">
        <f>IFERROR(INDEX('1. Eutrophication General data'!$K$13:$K$230, MATCH('1. Calculations'!C136, countries,0)), "No value")</f>
        <v>3.8772700000000005E-12</v>
      </c>
      <c r="J136" s="72">
        <f t="shared" si="10"/>
        <v>13.700600706713782</v>
      </c>
      <c r="K136" s="74">
        <f>IFERROR(INDEX('1. Eutrophication General data'!$L$13:$L$230, MATCH('1. Calculations'!C136, countries,0)), "No value")</f>
        <v>9.1156700000000009E-16</v>
      </c>
      <c r="L136" s="72">
        <f t="shared" si="11"/>
        <v>4.8487606382978728E-2</v>
      </c>
      <c r="M136" s="75">
        <f>IF(AND(ISNUMBER(E136), ISNUMBER(I136)), CostP_FW*'1. Calculations'!$F136*'1. Calculations'!$J136, "---")</f>
        <v>673.67082418326299</v>
      </c>
      <c r="N136" s="75"/>
      <c r="O136" s="75">
        <f>IF(AND(ISNUMBER(E136), ISNUMBER(K136)), CostP_MW*'1. Calculations'!$F136*'1. Calculations'!$L136, "---")</f>
        <v>1.1977126099661686</v>
      </c>
      <c r="P136" s="75">
        <f>IF(AND(ISNUMBER(E136), ISNUMBER(K136)), CostN_MW*'1. Calculations'!$F136*'1. Calculations'!$L136, "No value")</f>
        <v>0.16306885300008866</v>
      </c>
      <c r="Q136" s="75">
        <f>IF(AND(ISNUMBER(E136), ISNUMBER(I136)), CostN_FW*'1. Calculations'!$F136*'1. Calculations'!$J136, "---")</f>
        <v>0</v>
      </c>
      <c r="R136" s="76">
        <f>IFERROR(INDEX('1. Eutrophication General data'!$M$13:$M$230, MATCH('1. Calculations'!C136, countries,0)), "No value")</f>
        <v>0.29399999999999998</v>
      </c>
      <c r="S136" s="77">
        <f t="shared" si="12"/>
        <v>0.29577200000000003</v>
      </c>
      <c r="T136" s="77">
        <f t="shared" si="15"/>
        <v>0.70422799999999997</v>
      </c>
      <c r="U136" s="72">
        <f t="shared" si="13"/>
        <v>474.7721070270058</v>
      </c>
      <c r="V136" s="72">
        <f t="shared" si="14"/>
        <v>4.8231200789542232E-2</v>
      </c>
    </row>
    <row r="137" spans="3:22" ht="14.25" customHeight="1" x14ac:dyDescent="0.2">
      <c r="C137" s="9" t="s">
        <v>152</v>
      </c>
      <c r="D137" s="9" t="s">
        <v>25</v>
      </c>
      <c r="E137" s="71">
        <f>IFERROR(INDEX('1. Eutrophication General data'!$H$13:$H$230, MATCH('1. Calculations'!C137, countries,0)), "No value")</f>
        <v>17114.264169999999</v>
      </c>
      <c r="F137" s="72">
        <f t="shared" si="8"/>
        <v>0.25981175287381314</v>
      </c>
      <c r="G137" s="73">
        <f>IFERROR(INDEX('1. Eutrophication General data'!$J$13:$J$230, MATCH('1. Calculations'!C137, countries,0)), "No value")</f>
        <v>0</v>
      </c>
      <c r="H137" s="72">
        <f t="shared" si="9"/>
        <v>0</v>
      </c>
      <c r="I137" s="74" t="str">
        <f>IFERROR(INDEX('1. Eutrophication General data'!$K$13:$K$230, MATCH('1. Calculations'!C137, countries,0)), "No value")</f>
        <v>Country not available in source dataset</v>
      </c>
      <c r="J137" s="72" t="str">
        <f t="shared" si="10"/>
        <v>No value</v>
      </c>
      <c r="K137" s="74">
        <f>IFERROR(INDEX('1. Eutrophication General data'!$L$13:$L$230, MATCH('1. Calculations'!C137, countries,0)), "No value")</f>
        <v>2.6542600000000003E-15</v>
      </c>
      <c r="L137" s="72">
        <f t="shared" si="11"/>
        <v>0.1411840425531915</v>
      </c>
      <c r="M137" s="75" t="str">
        <f>IF(AND(ISNUMBER(E137), ISNUMBER(I137)), CostP_FW*'1. Calculations'!$F137*'1. Calculations'!$J137, "---")</f>
        <v>---</v>
      </c>
      <c r="N137" s="75"/>
      <c r="O137" s="75">
        <f>IF(AND(ISNUMBER(E137), ISNUMBER(K137)), CostP_MW*'1. Calculations'!$F137*'1. Calculations'!$L137, "---")</f>
        <v>2.0145336666935787</v>
      </c>
      <c r="P137" s="75">
        <f>IF(AND(ISNUMBER(E137), ISNUMBER(K137)), CostN_MW*'1. Calculations'!$F137*'1. Calculations'!$L137, "No value")</f>
        <v>0.27427923161555762</v>
      </c>
      <c r="Q137" s="75" t="str">
        <f>IF(AND(ISNUMBER(E137), ISNUMBER(I137)), CostN_FW*'1. Calculations'!$F137*'1. Calculations'!$J137, "---")</f>
        <v>---</v>
      </c>
      <c r="R137" s="76">
        <f>IFERROR(INDEX('1. Eutrophication General data'!$M$13:$M$230, MATCH('1. Calculations'!C137, countries,0)), "No value")</f>
        <v>1</v>
      </c>
      <c r="S137" s="77">
        <f t="shared" si="12"/>
        <v>1</v>
      </c>
      <c r="T137" s="77">
        <f t="shared" si="15"/>
        <v>0</v>
      </c>
      <c r="U137" s="72" t="str">
        <f t="shared" si="13"/>
        <v>---</v>
      </c>
      <c r="V137" s="72" t="str">
        <f t="shared" si="14"/>
        <v>---</v>
      </c>
    </row>
    <row r="138" spans="3:22" ht="14.25" customHeight="1" x14ac:dyDescent="0.2">
      <c r="C138" s="9" t="s">
        <v>153</v>
      </c>
      <c r="D138" s="9" t="s">
        <v>34</v>
      </c>
      <c r="E138" s="71">
        <f>IFERROR(INDEX('1. Eutrophication General data'!$H$13:$H$230, MATCH('1. Calculations'!C138, countries,0)), "No value")</f>
        <v>2288.8491199999999</v>
      </c>
      <c r="F138" s="72">
        <f t="shared" si="8"/>
        <v>3.4747033002639732E-2</v>
      </c>
      <c r="G138" s="73">
        <f>IFERROR(INDEX('1. Eutrophication General data'!$J$13:$J$230, MATCH('1. Calculations'!C138, countries,0)), "No value")</f>
        <v>0</v>
      </c>
      <c r="H138" s="72">
        <f t="shared" si="9"/>
        <v>0</v>
      </c>
      <c r="I138" s="74">
        <f>IFERROR(INDEX('1. Eutrophication General data'!$K$13:$K$230, MATCH('1. Calculations'!C138, countries,0)), "No value")</f>
        <v>6.2363300000000003E-12</v>
      </c>
      <c r="J138" s="72">
        <f t="shared" si="10"/>
        <v>22.036501766784454</v>
      </c>
      <c r="K138" s="74">
        <f>IFERROR(INDEX('1. Eutrophication General data'!$L$13:$L$230, MATCH('1. Calculations'!C138, countries,0)), "No value")</f>
        <v>0</v>
      </c>
      <c r="L138" s="72">
        <f t="shared" si="11"/>
        <v>0</v>
      </c>
      <c r="M138" s="75">
        <f>IF(AND(ISNUMBER(E138), ISNUMBER(I138)), CostP_FW*'1. Calculations'!$F138*'1. Calculations'!$J138, "---")</f>
        <v>83.709887106947363</v>
      </c>
      <c r="N138" s="75"/>
      <c r="O138" s="75">
        <f>IF(AND(ISNUMBER(E138), ISNUMBER(K138)), CostP_MW*'1. Calculations'!$F138*'1. Calculations'!$L138, "---")</f>
        <v>0</v>
      </c>
      <c r="P138" s="75">
        <f>IF(AND(ISNUMBER(E138), ISNUMBER(K138)), CostN_MW*'1. Calculations'!$F138*'1. Calculations'!$L138, "No value")</f>
        <v>0</v>
      </c>
      <c r="Q138" s="75">
        <f>IF(AND(ISNUMBER(E138), ISNUMBER(I138)), CostN_FW*'1. Calculations'!$F138*'1. Calculations'!$J138, "---")</f>
        <v>0</v>
      </c>
      <c r="R138" s="76">
        <f>IFERROR(INDEX('1. Eutrophication General data'!$M$13:$M$230, MATCH('1. Calculations'!C138, countries,0)), "No value")</f>
        <v>0</v>
      </c>
      <c r="S138" s="77">
        <f t="shared" si="12"/>
        <v>0</v>
      </c>
      <c r="T138" s="77">
        <f t="shared" si="15"/>
        <v>1</v>
      </c>
      <c r="U138" s="72">
        <f t="shared" si="13"/>
        <v>83.709887106947363</v>
      </c>
      <c r="V138" s="72">
        <f t="shared" si="14"/>
        <v>0</v>
      </c>
    </row>
    <row r="139" spans="3:22" ht="14.25" customHeight="1" x14ac:dyDescent="0.2">
      <c r="C139" s="9" t="s">
        <v>154</v>
      </c>
      <c r="D139" s="9" t="s">
        <v>29</v>
      </c>
      <c r="E139" s="71">
        <f>IFERROR(INDEX('1. Eutrophication General data'!$H$13:$H$230, MATCH('1. Calculations'!C139, countries,0)), "No value")</f>
        <v>48071.10396</v>
      </c>
      <c r="F139" s="72">
        <f t="shared" si="8"/>
        <v>0.7297677340005031</v>
      </c>
      <c r="G139" s="73">
        <f>IFERROR(INDEX('1. Eutrophication General data'!$J$13:$J$230, MATCH('1. Calculations'!C139, countries,0)), "No value")</f>
        <v>0</v>
      </c>
      <c r="H139" s="72">
        <f t="shared" si="9"/>
        <v>0</v>
      </c>
      <c r="I139" s="74" t="str">
        <f>IFERROR(INDEX('1. Eutrophication General data'!$K$13:$K$230, MATCH('1. Calculations'!C139, countries,0)), "No value")</f>
        <v>Country not available in source dataset</v>
      </c>
      <c r="J139" s="72" t="str">
        <f t="shared" si="10"/>
        <v>No value</v>
      </c>
      <c r="K139" s="74">
        <f>IFERROR(INDEX('1. Eutrophication General data'!$L$13:$L$230, MATCH('1. Calculations'!C139, countries,0)), "No value")</f>
        <v>4.93999E-15</v>
      </c>
      <c r="L139" s="72">
        <f t="shared" si="11"/>
        <v>0.2627654255319149</v>
      </c>
      <c r="M139" s="75" t="str">
        <f>IF(AND(ISNUMBER(E139), ISNUMBER(I139)), CostP_FW*'1. Calculations'!$F139*'1. Calculations'!$J139, "---")</f>
        <v>---</v>
      </c>
      <c r="N139" s="75"/>
      <c r="O139" s="75">
        <f>IF(AND(ISNUMBER(E139), ISNUMBER(K139)), CostP_MW*'1. Calculations'!$F139*'1. Calculations'!$L139, "---")</f>
        <v>10.531324668298566</v>
      </c>
      <c r="P139" s="75">
        <f>IF(AND(ISNUMBER(E139), ISNUMBER(K139)), CostN_MW*'1. Calculations'!$F139*'1. Calculations'!$L139, "No value")</f>
        <v>1.4338423257307908</v>
      </c>
      <c r="Q139" s="75" t="str">
        <f>IF(AND(ISNUMBER(E139), ISNUMBER(I139)), CostN_FW*'1. Calculations'!$F139*'1. Calculations'!$J139, "---")</f>
        <v>---</v>
      </c>
      <c r="R139" s="76">
        <f>IFERROR(INDEX('1. Eutrophication General data'!$M$13:$M$230, MATCH('1. Calculations'!C139, countries,0)), "No value")</f>
        <v>1</v>
      </c>
      <c r="S139" s="77">
        <f t="shared" si="12"/>
        <v>1</v>
      </c>
      <c r="T139" s="77">
        <f t="shared" si="15"/>
        <v>0</v>
      </c>
      <c r="U139" s="72" t="str">
        <f t="shared" si="13"/>
        <v>---</v>
      </c>
      <c r="V139" s="72" t="str">
        <f t="shared" si="14"/>
        <v>---</v>
      </c>
    </row>
    <row r="140" spans="3:22" ht="14.25" customHeight="1" x14ac:dyDescent="0.2">
      <c r="C140" s="9" t="s">
        <v>155</v>
      </c>
      <c r="D140" s="9" t="s">
        <v>31</v>
      </c>
      <c r="E140" s="71">
        <f>IFERROR(INDEX('1. Eutrophication General data'!$H$13:$H$230, MATCH('1. Calculations'!C140, countries,0)), "No value")</f>
        <v>7212.9693360000001</v>
      </c>
      <c r="F140" s="72">
        <f t="shared" si="8"/>
        <v>0.10950013322198381</v>
      </c>
      <c r="G140" s="73">
        <f>IFERROR(INDEX('1. Eutrophication General data'!$J$13:$J$230, MATCH('1. Calculations'!C140, countries,0)), "No value")</f>
        <v>0</v>
      </c>
      <c r="H140" s="72">
        <f t="shared" si="9"/>
        <v>0</v>
      </c>
      <c r="I140" s="74" t="str">
        <f>IFERROR(INDEX('1. Eutrophication General data'!$K$13:$K$230, MATCH('1. Calculations'!C140, countries,0)), "No value")</f>
        <v>Country not available in source dataset</v>
      </c>
      <c r="J140" s="72" t="str">
        <f t="shared" si="10"/>
        <v>No value</v>
      </c>
      <c r="K140" s="74">
        <f>IFERROR(INDEX('1. Eutrophication General data'!$L$13:$L$230, MATCH('1. Calculations'!C140, countries,0)), "No value")</f>
        <v>0</v>
      </c>
      <c r="L140" s="72">
        <f t="shared" si="11"/>
        <v>0</v>
      </c>
      <c r="M140" s="75" t="str">
        <f>IF(AND(ISNUMBER(E140), ISNUMBER(I140)), CostP_FW*'1. Calculations'!$F140*'1. Calculations'!$J140, "---")</f>
        <v>---</v>
      </c>
      <c r="N140" s="75"/>
      <c r="O140" s="75">
        <f>IF(AND(ISNUMBER(E140), ISNUMBER(K140)), CostP_MW*'1. Calculations'!$F140*'1. Calculations'!$L140, "---")</f>
        <v>0</v>
      </c>
      <c r="P140" s="75">
        <f>IF(AND(ISNUMBER(E140), ISNUMBER(K140)), CostN_MW*'1. Calculations'!$F140*'1. Calculations'!$L140, "No value")</f>
        <v>0</v>
      </c>
      <c r="Q140" s="75" t="str">
        <f>IF(AND(ISNUMBER(E140), ISNUMBER(I140)), CostN_FW*'1. Calculations'!$F140*'1. Calculations'!$J140, "---")</f>
        <v>---</v>
      </c>
      <c r="R140" s="76">
        <f>IFERROR(INDEX('1. Eutrophication General data'!$M$13:$M$230, MATCH('1. Calculations'!C140, countries,0)), "No value")</f>
        <v>1</v>
      </c>
      <c r="S140" s="77">
        <f t="shared" si="12"/>
        <v>1</v>
      </c>
      <c r="T140" s="77">
        <f t="shared" si="15"/>
        <v>0</v>
      </c>
      <c r="U140" s="72" t="str">
        <f t="shared" si="13"/>
        <v>---</v>
      </c>
      <c r="V140" s="72" t="str">
        <f t="shared" si="14"/>
        <v>---</v>
      </c>
    </row>
    <row r="141" spans="3:22" ht="14.25" customHeight="1" x14ac:dyDescent="0.2">
      <c r="C141" s="9" t="s">
        <v>156</v>
      </c>
      <c r="D141" s="9" t="s">
        <v>34</v>
      </c>
      <c r="E141" s="71">
        <f>IFERROR(INDEX('1. Eutrophication General data'!$H$13:$H$230, MATCH('1. Calculations'!C141, countries,0)), "No value")</f>
        <v>5893.2925320000004</v>
      </c>
      <c r="F141" s="72">
        <f t="shared" si="8"/>
        <v>8.9466111293353523E-2</v>
      </c>
      <c r="G141" s="73">
        <f>IFERROR(INDEX('1. Eutrophication General data'!$J$13:$J$230, MATCH('1. Calculations'!C141, countries,0)), "No value")</f>
        <v>0</v>
      </c>
      <c r="H141" s="72">
        <f t="shared" si="9"/>
        <v>0</v>
      </c>
      <c r="I141" s="74">
        <f>IFERROR(INDEX('1. Eutrophication General data'!$K$13:$K$230, MATCH('1. Calculations'!C141, countries,0)), "No value")</f>
        <v>2.6408200000000001E-12</v>
      </c>
      <c r="J141" s="72">
        <f t="shared" si="10"/>
        <v>9.3315194346289747</v>
      </c>
      <c r="K141" s="74">
        <f>IFERROR(INDEX('1. Eutrophication General data'!$L$13:$L$230, MATCH('1. Calculations'!C141, countries,0)), "No value")</f>
        <v>1.1051200000000001E-15</v>
      </c>
      <c r="L141" s="72">
        <f t="shared" si="11"/>
        <v>5.878297872340426E-2</v>
      </c>
      <c r="M141" s="75">
        <f>IF(AND(ISNUMBER(E141), ISNUMBER(I141)), CostP_FW*'1. Calculations'!$F141*'1. Calculations'!$J141, "---")</f>
        <v>91.26984281881154</v>
      </c>
      <c r="N141" s="75"/>
      <c r="O141" s="75">
        <f>IF(AND(ISNUMBER(E141), ISNUMBER(K141)), CostP_MW*'1. Calculations'!$F141*'1. Calculations'!$L141, "---")</f>
        <v>0.28882865240430644</v>
      </c>
      <c r="P141" s="75">
        <f>IF(AND(ISNUMBER(E141), ISNUMBER(K141)), CostN_MW*'1. Calculations'!$F141*'1. Calculations'!$L141, "No value")</f>
        <v>3.9324088824999465E-2</v>
      </c>
      <c r="Q141" s="75">
        <f>IF(AND(ISNUMBER(E141), ISNUMBER(I141)), CostN_FW*'1. Calculations'!$F141*'1. Calculations'!$J141, "---")</f>
        <v>0</v>
      </c>
      <c r="R141" s="76">
        <f>IFERROR(INDEX('1. Eutrophication General data'!$M$13:$M$230, MATCH('1. Calculations'!C141, countries,0)), "No value")</f>
        <v>0.30362</v>
      </c>
      <c r="S141" s="77">
        <f t="shared" si="12"/>
        <v>0.30537276000000002</v>
      </c>
      <c r="T141" s="77">
        <f t="shared" si="15"/>
        <v>0.69462723999999998</v>
      </c>
      <c r="U141" s="72">
        <f t="shared" si="13"/>
        <v>63.486719415216662</v>
      </c>
      <c r="V141" s="72">
        <f t="shared" si="14"/>
        <v>1.2008505538975244E-2</v>
      </c>
    </row>
    <row r="142" spans="3:22" ht="14.25" customHeight="1" x14ac:dyDescent="0.2">
      <c r="C142" s="9" t="s">
        <v>157</v>
      </c>
      <c r="D142" s="9" t="s">
        <v>34</v>
      </c>
      <c r="E142" s="71">
        <f>IFERROR(INDEX('1. Eutrophication General data'!$H$13:$H$230, MATCH('1. Calculations'!C142, countries,0)), "No value")</f>
        <v>23969.838299999999</v>
      </c>
      <c r="F142" s="72">
        <f t="shared" si="8"/>
        <v>0.36388626720752909</v>
      </c>
      <c r="G142" s="73">
        <f>IFERROR(INDEX('1. Eutrophication General data'!$J$13:$J$230, MATCH('1. Calculations'!C142, countries,0)), "No value")</f>
        <v>0</v>
      </c>
      <c r="H142" s="72">
        <f t="shared" si="9"/>
        <v>0</v>
      </c>
      <c r="I142" s="74" t="str">
        <f>IFERROR(INDEX('1. Eutrophication General data'!$K$13:$K$230, MATCH('1. Calculations'!C142, countries,0)), "No value")</f>
        <v>Country not available in source dataset</v>
      </c>
      <c r="J142" s="72" t="str">
        <f t="shared" si="10"/>
        <v>No value</v>
      </c>
      <c r="K142" s="74">
        <f>IFERROR(INDEX('1. Eutrophication General data'!$L$13:$L$230, MATCH('1. Calculations'!C142, countries,0)), "No value")</f>
        <v>0</v>
      </c>
      <c r="L142" s="72">
        <f t="shared" si="11"/>
        <v>0</v>
      </c>
      <c r="M142" s="75" t="str">
        <f>IF(AND(ISNUMBER(E142), ISNUMBER(I142)), CostP_FW*'1. Calculations'!$F142*'1. Calculations'!$J142, "---")</f>
        <v>---</v>
      </c>
      <c r="N142" s="75"/>
      <c r="O142" s="75">
        <f>IF(AND(ISNUMBER(E142), ISNUMBER(K142)), CostP_MW*'1. Calculations'!$F142*'1. Calculations'!$L142, "---")</f>
        <v>0</v>
      </c>
      <c r="P142" s="75">
        <f>IF(AND(ISNUMBER(E142), ISNUMBER(K142)), CostN_MW*'1. Calculations'!$F142*'1. Calculations'!$L142, "No value")</f>
        <v>0</v>
      </c>
      <c r="Q142" s="75" t="str">
        <f>IF(AND(ISNUMBER(E142), ISNUMBER(I142)), CostN_FW*'1. Calculations'!$F142*'1. Calculations'!$J142, "---")</f>
        <v>---</v>
      </c>
      <c r="R142" s="76">
        <f>IFERROR(INDEX('1. Eutrophication General data'!$M$13:$M$230, MATCH('1. Calculations'!C142, countries,0)), "No value")</f>
        <v>0.70045000000000002</v>
      </c>
      <c r="S142" s="77">
        <f t="shared" si="12"/>
        <v>0.70140910000000001</v>
      </c>
      <c r="T142" s="77">
        <f t="shared" si="15"/>
        <v>0.29859089999999999</v>
      </c>
      <c r="U142" s="72" t="str">
        <f t="shared" si="13"/>
        <v>---</v>
      </c>
      <c r="V142" s="72" t="str">
        <f t="shared" si="14"/>
        <v>---</v>
      </c>
    </row>
    <row r="143" spans="3:22" ht="14.25" customHeight="1" x14ac:dyDescent="0.2">
      <c r="C143" s="9" t="s">
        <v>158</v>
      </c>
      <c r="D143" s="9" t="s">
        <v>36</v>
      </c>
      <c r="E143" s="71">
        <f>IFERROR(INDEX('1. Eutrophication General data'!$H$13:$H$230, MATCH('1. Calculations'!C143, countries,0)), "No value")</f>
        <v>20588.27089</v>
      </c>
      <c r="F143" s="72">
        <f t="shared" si="8"/>
        <v>0.3125506709162712</v>
      </c>
      <c r="G143" s="73">
        <f>IFERROR(INDEX('1. Eutrophication General data'!$J$13:$J$230, MATCH('1. Calculations'!C143, countries,0)), "No value")</f>
        <v>0</v>
      </c>
      <c r="H143" s="72">
        <f t="shared" si="9"/>
        <v>0</v>
      </c>
      <c r="I143" s="74">
        <f>IFERROR(INDEX('1. Eutrophication General data'!$K$13:$K$230, MATCH('1. Calculations'!C143, countries,0)), "No value")</f>
        <v>6.9636900000000002E-12</v>
      </c>
      <c r="J143" s="72">
        <f t="shared" si="10"/>
        <v>24.606678445229683</v>
      </c>
      <c r="K143" s="74">
        <f>IFERROR(INDEX('1. Eutrophication General data'!$L$13:$L$230, MATCH('1. Calculations'!C143, countries,0)), "No value")</f>
        <v>1.49898E-15</v>
      </c>
      <c r="L143" s="72">
        <f t="shared" si="11"/>
        <v>7.9732978723404249E-2</v>
      </c>
      <c r="M143" s="75">
        <f>IF(AND(ISNUMBER(E143), ISNUMBER(I143)), CostP_FW*'1. Calculations'!$F143*'1. Calculations'!$J143, "---")</f>
        <v>840.7943920848528</v>
      </c>
      <c r="N143" s="75"/>
      <c r="O143" s="75">
        <f>IF(AND(ISNUMBER(E143), ISNUMBER(K143)), CostP_MW*'1. Calculations'!$F143*'1. Calculations'!$L143, "---")</f>
        <v>1.3686378561425565</v>
      </c>
      <c r="P143" s="75">
        <f>IF(AND(ISNUMBER(E143), ISNUMBER(K143)), CostN_MW*'1. Calculations'!$F143*'1. Calculations'!$L143, "No value")</f>
        <v>0.1863403653903011</v>
      </c>
      <c r="Q143" s="75">
        <f>IF(AND(ISNUMBER(E143), ISNUMBER(I143)), CostN_FW*'1. Calculations'!$F143*'1. Calculations'!$J143, "---")</f>
        <v>0</v>
      </c>
      <c r="R143" s="76">
        <f>IFERROR(INDEX('1. Eutrophication General data'!$M$13:$M$230, MATCH('1. Calculations'!C143, countries,0)), "No value")</f>
        <v>6.8250000000000005E-2</v>
      </c>
      <c r="S143" s="77">
        <f t="shared" si="12"/>
        <v>7.0473500000000078E-2</v>
      </c>
      <c r="T143" s="77">
        <f t="shared" si="15"/>
        <v>0.92952649999999992</v>
      </c>
      <c r="U143" s="72">
        <f t="shared" si="13"/>
        <v>781.63712119421575</v>
      </c>
      <c r="V143" s="72">
        <f t="shared" si="14"/>
        <v>1.31320577403334E-2</v>
      </c>
    </row>
    <row r="144" spans="3:22" ht="14.25" customHeight="1" x14ac:dyDescent="0.2">
      <c r="C144" s="9" t="s">
        <v>159</v>
      </c>
      <c r="D144" s="9" t="s">
        <v>31</v>
      </c>
      <c r="E144" s="71">
        <f>IFERROR(INDEX('1. Eutrophication General data'!$H$13:$H$230, MATCH('1. Calculations'!C144, countries,0)), "No value")</f>
        <v>4324.429862</v>
      </c>
      <c r="F144" s="72">
        <f t="shared" ref="F144:F207" si="16">IF(ISNUMBER(E144), E144/GNI_PPP_Sweden, "No value")</f>
        <v>6.5649197153071756E-2</v>
      </c>
      <c r="G144" s="73">
        <f>IFERROR(INDEX('1. Eutrophication General data'!$J$13:$J$230, MATCH('1. Calculations'!C144, countries,0)), "No value")</f>
        <v>0</v>
      </c>
      <c r="H144" s="72">
        <f t="shared" ref="H144:H207" si="17">IF(ISNUMBER(G144), G144/FateFactorSweden_P, "No value")</f>
        <v>0</v>
      </c>
      <c r="I144" s="74" t="str">
        <f>IFERROR(INDEX('1. Eutrophication General data'!$K$13:$K$230, MATCH('1. Calculations'!C144, countries,0)), "No value")</f>
        <v>Country not available in source dataset</v>
      </c>
      <c r="J144" s="72" t="str">
        <f t="shared" ref="J144:J207" si="18">IF(ISNUMBER(I144), I144/CFSweden_P, "No value")</f>
        <v>No value</v>
      </c>
      <c r="K144" s="74" t="str">
        <f>IFERROR(INDEX('1. Eutrophication General data'!$L$13:$L$230, MATCH('1. Calculations'!C144, countries,0)), "No value")</f>
        <v>Country not available in Source Dataset</v>
      </c>
      <c r="L144" s="72" t="str">
        <f t="shared" ref="L144:L207" si="19">IF(ISNUMBER(K144), K144/CFSweden_N, "No value")</f>
        <v>No value</v>
      </c>
      <c r="M144" s="75" t="str">
        <f>IF(AND(ISNUMBER(E144), ISNUMBER(I144)), CostP_FW*'1. Calculations'!$F144*'1. Calculations'!$J144, "---")</f>
        <v>---</v>
      </c>
      <c r="N144" s="75"/>
      <c r="O144" s="75" t="str">
        <f>IF(AND(ISNUMBER(E144), ISNUMBER(K144)), CostP_MW*'1. Calculations'!$F144*'1. Calculations'!$L144, "---")</f>
        <v>---</v>
      </c>
      <c r="P144" s="75" t="str">
        <f>IF(AND(ISNUMBER(E144), ISNUMBER(K144)), CostN_MW*'1. Calculations'!$F144*'1. Calculations'!$L144, "No value")</f>
        <v>No value</v>
      </c>
      <c r="Q144" s="75" t="str">
        <f>IF(AND(ISNUMBER(E144), ISNUMBER(I144)), CostN_FW*'1. Calculations'!$F144*'1. Calculations'!$J144, "---")</f>
        <v>---</v>
      </c>
      <c r="R144" s="76">
        <f>IFERROR(INDEX('1. Eutrophication General data'!$M$13:$M$230, MATCH('1. Calculations'!C144, countries,0)), "No value")</f>
        <v>1</v>
      </c>
      <c r="S144" s="77">
        <f t="shared" si="12"/>
        <v>1</v>
      </c>
      <c r="T144" s="77">
        <f t="shared" si="15"/>
        <v>0</v>
      </c>
      <c r="U144" s="72" t="str">
        <f t="shared" si="13"/>
        <v>---</v>
      </c>
      <c r="V144" s="72" t="str">
        <f t="shared" si="14"/>
        <v>---</v>
      </c>
    </row>
    <row r="145" spans="3:22" ht="14.25" customHeight="1" x14ac:dyDescent="0.2">
      <c r="C145" s="9" t="s">
        <v>160</v>
      </c>
      <c r="D145" s="9" t="s">
        <v>27</v>
      </c>
      <c r="E145" s="71">
        <f>IFERROR(INDEX('1. Eutrophication General data'!$H$13:$H$230, MATCH('1. Calculations'!C145, countries,0)), "No value")</f>
        <v>15987.33072</v>
      </c>
      <c r="F145" s="72">
        <f t="shared" si="16"/>
        <v>0.24270376902430163</v>
      </c>
      <c r="G145" s="73">
        <f>IFERROR(INDEX('1. Eutrophication General data'!$J$13:$J$230, MATCH('1. Calculations'!C145, countries,0)), "No value")</f>
        <v>0</v>
      </c>
      <c r="H145" s="72">
        <f t="shared" si="17"/>
        <v>0</v>
      </c>
      <c r="I145" s="74">
        <f>IFERROR(INDEX('1. Eutrophication General data'!$K$13:$K$230, MATCH('1. Calculations'!C145, countries,0)), "No value")</f>
        <v>2.0392600000000001E-13</v>
      </c>
      <c r="J145" s="72">
        <f t="shared" si="18"/>
        <v>0.7205865724381626</v>
      </c>
      <c r="K145" s="74">
        <f>IFERROR(INDEX('1. Eutrophication General data'!$L$13:$L$230, MATCH('1. Calculations'!C145, countries,0)), "No value")</f>
        <v>0</v>
      </c>
      <c r="L145" s="72">
        <f t="shared" si="19"/>
        <v>0</v>
      </c>
      <c r="M145" s="75">
        <f>IF(AND(ISNUMBER(E145), ISNUMBER(I145)), CostP_FW*'1. Calculations'!$F145*'1. Calculations'!$J145, "---")</f>
        <v>19.119611467878226</v>
      </c>
      <c r="N145" s="75"/>
      <c r="O145" s="75">
        <f>IF(AND(ISNUMBER(E145), ISNUMBER(K145)), CostP_MW*'1. Calculations'!$F145*'1. Calculations'!$L145, "---")</f>
        <v>0</v>
      </c>
      <c r="P145" s="75">
        <f>IF(AND(ISNUMBER(E145), ISNUMBER(K145)), CostN_MW*'1. Calculations'!$F145*'1. Calculations'!$L145, "No value")</f>
        <v>0</v>
      </c>
      <c r="Q145" s="75">
        <f>IF(AND(ISNUMBER(E145), ISNUMBER(I145)), CostN_FW*'1. Calculations'!$F145*'1. Calculations'!$J145, "---")</f>
        <v>0</v>
      </c>
      <c r="R145" s="76">
        <f>IFERROR(INDEX('1. Eutrophication General data'!$M$13:$M$230, MATCH('1. Calculations'!C145, countries,0)), "No value")</f>
        <v>0</v>
      </c>
      <c r="S145" s="77">
        <f t="shared" ref="S145:S208" si="20">IF(ISNUMBER(T145), 1-T145, "No value")</f>
        <v>0</v>
      </c>
      <c r="T145" s="77">
        <f t="shared" si="15"/>
        <v>1</v>
      </c>
      <c r="U145" s="72">
        <f t="shared" ref="U145:U208" si="21">IF(AND(ISNUMBER(E145), ISNUMBER(I145), ISNUMBER(K145),  ISNUMBER(R145)), (M145*T145)+(O145*S145),"---")</f>
        <v>19.119611467878226</v>
      </c>
      <c r="V145" s="72">
        <f t="shared" ref="V145:V208" si="22">IF(AND(ISNUMBER(E145), ISNUMBER(I145), ISNUMBER(K145),  ISNUMBER(R145)), (Q145*T145)+(P145*S145),"---")</f>
        <v>0</v>
      </c>
    </row>
    <row r="146" spans="3:22" ht="14.25" customHeight="1" x14ac:dyDescent="0.2">
      <c r="C146" s="9" t="s">
        <v>161</v>
      </c>
      <c r="D146" s="9" t="s">
        <v>27</v>
      </c>
      <c r="E146" s="71" t="str">
        <f>IFERROR(INDEX('1. Eutrophication General data'!$H$13:$H$230, MATCH('1. Calculations'!C146, countries,0)), "No value")</f>
        <v>No value</v>
      </c>
      <c r="F146" s="72" t="str">
        <f t="shared" si="16"/>
        <v>No value</v>
      </c>
      <c r="G146" s="73">
        <f>IFERROR(INDEX('1. Eutrophication General data'!$J$13:$J$230, MATCH('1. Calculations'!C146, countries,0)), "No value")</f>
        <v>0</v>
      </c>
      <c r="H146" s="72">
        <f t="shared" si="17"/>
        <v>0</v>
      </c>
      <c r="I146" s="74" t="str">
        <f>IFERROR(INDEX('1. Eutrophication General data'!$K$13:$K$230, MATCH('1. Calculations'!C146, countries,0)), "No value")</f>
        <v>Country not available in source dataset</v>
      </c>
      <c r="J146" s="72" t="str">
        <f t="shared" si="18"/>
        <v>No value</v>
      </c>
      <c r="K146" s="74">
        <f>IFERROR(INDEX('1. Eutrophication General data'!$L$13:$L$230, MATCH('1. Calculations'!C146, countries,0)), "No value")</f>
        <v>4.93999E-15</v>
      </c>
      <c r="L146" s="72">
        <f t="shared" si="19"/>
        <v>0.2627654255319149</v>
      </c>
      <c r="M146" s="75" t="str">
        <f>IF(AND(ISNUMBER(E146), ISNUMBER(I146)), CostP_FW*'1. Calculations'!$F146*'1. Calculations'!$J146, "---")</f>
        <v>---</v>
      </c>
      <c r="N146" s="75"/>
      <c r="O146" s="75" t="str">
        <f>IF(AND(ISNUMBER(E146), ISNUMBER(K146)), CostP_MW*'1. Calculations'!$F146*'1. Calculations'!$L146, "---")</f>
        <v>---</v>
      </c>
      <c r="P146" s="75" t="str">
        <f>IF(AND(ISNUMBER(E146), ISNUMBER(K146)), CostN_MW*'1. Calculations'!$F146*'1. Calculations'!$L146, "No value")</f>
        <v>No value</v>
      </c>
      <c r="Q146" s="75" t="str">
        <f>IF(AND(ISNUMBER(E146), ISNUMBER(I146)), CostN_FW*'1. Calculations'!$F146*'1. Calculations'!$J146, "---")</f>
        <v>---</v>
      </c>
      <c r="R146" s="76">
        <f>IFERROR(INDEX('1. Eutrophication General data'!$M$13:$M$230, MATCH('1. Calculations'!C146, countries,0)), "No value")</f>
        <v>1</v>
      </c>
      <c r="S146" s="77">
        <f t="shared" si="20"/>
        <v>1</v>
      </c>
      <c r="T146" s="77">
        <f t="shared" si="15"/>
        <v>0</v>
      </c>
      <c r="U146" s="72" t="str">
        <f t="shared" si="21"/>
        <v>---</v>
      </c>
      <c r="V146" s="72" t="str">
        <f t="shared" si="22"/>
        <v>---</v>
      </c>
    </row>
    <row r="147" spans="3:22" ht="14.25" customHeight="1" x14ac:dyDescent="0.2">
      <c r="C147" s="9" t="s">
        <v>162</v>
      </c>
      <c r="D147" s="9" t="s">
        <v>31</v>
      </c>
      <c r="E147" s="71">
        <f>IFERROR(INDEX('1. Eutrophication General data'!$H$13:$H$230, MATCH('1. Calculations'!C147, countries,0)), "No value")</f>
        <v>12768.34</v>
      </c>
      <c r="F147" s="72">
        <f t="shared" si="16"/>
        <v>0.1938362504947137</v>
      </c>
      <c r="G147" s="73">
        <f>IFERROR(INDEX('1. Eutrophication General data'!$J$13:$J$230, MATCH('1. Calculations'!C147, countries,0)), "No value")</f>
        <v>0</v>
      </c>
      <c r="H147" s="72">
        <f t="shared" si="17"/>
        <v>0</v>
      </c>
      <c r="I147" s="74">
        <f>IFERROR(INDEX('1. Eutrophication General data'!$K$13:$K$230, MATCH('1. Calculations'!C147, countries,0)), "No value")</f>
        <v>2.6502900000000001E-13</v>
      </c>
      <c r="J147" s="72">
        <f t="shared" si="18"/>
        <v>0.9364982332155477</v>
      </c>
      <c r="K147" s="74">
        <f>IFERROR(INDEX('1. Eutrophication General data'!$L$13:$L$230, MATCH('1. Calculations'!C147, countries,0)), "No value")</f>
        <v>0</v>
      </c>
      <c r="L147" s="72">
        <f t="shared" si="19"/>
        <v>0</v>
      </c>
      <c r="M147" s="75">
        <f>IF(AND(ISNUMBER(E147), ISNUMBER(I147)), CostP_FW*'1. Calculations'!$F147*'1. Calculations'!$J147, "---")</f>
        <v>19.845330666805403</v>
      </c>
      <c r="N147" s="75"/>
      <c r="O147" s="75">
        <f>IF(AND(ISNUMBER(E147), ISNUMBER(K147)), CostP_MW*'1. Calculations'!$F147*'1. Calculations'!$L147, "---")</f>
        <v>0</v>
      </c>
      <c r="P147" s="75">
        <f>IF(AND(ISNUMBER(E147), ISNUMBER(K147)), CostN_MW*'1. Calculations'!$F147*'1. Calculations'!$L147, "No value")</f>
        <v>0</v>
      </c>
      <c r="Q147" s="75">
        <f>IF(AND(ISNUMBER(E147), ISNUMBER(I147)), CostN_FW*'1. Calculations'!$F147*'1. Calculations'!$J147, "---")</f>
        <v>0</v>
      </c>
      <c r="R147" s="76">
        <f>IFERROR(INDEX('1. Eutrophication General data'!$M$13:$M$230, MATCH('1. Calculations'!C147, countries,0)), "No value")</f>
        <v>0</v>
      </c>
      <c r="S147" s="77">
        <f t="shared" si="20"/>
        <v>0</v>
      </c>
      <c r="T147" s="77">
        <f t="shared" si="15"/>
        <v>1</v>
      </c>
      <c r="U147" s="72">
        <f t="shared" si="21"/>
        <v>19.845330666805403</v>
      </c>
      <c r="V147" s="72">
        <f t="shared" si="22"/>
        <v>0</v>
      </c>
    </row>
    <row r="148" spans="3:22" ht="14.25" customHeight="1" x14ac:dyDescent="0.2">
      <c r="C148" s="9" t="s">
        <v>163</v>
      </c>
      <c r="D148" s="9" t="s">
        <v>27</v>
      </c>
      <c r="E148" s="71">
        <f>IFERROR(INDEX('1. Eutrophication General data'!$H$13:$H$230, MATCH('1. Calculations'!C148, countries,0)), "No value")</f>
        <v>25016.022420000001</v>
      </c>
      <c r="F148" s="72">
        <f t="shared" si="16"/>
        <v>0.37976839496633813</v>
      </c>
      <c r="G148" s="73">
        <f>IFERROR(INDEX('1. Eutrophication General data'!$J$13:$J$230, MATCH('1. Calculations'!C148, countries,0)), "No value")</f>
        <v>0</v>
      </c>
      <c r="H148" s="72">
        <f t="shared" si="17"/>
        <v>0</v>
      </c>
      <c r="I148" s="74">
        <f>IFERROR(INDEX('1. Eutrophication General data'!$K$13:$K$230, MATCH('1. Calculations'!C148, countries,0)), "No value")</f>
        <v>4.1514800000000001E-13</v>
      </c>
      <c r="J148" s="72">
        <f t="shared" si="18"/>
        <v>1.4669540636042402</v>
      </c>
      <c r="K148" s="74">
        <f>IFERROR(INDEX('1. Eutrophication General data'!$L$13:$L$230, MATCH('1. Calculations'!C148, countries,0)), "No value")</f>
        <v>4.93999E-15</v>
      </c>
      <c r="L148" s="72">
        <f t="shared" si="19"/>
        <v>0.2627654255319149</v>
      </c>
      <c r="M148" s="75">
        <f>IF(AND(ISNUMBER(E148), ISNUMBER(I148)), CostP_FW*'1. Calculations'!$F148*'1. Calculations'!$J148, "---")</f>
        <v>60.9048265168786</v>
      </c>
      <c r="N148" s="75"/>
      <c r="O148" s="75">
        <f>IF(AND(ISNUMBER(E148), ISNUMBER(K148)), CostP_MW*'1. Calculations'!$F148*'1. Calculations'!$L148, "---")</f>
        <v>5.4804619056320085</v>
      </c>
      <c r="P148" s="75">
        <f>IF(AND(ISNUMBER(E148), ISNUMBER(K148)), CostN_MW*'1. Calculations'!$F148*'1. Calculations'!$L148, "No value")</f>
        <v>0.74616617494520299</v>
      </c>
      <c r="Q148" s="75">
        <f>IF(AND(ISNUMBER(E148), ISNUMBER(I148)), CostN_FW*'1. Calculations'!$F148*'1. Calculations'!$J148, "---")</f>
        <v>0</v>
      </c>
      <c r="R148" s="76">
        <f>IFERROR(INDEX('1. Eutrophication General data'!$M$13:$M$230, MATCH('1. Calculations'!C148, countries,0)), "No value")</f>
        <v>0.15914</v>
      </c>
      <c r="S148" s="77">
        <f t="shared" si="20"/>
        <v>0.16118172000000008</v>
      </c>
      <c r="T148" s="77">
        <f t="shared" si="15"/>
        <v>0.83881827999999992</v>
      </c>
      <c r="U148" s="72">
        <f t="shared" si="21"/>
        <v>51.971432098930741</v>
      </c>
      <c r="V148" s="72">
        <f t="shared" si="22"/>
        <v>0.12026834748348879</v>
      </c>
    </row>
    <row r="149" spans="3:22" ht="14.25" customHeight="1" x14ac:dyDescent="0.2">
      <c r="C149" s="9" t="s">
        <v>164</v>
      </c>
      <c r="D149" s="9" t="s">
        <v>29</v>
      </c>
      <c r="E149" s="71">
        <f>IFERROR(INDEX('1. Eutrophication General data'!$H$13:$H$230, MATCH('1. Calculations'!C149, countries,0)), "No value")</f>
        <v>8462.8085940000001</v>
      </c>
      <c r="F149" s="72">
        <f t="shared" si="16"/>
        <v>0.12847395092199926</v>
      </c>
      <c r="G149" s="73">
        <f>IFERROR(INDEX('1. Eutrophication General data'!$J$13:$J$230, MATCH('1. Calculations'!C149, countries,0)), "No value")</f>
        <v>0</v>
      </c>
      <c r="H149" s="72">
        <f t="shared" si="17"/>
        <v>0</v>
      </c>
      <c r="I149" s="74">
        <f>IFERROR(INDEX('1. Eutrophication General data'!$K$13:$K$230, MATCH('1. Calculations'!C149, countries,0)), "No value")</f>
        <v>5.93325E-13</v>
      </c>
      <c r="J149" s="72">
        <f t="shared" si="18"/>
        <v>2.0965547703180212</v>
      </c>
      <c r="K149" s="74">
        <f>IFERROR(INDEX('1. Eutrophication General data'!$L$13:$L$230, MATCH('1. Calculations'!C149, countries,0)), "No value")</f>
        <v>4.9010100000000003E-15</v>
      </c>
      <c r="L149" s="72">
        <f t="shared" si="19"/>
        <v>0.2606920212765958</v>
      </c>
      <c r="M149" s="75">
        <f>IF(AND(ISNUMBER(E149), ISNUMBER(I149)), CostP_FW*'1. Calculations'!$F149*'1. Calculations'!$J149, "---")</f>
        <v>29.446770345293817</v>
      </c>
      <c r="N149" s="75"/>
      <c r="O149" s="75">
        <f>IF(AND(ISNUMBER(E149), ISNUMBER(K149)), CostP_MW*'1. Calculations'!$F149*'1. Calculations'!$L149, "---")</f>
        <v>1.8393862816905993</v>
      </c>
      <c r="P149" s="75">
        <f>IF(AND(ISNUMBER(E149), ISNUMBER(K149)), CostN_MW*'1. Calculations'!$F149*'1. Calculations'!$L149, "No value")</f>
        <v>0.25043287403299236</v>
      </c>
      <c r="Q149" s="75">
        <f>IF(AND(ISNUMBER(E149), ISNUMBER(I149)), CostN_FW*'1. Calculations'!$F149*'1. Calculations'!$J149, "---")</f>
        <v>0</v>
      </c>
      <c r="R149" s="76">
        <f>IFERROR(INDEX('1. Eutrophication General data'!$M$13:$M$230, MATCH('1. Calculations'!C149, countries,0)), "No value")</f>
        <v>0.28126000000000001</v>
      </c>
      <c r="S149" s="77">
        <f t="shared" si="20"/>
        <v>0.28305748000000008</v>
      </c>
      <c r="T149" s="77">
        <f t="shared" si="15"/>
        <v>0.71694251999999992</v>
      </c>
      <c r="U149" s="72">
        <f t="shared" si="21"/>
        <v>21.632293782858127</v>
      </c>
      <c r="V149" s="72">
        <f t="shared" si="22"/>
        <v>7.0886898232936271E-2</v>
      </c>
    </row>
    <row r="150" spans="3:22" ht="14.25" customHeight="1" x14ac:dyDescent="0.2">
      <c r="C150" s="9" t="s">
        <v>165</v>
      </c>
      <c r="D150" s="9" t="s">
        <v>34</v>
      </c>
      <c r="E150" s="71">
        <f>IFERROR(INDEX('1. Eutrophication General data'!$H$13:$H$230, MATCH('1. Calculations'!C150, countries,0)), "No value")</f>
        <v>1410.1807349999999</v>
      </c>
      <c r="F150" s="72">
        <f t="shared" si="16"/>
        <v>2.1407962678960574E-2</v>
      </c>
      <c r="G150" s="73">
        <f>IFERROR(INDEX('1. Eutrophication General data'!$J$13:$J$230, MATCH('1. Calculations'!C150, countries,0)), "No value")</f>
        <v>0</v>
      </c>
      <c r="H150" s="72">
        <f t="shared" si="17"/>
        <v>0</v>
      </c>
      <c r="I150" s="74">
        <f>IFERROR(INDEX('1. Eutrophication General data'!$K$13:$K$230, MATCH('1. Calculations'!C150, countries,0)), "No value")</f>
        <v>8.4536399999999999E-12</v>
      </c>
      <c r="J150" s="72">
        <f t="shared" si="18"/>
        <v>29.871519434628976</v>
      </c>
      <c r="K150" s="74">
        <f>IFERROR(INDEX('1. Eutrophication General data'!$L$13:$L$230, MATCH('1. Calculations'!C150, countries,0)), "No value")</f>
        <v>2.93963E-16</v>
      </c>
      <c r="L150" s="72">
        <f t="shared" si="19"/>
        <v>1.5636329787234043E-2</v>
      </c>
      <c r="M150" s="75">
        <f>IF(AND(ISNUMBER(E150), ISNUMBER(I150)), CostP_FW*'1. Calculations'!$F150*'1. Calculations'!$J150, "---")</f>
        <v>69.911565897677633</v>
      </c>
      <c r="N150" s="75"/>
      <c r="O150" s="75">
        <f>IF(AND(ISNUMBER(E150), ISNUMBER(K150)), CostP_MW*'1. Calculations'!$F150*'1. Calculations'!$L150, "---")</f>
        <v>1.8384011553756584E-2</v>
      </c>
      <c r="P150" s="75">
        <f>IF(AND(ISNUMBER(E150), ISNUMBER(K150)), CostN_MW*'1. Calculations'!$F150*'1. Calculations'!$L150, "No value")</f>
        <v>2.5029874885396288E-3</v>
      </c>
      <c r="Q150" s="75">
        <f>IF(AND(ISNUMBER(E150), ISNUMBER(I150)), CostN_FW*'1. Calculations'!$F150*'1. Calculations'!$J150, "---")</f>
        <v>0</v>
      </c>
      <c r="R150" s="76">
        <f>IFERROR(INDEX('1. Eutrophication General data'!$M$13:$M$230, MATCH('1. Calculations'!C150, countries,0)), "No value")</f>
        <v>0.12909999999999999</v>
      </c>
      <c r="S150" s="77">
        <f t="shared" si="20"/>
        <v>0.13120180000000004</v>
      </c>
      <c r="T150" s="77">
        <f t="shared" ref="T150:T213" si="23">IF(ISNUMBER($R150), IF($R150=0, 1, IF($R150=1,0,-0.998*$R150+0.99764)),"No value")</f>
        <v>0.86879819999999996</v>
      </c>
      <c r="U150" s="72">
        <f t="shared" si="21"/>
        <v>60.741454626490786</v>
      </c>
      <c r="V150" s="72">
        <f t="shared" si="22"/>
        <v>3.2839646387387877E-4</v>
      </c>
    </row>
    <row r="151" spans="3:22" ht="14.25" customHeight="1" x14ac:dyDescent="0.2">
      <c r="C151" s="9" t="s">
        <v>166</v>
      </c>
      <c r="D151" s="9" t="s">
        <v>31</v>
      </c>
      <c r="E151" s="71">
        <f>IFERROR(INDEX('1. Eutrophication General data'!$H$13:$H$230, MATCH('1. Calculations'!C151, countries,0)), "No value")</f>
        <v>5056.1755830000002</v>
      </c>
      <c r="F151" s="72">
        <f t="shared" si="16"/>
        <v>7.6757833583037657E-2</v>
      </c>
      <c r="G151" s="73">
        <f>IFERROR(INDEX('1. Eutrophication General data'!$J$13:$J$230, MATCH('1. Calculations'!C151, countries,0)), "No value")</f>
        <v>0</v>
      </c>
      <c r="H151" s="72">
        <f t="shared" si="17"/>
        <v>0</v>
      </c>
      <c r="I151" s="74">
        <f>IFERROR(INDEX('1. Eutrophication General data'!$K$13:$K$230, MATCH('1. Calculations'!C151, countries,0)), "No value")</f>
        <v>2.9506900000000002E-12</v>
      </c>
      <c r="J151" s="72">
        <f t="shared" si="18"/>
        <v>10.426466431095406</v>
      </c>
      <c r="K151" s="74">
        <f>IFERROR(INDEX('1. Eutrophication General data'!$L$13:$L$230, MATCH('1. Calculations'!C151, countries,0)), "No value")</f>
        <v>1.3757400000000001E-15</v>
      </c>
      <c r="L151" s="72">
        <f t="shared" si="19"/>
        <v>7.317765957446809E-2</v>
      </c>
      <c r="M151" s="75">
        <f>IF(AND(ISNUMBER(E151), ISNUMBER(I151)), CostP_FW*'1. Calculations'!$F151*'1. Calculations'!$J151, "---")</f>
        <v>87.493589634946645</v>
      </c>
      <c r="N151" s="75"/>
      <c r="O151" s="75">
        <f>IF(AND(ISNUMBER(E151), ISNUMBER(K151)), CostP_MW*'1. Calculations'!$F151*'1. Calculations'!$L151, "---")</f>
        <v>0.3084830795988221</v>
      </c>
      <c r="P151" s="75">
        <f>IF(AND(ISNUMBER(E151), ISNUMBER(K151)), CostN_MW*'1. Calculations'!$F151*'1. Calculations'!$L151, "No value")</f>
        <v>4.2000043701248081E-2</v>
      </c>
      <c r="Q151" s="75">
        <f>IF(AND(ISNUMBER(E151), ISNUMBER(I151)), CostN_FW*'1. Calculations'!$F151*'1. Calculations'!$J151, "---")</f>
        <v>0</v>
      </c>
      <c r="R151" s="76">
        <f>IFERROR(INDEX('1. Eutrophication General data'!$M$13:$M$230, MATCH('1. Calculations'!C151, countries,0)), "No value")</f>
        <v>5.1689999999999993E-2</v>
      </c>
      <c r="S151" s="77">
        <f t="shared" si="20"/>
        <v>5.3946620000000056E-2</v>
      </c>
      <c r="T151" s="77">
        <f t="shared" si="23"/>
        <v>0.94605337999999994</v>
      </c>
      <c r="U151" s="72">
        <f t="shared" si="21"/>
        <v>82.790247821945783</v>
      </c>
      <c r="V151" s="72">
        <f t="shared" si="22"/>
        <v>2.2657603975346262E-3</v>
      </c>
    </row>
    <row r="152" spans="3:22" ht="14.25" customHeight="1" x14ac:dyDescent="0.2">
      <c r="C152" s="9" t="s">
        <v>167</v>
      </c>
      <c r="D152" s="9" t="s">
        <v>34</v>
      </c>
      <c r="E152" s="71">
        <f>IFERROR(INDEX('1. Eutrophication General data'!$H$13:$H$230, MATCH('1. Calculations'!C152, countries,0)), "No value")</f>
        <v>10377.85224</v>
      </c>
      <c r="F152" s="72">
        <f t="shared" si="16"/>
        <v>0.15754624065381762</v>
      </c>
      <c r="G152" s="73">
        <f>IFERROR(INDEX('1. Eutrophication General data'!$J$13:$J$230, MATCH('1. Calculations'!C152, countries,0)), "No value")</f>
        <v>0</v>
      </c>
      <c r="H152" s="72">
        <f t="shared" si="17"/>
        <v>0</v>
      </c>
      <c r="I152" s="74">
        <f>IFERROR(INDEX('1. Eutrophication General data'!$K$13:$K$230, MATCH('1. Calculations'!C152, countries,0)), "No value")</f>
        <v>9.2843200000000002E-12</v>
      </c>
      <c r="J152" s="72">
        <f t="shared" si="18"/>
        <v>32.806784452296817</v>
      </c>
      <c r="K152" s="74">
        <f>IFERROR(INDEX('1. Eutrophication General data'!$L$13:$L$230, MATCH('1. Calculations'!C152, countries,0)), "No value")</f>
        <v>1.7374500000000001E-15</v>
      </c>
      <c r="L152" s="72">
        <f t="shared" si="19"/>
        <v>9.2417553191489366E-2</v>
      </c>
      <c r="M152" s="75">
        <f>IF(AND(ISNUMBER(E152), ISNUMBER(I152)), CostP_FW*'1. Calculations'!$F152*'1. Calculations'!$J152, "---")</f>
        <v>565.05157090526563</v>
      </c>
      <c r="N152" s="75"/>
      <c r="O152" s="75">
        <f>IF(AND(ISNUMBER(E152), ISNUMBER(K152)), CostP_MW*'1. Calculations'!$F152*'1. Calculations'!$L152, "---")</f>
        <v>0.79963654569156617</v>
      </c>
      <c r="P152" s="75">
        <f>IF(AND(ISNUMBER(E152), ISNUMBER(K152)), CostN_MW*'1. Calculations'!$F152*'1. Calculations'!$L152, "No value")</f>
        <v>0.10887070340401604</v>
      </c>
      <c r="Q152" s="75">
        <f>IF(AND(ISNUMBER(E152), ISNUMBER(I152)), CostN_FW*'1. Calculations'!$F152*'1. Calculations'!$J152, "---")</f>
        <v>0</v>
      </c>
      <c r="R152" s="76">
        <f>IFERROR(INDEX('1. Eutrophication General data'!$M$13:$M$230, MATCH('1. Calculations'!C152, countries,0)), "No value")</f>
        <v>4.9349999999999998E-2</v>
      </c>
      <c r="S152" s="77">
        <f t="shared" si="20"/>
        <v>5.1611300000000027E-2</v>
      </c>
      <c r="T152" s="77">
        <f t="shared" si="23"/>
        <v>0.94838869999999997</v>
      </c>
      <c r="U152" s="72">
        <f t="shared" si="21"/>
        <v>535.92979504545337</v>
      </c>
      <c r="V152" s="72">
        <f t="shared" si="22"/>
        <v>5.6189585345956961E-3</v>
      </c>
    </row>
    <row r="153" spans="3:22" ht="14.25" customHeight="1" x14ac:dyDescent="0.2">
      <c r="C153" s="9" t="s">
        <v>168</v>
      </c>
      <c r="D153" s="9" t="s">
        <v>31</v>
      </c>
      <c r="E153" s="71">
        <f>IFERROR(INDEX('1. Eutrophication General data'!$H$13:$H$230, MATCH('1. Calculations'!C153, countries,0)), "No value")</f>
        <v>17048.664629999999</v>
      </c>
      <c r="F153" s="72">
        <f t="shared" si="16"/>
        <v>0.25881588584115439</v>
      </c>
      <c r="G153" s="73">
        <f>IFERROR(INDEX('1. Eutrophication General data'!$J$13:$J$230, MATCH('1. Calculations'!C153, countries,0)), "No value")</f>
        <v>0</v>
      </c>
      <c r="H153" s="72">
        <f t="shared" si="17"/>
        <v>0</v>
      </c>
      <c r="I153" s="74" t="str">
        <f>IFERROR(INDEX('1. Eutrophication General data'!$K$13:$K$230, MATCH('1. Calculations'!C153, countries,0)), "No value")</f>
        <v>Country not available in source dataset</v>
      </c>
      <c r="J153" s="72" t="str">
        <f t="shared" si="18"/>
        <v>No value</v>
      </c>
      <c r="K153" s="74">
        <f>IFERROR(INDEX('1. Eutrophication General data'!$L$13:$L$230, MATCH('1. Calculations'!C153, countries,0)), "No value")</f>
        <v>0</v>
      </c>
      <c r="L153" s="72">
        <f t="shared" si="19"/>
        <v>0</v>
      </c>
      <c r="M153" s="75" t="str">
        <f>IF(AND(ISNUMBER(E153), ISNUMBER(I153)), CostP_FW*'1. Calculations'!$F153*'1. Calculations'!$J153, "---")</f>
        <v>---</v>
      </c>
      <c r="N153" s="75"/>
      <c r="O153" s="75">
        <f>IF(AND(ISNUMBER(E153), ISNUMBER(K153)), CostP_MW*'1. Calculations'!$F153*'1. Calculations'!$L153, "---")</f>
        <v>0</v>
      </c>
      <c r="P153" s="75">
        <f>IF(AND(ISNUMBER(E153), ISNUMBER(K153)), CostN_MW*'1. Calculations'!$F153*'1. Calculations'!$L153, "No value")</f>
        <v>0</v>
      </c>
      <c r="Q153" s="75" t="str">
        <f>IF(AND(ISNUMBER(E153), ISNUMBER(I153)), CostN_FW*'1. Calculations'!$F153*'1. Calculations'!$J153, "---")</f>
        <v>---</v>
      </c>
      <c r="R153" s="76">
        <f>IFERROR(INDEX('1. Eutrophication General data'!$M$13:$M$230, MATCH('1. Calculations'!C153, countries,0)), "No value")</f>
        <v>1</v>
      </c>
      <c r="S153" s="77">
        <f t="shared" si="20"/>
        <v>1</v>
      </c>
      <c r="T153" s="77">
        <f t="shared" si="23"/>
        <v>0</v>
      </c>
      <c r="U153" s="72" t="str">
        <f t="shared" si="21"/>
        <v>---</v>
      </c>
      <c r="V153" s="72" t="str">
        <f t="shared" si="22"/>
        <v>---</v>
      </c>
    </row>
    <row r="154" spans="3:22" ht="14.25" customHeight="1" x14ac:dyDescent="0.2">
      <c r="C154" s="9" t="s">
        <v>169</v>
      </c>
      <c r="D154" s="9" t="s">
        <v>25</v>
      </c>
      <c r="E154" s="71">
        <f>IFERROR(INDEX('1. Eutrophication General data'!$H$13:$H$230, MATCH('1. Calculations'!C154, countries,0)), "No value")</f>
        <v>4485.3370100000002</v>
      </c>
      <c r="F154" s="72">
        <f t="shared" si="16"/>
        <v>6.8091929587054401E-2</v>
      </c>
      <c r="G154" s="73">
        <f>IFERROR(INDEX('1. Eutrophication General data'!$J$13:$J$230, MATCH('1. Calculations'!C154, countries,0)), "No value")</f>
        <v>0</v>
      </c>
      <c r="H154" s="72">
        <f t="shared" si="17"/>
        <v>0</v>
      </c>
      <c r="I154" s="74">
        <f>IFERROR(INDEX('1. Eutrophication General data'!$K$13:$K$230, MATCH('1. Calculations'!C154, countries,0)), "No value")</f>
        <v>3.2001400000000001E-12</v>
      </c>
      <c r="J154" s="72">
        <f t="shared" si="18"/>
        <v>11.30791519434629</v>
      </c>
      <c r="K154" s="74">
        <f>IFERROR(INDEX('1. Eutrophication General data'!$L$13:$L$230, MATCH('1. Calculations'!C154, countries,0)), "No value")</f>
        <v>0</v>
      </c>
      <c r="L154" s="72">
        <f t="shared" si="19"/>
        <v>0</v>
      </c>
      <c r="M154" s="75">
        <f>IF(AND(ISNUMBER(E154), ISNUMBER(I154)), CostP_FW*'1. Calculations'!$F154*'1. Calculations'!$J154, "---")</f>
        <v>84.177216545362867</v>
      </c>
      <c r="N154" s="75"/>
      <c r="O154" s="75">
        <f>IF(AND(ISNUMBER(E154), ISNUMBER(K154)), CostP_MW*'1. Calculations'!$F154*'1. Calculations'!$L154, "---")</f>
        <v>0</v>
      </c>
      <c r="P154" s="75">
        <f>IF(AND(ISNUMBER(E154), ISNUMBER(K154)), CostN_MW*'1. Calculations'!$F154*'1. Calculations'!$L154, "No value")</f>
        <v>0</v>
      </c>
      <c r="Q154" s="75">
        <f>IF(AND(ISNUMBER(E154), ISNUMBER(I154)), CostN_FW*'1. Calculations'!$F154*'1. Calculations'!$J154, "---")</f>
        <v>0</v>
      </c>
      <c r="R154" s="76">
        <f>IFERROR(INDEX('1. Eutrophication General data'!$M$13:$M$230, MATCH('1. Calculations'!C154, countries,0)), "No value")</f>
        <v>1.57E-3</v>
      </c>
      <c r="S154" s="77">
        <f t="shared" si="20"/>
        <v>3.9268599999999765E-3</v>
      </c>
      <c r="T154" s="77">
        <f t="shared" si="23"/>
        <v>0.99607314000000002</v>
      </c>
      <c r="U154" s="72">
        <f t="shared" si="21"/>
        <v>83.84666440079954</v>
      </c>
      <c r="V154" s="72">
        <f t="shared" si="22"/>
        <v>0</v>
      </c>
    </row>
    <row r="155" spans="3:22" ht="14.25" customHeight="1" x14ac:dyDescent="0.2">
      <c r="C155" s="9" t="s">
        <v>170</v>
      </c>
      <c r="D155" s="9" t="s">
        <v>27</v>
      </c>
      <c r="E155" s="71">
        <f>IFERROR(INDEX('1. Eutrophication General data'!$H$13:$H$230, MATCH('1. Calculations'!C155, countries,0)), "No value")</f>
        <v>68775.378349999999</v>
      </c>
      <c r="F155" s="72">
        <f t="shared" si="16"/>
        <v>1.0440794547857677</v>
      </c>
      <c r="G155" s="73">
        <f>IFERROR(INDEX('1. Eutrophication General data'!$J$13:$J$230, MATCH('1. Calculations'!C155, countries,0)), "No value")</f>
        <v>0</v>
      </c>
      <c r="H155" s="72">
        <f t="shared" si="17"/>
        <v>0</v>
      </c>
      <c r="I155" s="74">
        <f>IFERROR(INDEX('1. Eutrophication General data'!$K$13:$K$230, MATCH('1. Calculations'!C155, countries,0)), "No value")</f>
        <v>3.4409500000000003E-14</v>
      </c>
      <c r="J155" s="72">
        <f t="shared" si="18"/>
        <v>0.12158833922261485</v>
      </c>
      <c r="K155" s="74">
        <f>IFERROR(INDEX('1. Eutrophication General data'!$L$13:$L$230, MATCH('1. Calculations'!C155, countries,0)), "No value")</f>
        <v>2.6857000000000002E-15</v>
      </c>
      <c r="L155" s="72">
        <f t="shared" si="19"/>
        <v>0.14285638297872341</v>
      </c>
      <c r="M155" s="75">
        <f>IF(AND(ISNUMBER(E155), ISNUMBER(I155)), CostP_FW*'1. Calculations'!$F155*'1. Calculations'!$J155, "---")</f>
        <v>13.878478380387099</v>
      </c>
      <c r="N155" s="75"/>
      <c r="O155" s="75">
        <f>IF(AND(ISNUMBER(E155), ISNUMBER(K155)), CostP_MW*'1. Calculations'!$F155*'1. Calculations'!$L155, "---")</f>
        <v>8.191497885577057</v>
      </c>
      <c r="P155" s="75">
        <f>IF(AND(ISNUMBER(E155), ISNUMBER(K155)), CostN_MW*'1. Calculations'!$F155*'1. Calculations'!$L155, "No value")</f>
        <v>1.1152743600081438</v>
      </c>
      <c r="Q155" s="75">
        <f>IF(AND(ISNUMBER(E155), ISNUMBER(I155)), CostN_FW*'1. Calculations'!$F155*'1. Calculations'!$J155, "---")</f>
        <v>0</v>
      </c>
      <c r="R155" s="76">
        <f>IFERROR(INDEX('1. Eutrophication General data'!$M$13:$M$230, MATCH('1. Calculations'!C155, countries,0)), "No value")</f>
        <v>8.4860000000000005E-2</v>
      </c>
      <c r="S155" s="77">
        <f t="shared" si="20"/>
        <v>8.7050280000000035E-2</v>
      </c>
      <c r="T155" s="77">
        <f t="shared" si="23"/>
        <v>0.91294971999999996</v>
      </c>
      <c r="U155" s="72">
        <f t="shared" si="21"/>
        <v>13.383425135959346</v>
      </c>
      <c r="V155" s="72">
        <f t="shared" si="22"/>
        <v>9.7084945315529761E-2</v>
      </c>
    </row>
    <row r="156" spans="3:22" ht="14.25" customHeight="1" x14ac:dyDescent="0.2">
      <c r="C156" s="9" t="s">
        <v>171</v>
      </c>
      <c r="D156" s="9" t="s">
        <v>31</v>
      </c>
      <c r="E156" s="71" t="str">
        <f>IFERROR(INDEX('1. Eutrophication General data'!$H$13:$H$230, MATCH('1. Calculations'!C156, countries,0)), "No value")</f>
        <v>No value</v>
      </c>
      <c r="F156" s="72" t="str">
        <f t="shared" si="16"/>
        <v>No value</v>
      </c>
      <c r="G156" s="73">
        <f>IFERROR(INDEX('1. Eutrophication General data'!$J$13:$J$230, MATCH('1. Calculations'!C156, countries,0)), "No value")</f>
        <v>0</v>
      </c>
      <c r="H156" s="72">
        <f t="shared" si="17"/>
        <v>0</v>
      </c>
      <c r="I156" s="74" t="str">
        <f>IFERROR(INDEX('1. Eutrophication General data'!$K$13:$K$230, MATCH('1. Calculations'!C156, countries,0)), "No value")</f>
        <v>Country not available in source dataset</v>
      </c>
      <c r="J156" s="72" t="str">
        <f t="shared" si="18"/>
        <v>No value</v>
      </c>
      <c r="K156" s="74">
        <f>IFERROR(INDEX('1. Eutrophication General data'!$L$13:$L$230, MATCH('1. Calculations'!C156, countries,0)), "No value")</f>
        <v>0</v>
      </c>
      <c r="L156" s="72">
        <f t="shared" si="19"/>
        <v>0</v>
      </c>
      <c r="M156" s="75" t="str">
        <f>IF(AND(ISNUMBER(E156), ISNUMBER(I156)), CostP_FW*'1. Calculations'!$F156*'1. Calculations'!$J156, "---")</f>
        <v>---</v>
      </c>
      <c r="N156" s="75"/>
      <c r="O156" s="75" t="str">
        <f>IF(AND(ISNUMBER(E156), ISNUMBER(K156)), CostP_MW*'1. Calculations'!$F156*'1. Calculations'!$L156, "---")</f>
        <v>---</v>
      </c>
      <c r="P156" s="75" t="str">
        <f>IF(AND(ISNUMBER(E156), ISNUMBER(K156)), CostN_MW*'1. Calculations'!$F156*'1. Calculations'!$L156, "No value")</f>
        <v>No value</v>
      </c>
      <c r="Q156" s="75" t="str">
        <f>IF(AND(ISNUMBER(E156), ISNUMBER(I156)), CostN_FW*'1. Calculations'!$F156*'1. Calculations'!$J156, "---")</f>
        <v>---</v>
      </c>
      <c r="R156" s="76">
        <f>IFERROR(INDEX('1. Eutrophication General data'!$M$13:$M$230, MATCH('1. Calculations'!C156, countries,0)), "No value")</f>
        <v>0.75192999999999999</v>
      </c>
      <c r="S156" s="77">
        <f t="shared" si="20"/>
        <v>0.75278613999999999</v>
      </c>
      <c r="T156" s="77">
        <f t="shared" si="23"/>
        <v>0.24721386000000001</v>
      </c>
      <c r="U156" s="72" t="str">
        <f t="shared" si="21"/>
        <v>---</v>
      </c>
      <c r="V156" s="72" t="str">
        <f t="shared" si="22"/>
        <v>---</v>
      </c>
    </row>
    <row r="157" spans="3:22" ht="14.25" customHeight="1" x14ac:dyDescent="0.2">
      <c r="C157" s="9" t="s">
        <v>172</v>
      </c>
      <c r="D157" s="9" t="s">
        <v>31</v>
      </c>
      <c r="E157" s="71">
        <f>IFERROR(INDEX('1. Eutrophication General data'!$H$13:$H$230, MATCH('1. Calculations'!C157, countries,0)), "No value")</f>
        <v>46918.90857</v>
      </c>
      <c r="F157" s="72">
        <f t="shared" si="16"/>
        <v>0.71227624847968407</v>
      </c>
      <c r="G157" s="73">
        <f>IFERROR(INDEX('1. Eutrophication General data'!$J$13:$J$230, MATCH('1. Calculations'!C157, countries,0)), "No value")</f>
        <v>0</v>
      </c>
      <c r="H157" s="72">
        <f t="shared" si="17"/>
        <v>0</v>
      </c>
      <c r="I157" s="74">
        <f>IFERROR(INDEX('1. Eutrophication General data'!$K$13:$K$230, MATCH('1. Calculations'!C157, countries,0)), "No value")</f>
        <v>6.2471399999999998E-14</v>
      </c>
      <c r="J157" s="72">
        <f t="shared" si="18"/>
        <v>0.22074699646643109</v>
      </c>
      <c r="K157" s="74">
        <f>IFERROR(INDEX('1. Eutrophication General data'!$L$13:$L$230, MATCH('1. Calculations'!C157, countries,0)), "No value")</f>
        <v>7.6652400000000005E-16</v>
      </c>
      <c r="L157" s="72">
        <f t="shared" si="19"/>
        <v>4.0772553191489362E-2</v>
      </c>
      <c r="M157" s="75">
        <f>IF(AND(ISNUMBER(E157), ISNUMBER(I157)), CostP_FW*'1. Calculations'!$F157*'1. Calculations'!$J157, "---")</f>
        <v>17.189357446484586</v>
      </c>
      <c r="N157" s="75"/>
      <c r="O157" s="75">
        <f>IF(AND(ISNUMBER(E157), ISNUMBER(K157)), CostP_MW*'1. Calculations'!$F157*'1. Calculations'!$L157, "---")</f>
        <v>1.5949478750267136</v>
      </c>
      <c r="P157" s="75">
        <f>IF(AND(ISNUMBER(E157), ISNUMBER(K157)), CostN_MW*'1. Calculations'!$F157*'1. Calculations'!$L157, "No value")</f>
        <v>0.21715252758579673</v>
      </c>
      <c r="Q157" s="75">
        <f>IF(AND(ISNUMBER(E157), ISNUMBER(I157)), CostN_FW*'1. Calculations'!$F157*'1. Calculations'!$J157, "---")</f>
        <v>0</v>
      </c>
      <c r="R157" s="76">
        <f>IFERROR(INDEX('1. Eutrophication General data'!$M$13:$M$230, MATCH('1. Calculations'!C157, countries,0)), "No value")</f>
        <v>0.65698999999999996</v>
      </c>
      <c r="S157" s="77">
        <f t="shared" si="20"/>
        <v>0.65803601999999994</v>
      </c>
      <c r="T157" s="77">
        <f t="shared" si="23"/>
        <v>0.34196398000000006</v>
      </c>
      <c r="U157" s="72">
        <f t="shared" si="21"/>
        <v>6.9276742378325427</v>
      </c>
      <c r="V157" s="72">
        <f t="shared" si="22"/>
        <v>0.14289418498549789</v>
      </c>
    </row>
    <row r="158" spans="3:22" ht="14.25" customHeight="1" x14ac:dyDescent="0.2">
      <c r="C158" s="9" t="s">
        <v>173</v>
      </c>
      <c r="D158" s="9" t="s">
        <v>36</v>
      </c>
      <c r="E158" s="71">
        <f>IFERROR(INDEX('1. Eutrophication General data'!$H$13:$H$230, MATCH('1. Calculations'!C158, countries,0)), "No value")</f>
        <v>6438.4876649999997</v>
      </c>
      <c r="F158" s="72">
        <f t="shared" si="16"/>
        <v>9.7742722064110471E-2</v>
      </c>
      <c r="G158" s="73">
        <f>IFERROR(INDEX('1. Eutrophication General data'!$J$13:$J$230, MATCH('1. Calculations'!C158, countries,0)), "No value")</f>
        <v>0</v>
      </c>
      <c r="H158" s="72">
        <f t="shared" si="17"/>
        <v>0</v>
      </c>
      <c r="I158" s="74">
        <f>IFERROR(INDEX('1. Eutrophication General data'!$K$13:$K$230, MATCH('1. Calculations'!C158, countries,0)), "No value")</f>
        <v>1.5940200000000001E-12</v>
      </c>
      <c r="J158" s="72">
        <f t="shared" si="18"/>
        <v>5.6325795053003533</v>
      </c>
      <c r="K158" s="74">
        <f>IFERROR(INDEX('1. Eutrophication General data'!$L$13:$L$230, MATCH('1. Calculations'!C158, countries,0)), "No value")</f>
        <v>6.7597000000000002E-16</v>
      </c>
      <c r="L158" s="72">
        <f t="shared" si="19"/>
        <v>3.5955851063829793E-2</v>
      </c>
      <c r="M158" s="75">
        <f>IF(AND(ISNUMBER(E158), ISNUMBER(I158)), CostP_FW*'1. Calculations'!$F158*'1. Calculations'!$J158, "---")</f>
        <v>60.187753983332762</v>
      </c>
      <c r="N158" s="75"/>
      <c r="O158" s="75">
        <f>IF(AND(ISNUMBER(E158), ISNUMBER(K158)), CostP_MW*'1. Calculations'!$F158*'1. Calculations'!$L158, "---")</f>
        <v>0.19301191789308991</v>
      </c>
      <c r="P158" s="75">
        <f>IF(AND(ISNUMBER(E158), ISNUMBER(K158)), CostN_MW*'1. Calculations'!$F158*'1. Calculations'!$L158, "No value")</f>
        <v>2.627861792910614E-2</v>
      </c>
      <c r="Q158" s="75">
        <f>IF(AND(ISNUMBER(E158), ISNUMBER(I158)), CostN_FW*'1. Calculations'!$F158*'1. Calculations'!$J158, "---")</f>
        <v>0</v>
      </c>
      <c r="R158" s="76">
        <f>IFERROR(INDEX('1. Eutrophication General data'!$M$13:$M$230, MATCH('1. Calculations'!C158, countries,0)), "No value")</f>
        <v>5.9180000000000003E-2</v>
      </c>
      <c r="S158" s="77">
        <f t="shared" si="20"/>
        <v>6.1421640000000055E-2</v>
      </c>
      <c r="T158" s="77">
        <f t="shared" si="23"/>
        <v>0.93857835999999994</v>
      </c>
      <c r="U158" s="72">
        <f t="shared" si="21"/>
        <v>56.502778534296468</v>
      </c>
      <c r="V158" s="72">
        <f t="shared" si="22"/>
        <v>1.6140758101391042E-3</v>
      </c>
    </row>
    <row r="159" spans="3:22" ht="14.25" customHeight="1" x14ac:dyDescent="0.2">
      <c r="C159" s="9" t="s">
        <v>174</v>
      </c>
      <c r="D159" s="9" t="s">
        <v>34</v>
      </c>
      <c r="E159" s="71">
        <f>IFERROR(INDEX('1. Eutrophication General data'!$H$13:$H$230, MATCH('1. Calculations'!C159, countries,0)), "No value")</f>
        <v>1566.662039</v>
      </c>
      <c r="F159" s="72">
        <f t="shared" si="16"/>
        <v>2.3783506347118177E-2</v>
      </c>
      <c r="G159" s="73">
        <f>IFERROR(INDEX('1. Eutrophication General data'!$J$13:$J$230, MATCH('1. Calculations'!C159, countries,0)), "No value")</f>
        <v>0</v>
      </c>
      <c r="H159" s="72">
        <f t="shared" si="17"/>
        <v>0</v>
      </c>
      <c r="I159" s="74">
        <f>IFERROR(INDEX('1. Eutrophication General data'!$K$13:$K$230, MATCH('1. Calculations'!C159, countries,0)), "No value")</f>
        <v>4.3554500000000004E-13</v>
      </c>
      <c r="J159" s="72">
        <f t="shared" si="18"/>
        <v>1.5390282685512369</v>
      </c>
      <c r="K159" s="74">
        <f>IFERROR(INDEX('1. Eutrophication General data'!$L$13:$L$230, MATCH('1. Calculations'!C159, countries,0)), "No value")</f>
        <v>0</v>
      </c>
      <c r="L159" s="72">
        <f t="shared" si="19"/>
        <v>0</v>
      </c>
      <c r="M159" s="75">
        <f>IF(AND(ISNUMBER(E159), ISNUMBER(I159)), CostP_FW*'1. Calculations'!$F159*'1. Calculations'!$J159, "---")</f>
        <v>4.001647742243251</v>
      </c>
      <c r="N159" s="75"/>
      <c r="O159" s="75">
        <f>IF(AND(ISNUMBER(E159), ISNUMBER(K159)), CostP_MW*'1. Calculations'!$F159*'1. Calculations'!$L159, "---")</f>
        <v>0</v>
      </c>
      <c r="P159" s="75">
        <f>IF(AND(ISNUMBER(E159), ISNUMBER(K159)), CostN_MW*'1. Calculations'!$F159*'1. Calculations'!$L159, "No value")</f>
        <v>0</v>
      </c>
      <c r="Q159" s="75">
        <f>IF(AND(ISNUMBER(E159), ISNUMBER(I159)), CostN_FW*'1. Calculations'!$F159*'1. Calculations'!$J159, "---")</f>
        <v>0</v>
      </c>
      <c r="R159" s="76">
        <f>IFERROR(INDEX('1. Eutrophication General data'!$M$13:$M$230, MATCH('1. Calculations'!C159, countries,0)), "No value")</f>
        <v>0</v>
      </c>
      <c r="S159" s="77">
        <f t="shared" si="20"/>
        <v>0</v>
      </c>
      <c r="T159" s="77">
        <f t="shared" si="23"/>
        <v>1</v>
      </c>
      <c r="U159" s="72">
        <f t="shared" si="21"/>
        <v>4.001647742243251</v>
      </c>
      <c r="V159" s="72">
        <f t="shared" si="22"/>
        <v>0</v>
      </c>
    </row>
    <row r="160" spans="3:22" ht="14.25" customHeight="1" x14ac:dyDescent="0.2">
      <c r="C160" s="9" t="s">
        <v>175</v>
      </c>
      <c r="D160" s="9" t="s">
        <v>34</v>
      </c>
      <c r="E160" s="71">
        <f>IFERROR(INDEX('1. Eutrophication General data'!$H$13:$H$230, MATCH('1. Calculations'!C160, countries,0)), "No value")</f>
        <v>5514.1735879999997</v>
      </c>
      <c r="F160" s="72">
        <f t="shared" si="16"/>
        <v>8.3710704200773325E-2</v>
      </c>
      <c r="G160" s="73">
        <f>IFERROR(INDEX('1. Eutrophication General data'!$J$13:$J$230, MATCH('1. Calculations'!C160, countries,0)), "No value")</f>
        <v>0</v>
      </c>
      <c r="H160" s="72">
        <f t="shared" si="17"/>
        <v>0</v>
      </c>
      <c r="I160" s="74">
        <f>IFERROR(INDEX('1. Eutrophication General data'!$K$13:$K$230, MATCH('1. Calculations'!C160, countries,0)), "No value")</f>
        <v>1.14375E-12</v>
      </c>
      <c r="J160" s="72">
        <f t="shared" si="18"/>
        <v>4.0415194346289756</v>
      </c>
      <c r="K160" s="74">
        <f>IFERROR(INDEX('1. Eutrophication General data'!$L$13:$L$230, MATCH('1. Calculations'!C160, countries,0)), "No value")</f>
        <v>2.12206E-15</v>
      </c>
      <c r="L160" s="72">
        <f t="shared" si="19"/>
        <v>0.11287553191489362</v>
      </c>
      <c r="M160" s="75">
        <f>IF(AND(ISNUMBER(E160), ISNUMBER(I160)), CostP_FW*'1. Calculations'!$F160*'1. Calculations'!$J160, "---")</f>
        <v>36.986398435215996</v>
      </c>
      <c r="N160" s="75"/>
      <c r="O160" s="75">
        <f>IF(AND(ISNUMBER(E160), ISNUMBER(K160)), CostP_MW*'1. Calculations'!$F160*'1. Calculations'!$L160, "---")</f>
        <v>0.51893256952517208</v>
      </c>
      <c r="P160" s="75">
        <f>IF(AND(ISNUMBER(E160), ISNUMBER(K160)), CostN_MW*'1. Calculations'!$F160*'1. Calculations'!$L160, "No value")</f>
        <v>7.0652791156009351E-2</v>
      </c>
      <c r="Q160" s="75">
        <f>IF(AND(ISNUMBER(E160), ISNUMBER(I160)), CostN_FW*'1. Calculations'!$F160*'1. Calculations'!$J160, "---")</f>
        <v>0</v>
      </c>
      <c r="R160" s="76">
        <f>IFERROR(INDEX('1. Eutrophication General data'!$M$13:$M$230, MATCH('1. Calculations'!C160, countries,0)), "No value")</f>
        <v>2.0339999999999997E-2</v>
      </c>
      <c r="S160" s="77">
        <f t="shared" si="20"/>
        <v>2.2659320000000038E-2</v>
      </c>
      <c r="T160" s="77">
        <f t="shared" si="23"/>
        <v>0.97734067999999996</v>
      </c>
      <c r="U160" s="72">
        <f t="shared" si="21"/>
        <v>36.160070456576229</v>
      </c>
      <c r="V160" s="72">
        <f t="shared" si="22"/>
        <v>1.6009442036971884E-3</v>
      </c>
    </row>
    <row r="161" spans="3:22" ht="14.25" customHeight="1" x14ac:dyDescent="0.2">
      <c r="C161" s="9" t="s">
        <v>176</v>
      </c>
      <c r="D161" s="9" t="s">
        <v>27</v>
      </c>
      <c r="E161" s="71">
        <f>IFERROR(INDEX('1. Eutrophication General data'!$H$13:$H$230, MATCH('1. Calculations'!C161, countries,0)), "No value")</f>
        <v>21389.720689999998</v>
      </c>
      <c r="F161" s="72">
        <f t="shared" si="16"/>
        <v>0.32471748541147871</v>
      </c>
      <c r="G161" s="73">
        <f>IFERROR(INDEX('1. Eutrophication General data'!$J$13:$J$230, MATCH('1. Calculations'!C161, countries,0)), "No value")</f>
        <v>0</v>
      </c>
      <c r="H161" s="72">
        <f t="shared" si="17"/>
        <v>0</v>
      </c>
      <c r="I161" s="74" t="str">
        <f>IFERROR(INDEX('1. Eutrophication General data'!$K$13:$K$230, MATCH('1. Calculations'!C161, countries,0)), "No value")</f>
        <v>Country not available in source dataset</v>
      </c>
      <c r="J161" s="72" t="str">
        <f t="shared" si="18"/>
        <v>No value</v>
      </c>
      <c r="K161" s="74">
        <f>IFERROR(INDEX('1. Eutrophication General data'!$L$13:$L$230, MATCH('1. Calculations'!C161, countries,0)), "No value")</f>
        <v>0</v>
      </c>
      <c r="L161" s="72">
        <f t="shared" si="19"/>
        <v>0</v>
      </c>
      <c r="M161" s="75" t="str">
        <f>IF(AND(ISNUMBER(E161), ISNUMBER(I161)), CostP_FW*'1. Calculations'!$F161*'1. Calculations'!$J161, "---")</f>
        <v>---</v>
      </c>
      <c r="N161" s="75"/>
      <c r="O161" s="75">
        <f>IF(AND(ISNUMBER(E161), ISNUMBER(K161)), CostP_MW*'1. Calculations'!$F161*'1. Calculations'!$L161, "---")</f>
        <v>0</v>
      </c>
      <c r="P161" s="75">
        <f>IF(AND(ISNUMBER(E161), ISNUMBER(K161)), CostN_MW*'1. Calculations'!$F161*'1. Calculations'!$L161, "No value")</f>
        <v>0</v>
      </c>
      <c r="Q161" s="75" t="str">
        <f>IF(AND(ISNUMBER(E161), ISNUMBER(I161)), CostN_FW*'1. Calculations'!$F161*'1. Calculations'!$J161, "---")</f>
        <v>---</v>
      </c>
      <c r="R161" s="76">
        <f>IFERROR(INDEX('1. Eutrophication General data'!$M$13:$M$230, MATCH('1. Calculations'!C161, countries,0)), "No value")</f>
        <v>0</v>
      </c>
      <c r="S161" s="77">
        <f t="shared" si="20"/>
        <v>0</v>
      </c>
      <c r="T161" s="77">
        <f t="shared" si="23"/>
        <v>1</v>
      </c>
      <c r="U161" s="72" t="str">
        <f t="shared" si="21"/>
        <v>---</v>
      </c>
      <c r="V161" s="72" t="str">
        <f t="shared" si="22"/>
        <v>---</v>
      </c>
    </row>
    <row r="162" spans="3:22" ht="14.25" customHeight="1" x14ac:dyDescent="0.2">
      <c r="C162" s="9" t="s">
        <v>177</v>
      </c>
      <c r="D162" s="9" t="s">
        <v>31</v>
      </c>
      <c r="E162" s="71" t="str">
        <f>IFERROR(INDEX('1. Eutrophication General data'!$H$13:$H$230, MATCH('1. Calculations'!C162, countries,0)), "No value")</f>
        <v>No value</v>
      </c>
      <c r="F162" s="72" t="str">
        <f t="shared" si="16"/>
        <v>No value</v>
      </c>
      <c r="G162" s="73">
        <f>IFERROR(INDEX('1. Eutrophication General data'!$J$13:$J$230, MATCH('1. Calculations'!C162, countries,0)), "No value")</f>
        <v>0</v>
      </c>
      <c r="H162" s="72">
        <f t="shared" si="17"/>
        <v>0</v>
      </c>
      <c r="I162" s="74" t="str">
        <f>IFERROR(INDEX('1. Eutrophication General data'!$K$13:$K$230, MATCH('1. Calculations'!C162, countries,0)), "No value")</f>
        <v>Country not available in source dataset</v>
      </c>
      <c r="J162" s="72" t="str">
        <f t="shared" si="18"/>
        <v>No value</v>
      </c>
      <c r="K162" s="74">
        <f>IFERROR(INDEX('1. Eutrophication General data'!$L$13:$L$230, MATCH('1. Calculations'!C162, countries,0)), "No value")</f>
        <v>0</v>
      </c>
      <c r="L162" s="72">
        <f t="shared" si="19"/>
        <v>0</v>
      </c>
      <c r="M162" s="75" t="str">
        <f>IF(AND(ISNUMBER(E162), ISNUMBER(I162)), CostP_FW*'1. Calculations'!$F162*'1. Calculations'!$J162, "---")</f>
        <v>---</v>
      </c>
      <c r="N162" s="75"/>
      <c r="O162" s="75" t="str">
        <f>IF(AND(ISNUMBER(E162), ISNUMBER(K162)), CostP_MW*'1. Calculations'!$F162*'1. Calculations'!$L162, "---")</f>
        <v>---</v>
      </c>
      <c r="P162" s="75" t="str">
        <f>IF(AND(ISNUMBER(E162), ISNUMBER(K162)), CostN_MW*'1. Calculations'!$F162*'1. Calculations'!$L162, "No value")</f>
        <v>No value</v>
      </c>
      <c r="Q162" s="75" t="str">
        <f>IF(AND(ISNUMBER(E162), ISNUMBER(I162)), CostN_FW*'1. Calculations'!$F162*'1. Calculations'!$J162, "---")</f>
        <v>---</v>
      </c>
      <c r="R162" s="76">
        <f>IFERROR(INDEX('1. Eutrophication General data'!$M$13:$M$230, MATCH('1. Calculations'!C162, countries,0)), "No value")</f>
        <v>1</v>
      </c>
      <c r="S162" s="77">
        <f t="shared" si="20"/>
        <v>1</v>
      </c>
      <c r="T162" s="77">
        <f t="shared" si="23"/>
        <v>0</v>
      </c>
      <c r="U162" s="72" t="str">
        <f t="shared" si="21"/>
        <v>---</v>
      </c>
      <c r="V162" s="72" t="str">
        <f t="shared" si="22"/>
        <v>---</v>
      </c>
    </row>
    <row r="163" spans="3:22" ht="14.25" customHeight="1" x14ac:dyDescent="0.2">
      <c r="C163" s="9" t="s">
        <v>178</v>
      </c>
      <c r="D163" s="9" t="s">
        <v>27</v>
      </c>
      <c r="E163" s="71">
        <f>IFERROR(INDEX('1. Eutrophication General data'!$H$13:$H$230, MATCH('1. Calculations'!C163, countries,0)), "No value")</f>
        <v>90750.950960000002</v>
      </c>
      <c r="F163" s="72">
        <f t="shared" si="16"/>
        <v>1.3776907619092253</v>
      </c>
      <c r="G163" s="73">
        <f>IFERROR(INDEX('1. Eutrophication General data'!$J$13:$J$230, MATCH('1. Calculations'!C163, countries,0)), "No value")</f>
        <v>0</v>
      </c>
      <c r="H163" s="72">
        <f t="shared" si="17"/>
        <v>0</v>
      </c>
      <c r="I163" s="74">
        <f>IFERROR(INDEX('1. Eutrophication General data'!$K$13:$K$230, MATCH('1. Calculations'!C163, countries,0)), "No value")</f>
        <v>3.9398300000000002E-13</v>
      </c>
      <c r="J163" s="72">
        <f t="shared" si="18"/>
        <v>1.3921660777385159</v>
      </c>
      <c r="K163" s="74">
        <f>IFERROR(INDEX('1. Eutrophication General data'!$L$13:$L$230, MATCH('1. Calculations'!C163, countries,0)), "No value")</f>
        <v>2.4643500000000003E-15</v>
      </c>
      <c r="L163" s="72">
        <f t="shared" si="19"/>
        <v>0.13108244680851067</v>
      </c>
      <c r="M163" s="75">
        <f>IF(AND(ISNUMBER(E163), ISNUMBER(I163)), CostP_FW*'1. Calculations'!$F163*'1. Calculations'!$J163, "---")</f>
        <v>209.68104406557109</v>
      </c>
      <c r="N163" s="75"/>
      <c r="O163" s="75">
        <f>IF(AND(ISNUMBER(E163), ISNUMBER(K163)), CostP_MW*'1. Calculations'!$F163*'1. Calculations'!$L163, "---")</f>
        <v>9.9180526491321199</v>
      </c>
      <c r="P163" s="75">
        <f>IF(AND(ISNUMBER(E163), ISNUMBER(K163)), CostN_MW*'1. Calculations'!$F163*'1. Calculations'!$L163, "No value")</f>
        <v>1.3503451963607112</v>
      </c>
      <c r="Q163" s="75">
        <f>IF(AND(ISNUMBER(E163), ISNUMBER(I163)), CostN_FW*'1. Calculations'!$F163*'1. Calculations'!$J163, "---")</f>
        <v>0</v>
      </c>
      <c r="R163" s="76">
        <f>IFERROR(INDEX('1. Eutrophication General data'!$M$13:$M$230, MATCH('1. Calculations'!C163, countries,0)), "No value")</f>
        <v>0.42448000000000002</v>
      </c>
      <c r="S163" s="77">
        <f t="shared" si="20"/>
        <v>0.42599103999999999</v>
      </c>
      <c r="T163" s="77">
        <f t="shared" si="23"/>
        <v>0.57400896000000001</v>
      </c>
      <c r="U163" s="72">
        <f t="shared" si="21"/>
        <v>124.58379959857118</v>
      </c>
      <c r="V163" s="72">
        <f t="shared" si="22"/>
        <v>0.57523495455670359</v>
      </c>
    </row>
    <row r="164" spans="3:22" ht="14.25" customHeight="1" x14ac:dyDescent="0.2">
      <c r="C164" s="9" t="s">
        <v>179</v>
      </c>
      <c r="D164" s="9" t="s">
        <v>29</v>
      </c>
      <c r="E164" s="71">
        <f>IFERROR(INDEX('1. Eutrophication General data'!$H$13:$H$230, MATCH('1. Calculations'!C164, countries,0)), "No value")</f>
        <v>36292.718659999999</v>
      </c>
      <c r="F164" s="72">
        <f t="shared" si="16"/>
        <v>0.55095999208306867</v>
      </c>
      <c r="G164" s="73">
        <f>IFERROR(INDEX('1. Eutrophication General data'!$J$13:$J$230, MATCH('1. Calculations'!C164, countries,0)), "No value")</f>
        <v>0</v>
      </c>
      <c r="H164" s="72">
        <f t="shared" si="17"/>
        <v>0</v>
      </c>
      <c r="I164" s="74">
        <f>IFERROR(INDEX('1. Eutrophication General data'!$K$13:$K$230, MATCH('1. Calculations'!C164, countries,0)), "No value")</f>
        <v>1.5807400000000002E-14</v>
      </c>
      <c r="J164" s="72">
        <f t="shared" si="18"/>
        <v>5.5856537102473507E-2</v>
      </c>
      <c r="K164" s="74">
        <f>IFERROR(INDEX('1. Eutrophication General data'!$L$13:$L$230, MATCH('1. Calculations'!C164, countries,0)), "No value")</f>
        <v>2.6542600000000003E-15</v>
      </c>
      <c r="L164" s="72">
        <f t="shared" si="19"/>
        <v>0.1411840425531915</v>
      </c>
      <c r="M164" s="75">
        <f>IF(AND(ISNUMBER(E164), ISNUMBER(I164)), CostP_FW*'1. Calculations'!$F164*'1. Calculations'!$J164, "---")</f>
        <v>3.3644218759687554</v>
      </c>
      <c r="N164" s="75"/>
      <c r="O164" s="75">
        <f>IF(AND(ISNUMBER(E164), ISNUMBER(K164)), CostP_MW*'1. Calculations'!$F164*'1. Calculations'!$L164, "---")</f>
        <v>4.2720448200495582</v>
      </c>
      <c r="P164" s="75">
        <f>IF(AND(ISNUMBER(E164), ISNUMBER(K164)), CostN_MW*'1. Calculations'!$F164*'1. Calculations'!$L164, "No value")</f>
        <v>0.58163990507716989</v>
      </c>
      <c r="Q164" s="75">
        <f>IF(AND(ISNUMBER(E164), ISNUMBER(I164)), CostN_FW*'1. Calculations'!$F164*'1. Calculations'!$J164, "---")</f>
        <v>0</v>
      </c>
      <c r="R164" s="76">
        <f>IFERROR(INDEX('1. Eutrophication General data'!$M$13:$M$230, MATCH('1. Calculations'!C164, countries,0)), "No value")</f>
        <v>0.25734000000000001</v>
      </c>
      <c r="S164" s="77">
        <f t="shared" si="20"/>
        <v>0.25918532000000005</v>
      </c>
      <c r="T164" s="77">
        <f t="shared" si="23"/>
        <v>0.74081467999999995</v>
      </c>
      <c r="U164" s="72">
        <f t="shared" si="21"/>
        <v>3.5996644191696801</v>
      </c>
      <c r="V164" s="72">
        <f t="shared" si="22"/>
        <v>0.15075252492219593</v>
      </c>
    </row>
    <row r="165" spans="3:22" ht="14.25" customHeight="1" x14ac:dyDescent="0.2">
      <c r="C165" s="9" t="s">
        <v>180</v>
      </c>
      <c r="D165" s="9" t="s">
        <v>25</v>
      </c>
      <c r="E165" s="71">
        <f>IFERROR(INDEX('1. Eutrophication General data'!$H$13:$H$230, MATCH('1. Calculations'!C165, countries,0)), "No value")</f>
        <v>5484.4594180000004</v>
      </c>
      <c r="F165" s="72">
        <f t="shared" si="16"/>
        <v>8.3259613197607496E-2</v>
      </c>
      <c r="G165" s="73">
        <f>IFERROR(INDEX('1. Eutrophication General data'!$J$13:$J$230, MATCH('1. Calculations'!C165, countries,0)), "No value")</f>
        <v>0</v>
      </c>
      <c r="H165" s="72">
        <f t="shared" si="17"/>
        <v>0</v>
      </c>
      <c r="I165" s="74">
        <f>IFERROR(INDEX('1. Eutrophication General data'!$K$13:$K$230, MATCH('1. Calculations'!C165, countries,0)), "No value")</f>
        <v>3.4489500000000002E-12</v>
      </c>
      <c r="J165" s="72">
        <f t="shared" si="18"/>
        <v>12.187102473498234</v>
      </c>
      <c r="K165" s="74">
        <f>IFERROR(INDEX('1. Eutrophication General data'!$L$13:$L$230, MATCH('1. Calculations'!C165, countries,0)), "No value")</f>
        <v>2.6542600000000003E-15</v>
      </c>
      <c r="L165" s="72">
        <f t="shared" si="19"/>
        <v>0.1411840425531915</v>
      </c>
      <c r="M165" s="75">
        <f>IF(AND(ISNUMBER(E165), ISNUMBER(I165)), CostP_FW*'1. Calculations'!$F165*'1. Calculations'!$J165, "---")</f>
        <v>110.93056593892247</v>
      </c>
      <c r="N165" s="75"/>
      <c r="O165" s="75">
        <f>IF(AND(ISNUMBER(E165), ISNUMBER(K165)), CostP_MW*'1. Calculations'!$F165*'1. Calculations'!$L165, "---")</f>
        <v>0.64558008637865205</v>
      </c>
      <c r="P165" s="75">
        <f>IF(AND(ISNUMBER(E165), ISNUMBER(K165)), CostN_MW*'1. Calculations'!$F165*'1. Calculations'!$L165, "No value")</f>
        <v>8.7895880305074697E-2</v>
      </c>
      <c r="Q165" s="75">
        <f>IF(AND(ISNUMBER(E165), ISNUMBER(I165)), CostN_FW*'1. Calculations'!$F165*'1. Calculations'!$J165, "---")</f>
        <v>0</v>
      </c>
      <c r="R165" s="76">
        <f>IFERROR(INDEX('1. Eutrophication General data'!$M$13:$M$230, MATCH('1. Calculations'!C165, countries,0)), "No value")</f>
        <v>3.4950000000000002E-2</v>
      </c>
      <c r="S165" s="77">
        <f t="shared" si="20"/>
        <v>3.7240099999999998E-2</v>
      </c>
      <c r="T165" s="77">
        <f t="shared" si="23"/>
        <v>0.9627599</v>
      </c>
      <c r="U165" s="72">
        <f t="shared" si="21"/>
        <v>106.82354203727516</v>
      </c>
      <c r="V165" s="72">
        <f t="shared" si="22"/>
        <v>3.2732513721490122E-3</v>
      </c>
    </row>
    <row r="166" spans="3:22" ht="14.25" customHeight="1" x14ac:dyDescent="0.2">
      <c r="C166" s="9" t="s">
        <v>181</v>
      </c>
      <c r="D166" s="9" t="s">
        <v>31</v>
      </c>
      <c r="E166" s="71">
        <f>IFERROR(INDEX('1. Eutrophication General data'!$H$13:$H$230, MATCH('1. Calculations'!C166, countries,0)), "No value")</f>
        <v>16445.824349999999</v>
      </c>
      <c r="F166" s="72">
        <f t="shared" si="16"/>
        <v>0.24966416372830469</v>
      </c>
      <c r="G166" s="73">
        <f>IFERROR(INDEX('1. Eutrophication General data'!$J$13:$J$230, MATCH('1. Calculations'!C166, countries,0)), "No value")</f>
        <v>0</v>
      </c>
      <c r="H166" s="72">
        <f t="shared" si="17"/>
        <v>0</v>
      </c>
      <c r="I166" s="74" t="str">
        <f>IFERROR(INDEX('1. Eutrophication General data'!$K$13:$K$230, MATCH('1. Calculations'!C166, countries,0)), "No value")</f>
        <v>Country not available in source dataset</v>
      </c>
      <c r="J166" s="72" t="str">
        <f t="shared" si="18"/>
        <v>No value</v>
      </c>
      <c r="K166" s="74" t="str">
        <f>IFERROR(INDEX('1. Eutrophication General data'!$L$13:$L$230, MATCH('1. Calculations'!C166, countries,0)), "No value")</f>
        <v>Country not available in Source Dataset</v>
      </c>
      <c r="L166" s="72" t="str">
        <f t="shared" si="19"/>
        <v>No value</v>
      </c>
      <c r="M166" s="75" t="str">
        <f>IF(AND(ISNUMBER(E166), ISNUMBER(I166)), CostP_FW*'1. Calculations'!$F166*'1. Calculations'!$J166, "---")</f>
        <v>---</v>
      </c>
      <c r="N166" s="75"/>
      <c r="O166" s="75" t="str">
        <f>IF(AND(ISNUMBER(E166), ISNUMBER(K166)), CostP_MW*'1. Calculations'!$F166*'1. Calculations'!$L166, "---")</f>
        <v>---</v>
      </c>
      <c r="P166" s="75" t="str">
        <f>IF(AND(ISNUMBER(E166), ISNUMBER(K166)), CostN_MW*'1. Calculations'!$F166*'1. Calculations'!$L166, "No value")</f>
        <v>No value</v>
      </c>
      <c r="Q166" s="75" t="str">
        <f>IF(AND(ISNUMBER(E166), ISNUMBER(I166)), CostN_FW*'1. Calculations'!$F166*'1. Calculations'!$J166, "---")</f>
        <v>---</v>
      </c>
      <c r="R166" s="76">
        <f>IFERROR(INDEX('1. Eutrophication General data'!$M$13:$M$230, MATCH('1. Calculations'!C166, countries,0)), "No value")</f>
        <v>1</v>
      </c>
      <c r="S166" s="77">
        <f t="shared" si="20"/>
        <v>1</v>
      </c>
      <c r="T166" s="77">
        <f t="shared" si="23"/>
        <v>0</v>
      </c>
      <c r="U166" s="72" t="str">
        <f t="shared" si="21"/>
        <v>---</v>
      </c>
      <c r="V166" s="72" t="str">
        <f t="shared" si="22"/>
        <v>---</v>
      </c>
    </row>
    <row r="167" spans="3:22" ht="14.25" customHeight="1" x14ac:dyDescent="0.2">
      <c r="C167" s="9" t="s">
        <v>182</v>
      </c>
      <c r="D167" s="9" t="s">
        <v>36</v>
      </c>
      <c r="E167" s="71">
        <f>IFERROR(INDEX('1. Eutrophication General data'!$H$13:$H$230, MATCH('1. Calculations'!C167, countries,0)), "No value")</f>
        <v>29210.97147</v>
      </c>
      <c r="F167" s="72">
        <f t="shared" si="16"/>
        <v>0.44345194309149466</v>
      </c>
      <c r="G167" s="73">
        <f>IFERROR(INDEX('1. Eutrophication General data'!$J$13:$J$230, MATCH('1. Calculations'!C167, countries,0)), "No value")</f>
        <v>0</v>
      </c>
      <c r="H167" s="72">
        <f t="shared" si="17"/>
        <v>0</v>
      </c>
      <c r="I167" s="74">
        <f>IFERROR(INDEX('1. Eutrophication General data'!$K$13:$K$230, MATCH('1. Calculations'!C167, countries,0)), "No value")</f>
        <v>1.2625199999999999E-11</v>
      </c>
      <c r="J167" s="72">
        <f t="shared" si="18"/>
        <v>44.612014134275611</v>
      </c>
      <c r="K167" s="74">
        <f>IFERROR(INDEX('1. Eutrophication General data'!$L$13:$L$230, MATCH('1. Calculations'!C167, countries,0)), "No value")</f>
        <v>5.8415000000000004E-16</v>
      </c>
      <c r="L167" s="72">
        <f t="shared" si="19"/>
        <v>3.1071808510638302E-2</v>
      </c>
      <c r="M167" s="75">
        <f>IF(AND(ISNUMBER(E167), ISNUMBER(I167)), CostP_FW*'1. Calculations'!$F167*'1. Calculations'!$J167, "---")</f>
        <v>2162.7920782314031</v>
      </c>
      <c r="N167" s="75"/>
      <c r="O167" s="75">
        <f>IF(AND(ISNUMBER(E167), ISNUMBER(K167)), CostP_MW*'1. Calculations'!$F167*'1. Calculations'!$L167, "---")</f>
        <v>0.75673394852468445</v>
      </c>
      <c r="P167" s="75">
        <f>IF(AND(ISNUMBER(E167), ISNUMBER(K167)), CostN_MW*'1. Calculations'!$F167*'1. Calculations'!$L167, "No value")</f>
        <v>0.10302950472871292</v>
      </c>
      <c r="Q167" s="75">
        <f>IF(AND(ISNUMBER(E167), ISNUMBER(I167)), CostN_FW*'1. Calculations'!$F167*'1. Calculations'!$J167, "---")</f>
        <v>0</v>
      </c>
      <c r="R167" s="76">
        <f>IFERROR(INDEX('1. Eutrophication General data'!$M$13:$M$230, MATCH('1. Calculations'!C167, countries,0)), "No value")</f>
        <v>0.53503000000000001</v>
      </c>
      <c r="S167" s="77">
        <f t="shared" si="20"/>
        <v>0.53631994000000005</v>
      </c>
      <c r="T167" s="77">
        <f t="shared" si="23"/>
        <v>0.46368005999999995</v>
      </c>
      <c r="U167" s="72">
        <f t="shared" si="21"/>
        <v>1003.2494121077302</v>
      </c>
      <c r="V167" s="72">
        <f t="shared" si="22"/>
        <v>5.525677779433303E-2</v>
      </c>
    </row>
    <row r="168" spans="3:22" ht="14.25" customHeight="1" x14ac:dyDescent="0.2">
      <c r="C168" s="9" t="s">
        <v>183</v>
      </c>
      <c r="D168" s="9" t="s">
        <v>31</v>
      </c>
      <c r="E168" s="71">
        <f>IFERROR(INDEX('1. Eutrophication General data'!$H$13:$H$230, MATCH('1. Calculations'!C168, countries,0)), "No value")</f>
        <v>3817.6727540000002</v>
      </c>
      <c r="F168" s="72">
        <f t="shared" si="16"/>
        <v>5.7956114283547237E-2</v>
      </c>
      <c r="G168" s="73">
        <f>IFERROR(INDEX('1. Eutrophication General data'!$J$13:$J$230, MATCH('1. Calculations'!C168, countries,0)), "No value")</f>
        <v>0</v>
      </c>
      <c r="H168" s="72">
        <f t="shared" si="17"/>
        <v>0</v>
      </c>
      <c r="I168" s="74">
        <f>IFERROR(INDEX('1. Eutrophication General data'!$K$13:$K$230, MATCH('1. Calculations'!C168, countries,0)), "No value")</f>
        <v>8.2147499999999999E-13</v>
      </c>
      <c r="J168" s="72">
        <f t="shared" si="18"/>
        <v>2.9027385159010599</v>
      </c>
      <c r="K168" s="74">
        <f>IFERROR(INDEX('1. Eutrophication General data'!$L$13:$L$230, MATCH('1. Calculations'!C168, countries,0)), "No value")</f>
        <v>0</v>
      </c>
      <c r="L168" s="72">
        <f t="shared" si="19"/>
        <v>0</v>
      </c>
      <c r="M168" s="75">
        <f>IF(AND(ISNUMBER(E168), ISNUMBER(I168)), CostP_FW*'1. Calculations'!$F168*'1. Calculations'!$J168, "---")</f>
        <v>18.391771073699466</v>
      </c>
      <c r="N168" s="75"/>
      <c r="O168" s="75">
        <f>IF(AND(ISNUMBER(E168), ISNUMBER(K168)), CostP_MW*'1. Calculations'!$F168*'1. Calculations'!$L168, "---")</f>
        <v>0</v>
      </c>
      <c r="P168" s="75">
        <f>IF(AND(ISNUMBER(E168), ISNUMBER(K168)), CostN_MW*'1. Calculations'!$F168*'1. Calculations'!$L168, "No value")</f>
        <v>0</v>
      </c>
      <c r="Q168" s="75">
        <f>IF(AND(ISNUMBER(E168), ISNUMBER(I168)), CostN_FW*'1. Calculations'!$F168*'1. Calculations'!$J168, "---")</f>
        <v>0</v>
      </c>
      <c r="R168" s="76">
        <f>IFERROR(INDEX('1. Eutrophication General data'!$M$13:$M$230, MATCH('1. Calculations'!C168, countries,0)), "No value")</f>
        <v>0.18914</v>
      </c>
      <c r="S168" s="77">
        <f t="shared" si="20"/>
        <v>0.19112172000000005</v>
      </c>
      <c r="T168" s="77">
        <f t="shared" si="23"/>
        <v>0.80887827999999995</v>
      </c>
      <c r="U168" s="72">
        <f t="shared" si="21"/>
        <v>14.876704152247777</v>
      </c>
      <c r="V168" s="72">
        <f t="shared" si="22"/>
        <v>0</v>
      </c>
    </row>
    <row r="169" spans="3:22" ht="14.25" customHeight="1" x14ac:dyDescent="0.2">
      <c r="C169" s="9" t="s">
        <v>184</v>
      </c>
      <c r="D169" s="9" t="s">
        <v>36</v>
      </c>
      <c r="E169" s="71">
        <f>IFERROR(INDEX('1. Eutrophication General data'!$H$13:$H$230, MATCH('1. Calculations'!C169, countries,0)), "No value")</f>
        <v>14828.193880000001</v>
      </c>
      <c r="F169" s="72">
        <f t="shared" si="16"/>
        <v>0.22510690530702196</v>
      </c>
      <c r="G169" s="73">
        <f>IFERROR(INDEX('1. Eutrophication General data'!$J$13:$J$230, MATCH('1. Calculations'!C169, countries,0)), "No value")</f>
        <v>0</v>
      </c>
      <c r="H169" s="72">
        <f t="shared" si="17"/>
        <v>0</v>
      </c>
      <c r="I169" s="74">
        <f>IFERROR(INDEX('1. Eutrophication General data'!$K$13:$K$230, MATCH('1. Calculations'!C169, countries,0)), "No value")</f>
        <v>2.7795400000000001E-12</v>
      </c>
      <c r="J169" s="72">
        <f t="shared" si="18"/>
        <v>9.8216961130742053</v>
      </c>
      <c r="K169" s="74">
        <f>IFERROR(INDEX('1. Eutrophication General data'!$L$13:$L$230, MATCH('1. Calculations'!C169, countries,0)), "No value")</f>
        <v>0</v>
      </c>
      <c r="L169" s="72">
        <f t="shared" si="19"/>
        <v>0</v>
      </c>
      <c r="M169" s="75">
        <f>IF(AND(ISNUMBER(E169), ISNUMBER(I169)), CostP_FW*'1. Calculations'!$F169*'1. Calculations'!$J169, "---")</f>
        <v>241.70836859844928</v>
      </c>
      <c r="N169" s="75"/>
      <c r="O169" s="75">
        <f>IF(AND(ISNUMBER(E169), ISNUMBER(K169)), CostP_MW*'1. Calculations'!$F169*'1. Calculations'!$L169, "---")</f>
        <v>0</v>
      </c>
      <c r="P169" s="75">
        <f>IF(AND(ISNUMBER(E169), ISNUMBER(K169)), CostN_MW*'1. Calculations'!$F169*'1. Calculations'!$L169, "No value")</f>
        <v>0</v>
      </c>
      <c r="Q169" s="75">
        <f>IF(AND(ISNUMBER(E169), ISNUMBER(I169)), CostN_FW*'1. Calculations'!$F169*'1. Calculations'!$J169, "---")</f>
        <v>0</v>
      </c>
      <c r="R169" s="76">
        <f>IFERROR(INDEX('1. Eutrophication General data'!$M$13:$M$230, MATCH('1. Calculations'!C169, countries,0)), "No value")</f>
        <v>0</v>
      </c>
      <c r="S169" s="77">
        <f t="shared" si="20"/>
        <v>0</v>
      </c>
      <c r="T169" s="77">
        <f t="shared" si="23"/>
        <v>1</v>
      </c>
      <c r="U169" s="72">
        <f t="shared" si="21"/>
        <v>241.70836859844928</v>
      </c>
      <c r="V169" s="72">
        <f t="shared" si="22"/>
        <v>0</v>
      </c>
    </row>
    <row r="170" spans="3:22" ht="14.25" customHeight="1" x14ac:dyDescent="0.2">
      <c r="C170" s="9" t="s">
        <v>185</v>
      </c>
      <c r="D170" s="9" t="s">
        <v>36</v>
      </c>
      <c r="E170" s="71">
        <f>IFERROR(INDEX('1. Eutrophication General data'!$H$13:$H$230, MATCH('1. Calculations'!C170, countries,0)), "No value")</f>
        <v>13866.84247</v>
      </c>
      <c r="F170" s="72">
        <f t="shared" si="16"/>
        <v>0.21051262345658514</v>
      </c>
      <c r="G170" s="73">
        <f>IFERROR(INDEX('1. Eutrophication General data'!$J$13:$J$230, MATCH('1. Calculations'!C170, countries,0)), "No value")</f>
        <v>0</v>
      </c>
      <c r="H170" s="72">
        <f t="shared" si="17"/>
        <v>0</v>
      </c>
      <c r="I170" s="74">
        <f>IFERROR(INDEX('1. Eutrophication General data'!$K$13:$K$230, MATCH('1. Calculations'!C170, countries,0)), "No value")</f>
        <v>5.5253900000000006E-12</v>
      </c>
      <c r="J170" s="72">
        <f t="shared" si="18"/>
        <v>19.524346289752653</v>
      </c>
      <c r="K170" s="74">
        <f>IFERROR(INDEX('1. Eutrophication General data'!$L$13:$L$230, MATCH('1. Calculations'!C170, countries,0)), "No value")</f>
        <v>6.5667800000000002E-16</v>
      </c>
      <c r="L170" s="72">
        <f t="shared" si="19"/>
        <v>3.4929680851063835E-2</v>
      </c>
      <c r="M170" s="75">
        <f>IF(AND(ISNUMBER(E170), ISNUMBER(I170)), CostP_FW*'1. Calculations'!$F170*'1. Calculations'!$J170, "---")</f>
        <v>449.3358006984846</v>
      </c>
      <c r="N170" s="75"/>
      <c r="O170" s="75">
        <f>IF(AND(ISNUMBER(E170), ISNUMBER(K170)), CostP_MW*'1. Calculations'!$F170*'1. Calculations'!$L170, "---")</f>
        <v>0.40383400382740153</v>
      </c>
      <c r="P170" s="75">
        <f>IF(AND(ISNUMBER(E170), ISNUMBER(K170)), CostN_MW*'1. Calculations'!$F170*'1. Calculations'!$L170, "No value")</f>
        <v>5.4982094417815222E-2</v>
      </c>
      <c r="Q170" s="75">
        <f>IF(AND(ISNUMBER(E170), ISNUMBER(I170)), CostN_FW*'1. Calculations'!$F170*'1. Calculations'!$J170, "---")</f>
        <v>0</v>
      </c>
      <c r="R170" s="76">
        <f>IFERROR(INDEX('1. Eutrophication General data'!$M$13:$M$230, MATCH('1. Calculations'!C170, countries,0)), "No value")</f>
        <v>0.24285000000000001</v>
      </c>
      <c r="S170" s="77">
        <f t="shared" si="20"/>
        <v>0.24472430000000001</v>
      </c>
      <c r="T170" s="77">
        <f t="shared" si="23"/>
        <v>0.75527569999999999</v>
      </c>
      <c r="U170" s="72">
        <f t="shared" si="21"/>
        <v>339.4712394015113</v>
      </c>
      <c r="V170" s="72">
        <f t="shared" si="22"/>
        <v>1.3455454568933737E-2</v>
      </c>
    </row>
    <row r="171" spans="3:22" ht="14.25" customHeight="1" x14ac:dyDescent="0.2">
      <c r="C171" s="9" t="s">
        <v>186</v>
      </c>
      <c r="D171" s="9" t="s">
        <v>31</v>
      </c>
      <c r="E171" s="71">
        <f>IFERROR(INDEX('1. Eutrophication General data'!$H$13:$H$230, MATCH('1. Calculations'!C171, countries,0)), "No value")</f>
        <v>9110.0622700000004</v>
      </c>
      <c r="F171" s="72">
        <f t="shared" si="16"/>
        <v>0.13829991308111783</v>
      </c>
      <c r="G171" s="73">
        <f>IFERROR(INDEX('1. Eutrophication General data'!$J$13:$J$230, MATCH('1. Calculations'!C171, countries,0)), "No value")</f>
        <v>0</v>
      </c>
      <c r="H171" s="72">
        <f t="shared" si="17"/>
        <v>0</v>
      </c>
      <c r="I171" s="74">
        <f>IFERROR(INDEX('1. Eutrophication General data'!$K$13:$K$230, MATCH('1. Calculations'!C171, countries,0)), "No value")</f>
        <v>2.3481500000000002E-12</v>
      </c>
      <c r="J171" s="72">
        <f t="shared" si="18"/>
        <v>8.2973498233215555</v>
      </c>
      <c r="K171" s="74">
        <f>IFERROR(INDEX('1. Eutrophication General data'!$L$13:$L$230, MATCH('1. Calculations'!C171, countries,0)), "No value")</f>
        <v>3.4946600000000003E-15</v>
      </c>
      <c r="L171" s="72">
        <f t="shared" si="19"/>
        <v>0.18588617021276599</v>
      </c>
      <c r="M171" s="75">
        <f>IF(AND(ISNUMBER(E171), ISNUMBER(I171)), CostP_FW*'1. Calculations'!$F171*'1. Calculations'!$J171, "---")</f>
        <v>125.45202754306098</v>
      </c>
      <c r="N171" s="75"/>
      <c r="O171" s="75">
        <f>IF(AND(ISNUMBER(E171), ISNUMBER(K171)), CostP_MW*'1. Calculations'!$F171*'1. Calculations'!$L171, "---")</f>
        <v>1.4118843056216983</v>
      </c>
      <c r="P171" s="75">
        <f>IF(AND(ISNUMBER(E171), ISNUMBER(K171)), CostN_MW*'1. Calculations'!$F171*'1. Calculations'!$L171, "No value")</f>
        <v>0.19222837963863498</v>
      </c>
      <c r="Q171" s="75">
        <f>IF(AND(ISNUMBER(E171), ISNUMBER(I171)), CostN_FW*'1. Calculations'!$F171*'1. Calculations'!$J171, "---")</f>
        <v>0</v>
      </c>
      <c r="R171" s="76">
        <f>IFERROR(INDEX('1. Eutrophication General data'!$M$13:$M$230, MATCH('1. Calculations'!C171, countries,0)), "No value")</f>
        <v>0.48032999999999998</v>
      </c>
      <c r="S171" s="77">
        <f t="shared" si="20"/>
        <v>0.48172934000000001</v>
      </c>
      <c r="T171" s="77">
        <f t="shared" si="23"/>
        <v>0.51827065999999999</v>
      </c>
      <c r="U171" s="72">
        <f t="shared" si="21"/>
        <v>65.698251207783898</v>
      </c>
      <c r="V171" s="72">
        <f t="shared" si="22"/>
        <v>9.2602050452589069E-2</v>
      </c>
    </row>
    <row r="172" spans="3:22" ht="14.25" customHeight="1" x14ac:dyDescent="0.2">
      <c r="C172" s="9" t="s">
        <v>187</v>
      </c>
      <c r="D172" s="9" t="s">
        <v>27</v>
      </c>
      <c r="E172" s="71">
        <f>IFERROR(INDEX('1. Eutrophication General data'!$H$13:$H$230, MATCH('1. Calculations'!C172, countries,0)), "No value")</f>
        <v>38629.221160000001</v>
      </c>
      <c r="F172" s="72">
        <f t="shared" si="16"/>
        <v>0.58643045134962379</v>
      </c>
      <c r="G172" s="73">
        <f>IFERROR(INDEX('1. Eutrophication General data'!$J$13:$J$230, MATCH('1. Calculations'!C172, countries,0)), "No value")</f>
        <v>0</v>
      </c>
      <c r="H172" s="72">
        <f t="shared" si="17"/>
        <v>0</v>
      </c>
      <c r="I172" s="74">
        <f>IFERROR(INDEX('1. Eutrophication General data'!$K$13:$K$230, MATCH('1. Calculations'!C172, countries,0)), "No value")</f>
        <v>3.6464500000000001E-14</v>
      </c>
      <c r="J172" s="72">
        <f t="shared" si="18"/>
        <v>0.12884982332155476</v>
      </c>
      <c r="K172" s="74">
        <f>IFERROR(INDEX('1. Eutrophication General data'!$L$13:$L$230, MATCH('1. Calculations'!C172, countries,0)), "No value")</f>
        <v>1.91752E-14</v>
      </c>
      <c r="L172" s="72">
        <f t="shared" si="19"/>
        <v>1.0199574468085106</v>
      </c>
      <c r="M172" s="75">
        <f>IF(AND(ISNUMBER(E172), ISNUMBER(I172)), CostP_FW*'1. Calculations'!$F172*'1. Calculations'!$J172, "---")</f>
        <v>8.2606974803662112</v>
      </c>
      <c r="N172" s="75"/>
      <c r="O172" s="75">
        <f>IF(AND(ISNUMBER(E172), ISNUMBER(K172)), CostP_MW*'1. Calculations'!$F172*'1. Calculations'!$L172, "---")</f>
        <v>32.849494472852449</v>
      </c>
      <c r="P172" s="75">
        <f>IF(AND(ISNUMBER(E172), ISNUMBER(K172)), CostN_MW*'1. Calculations'!$F172*'1. Calculations'!$L172, "No value")</f>
        <v>4.4724663836277978</v>
      </c>
      <c r="Q172" s="75">
        <f>IF(AND(ISNUMBER(E172), ISNUMBER(I172)), CostN_FW*'1. Calculations'!$F172*'1. Calculations'!$J172, "---")</f>
        <v>0</v>
      </c>
      <c r="R172" s="76">
        <f>IFERROR(INDEX('1. Eutrophication General data'!$M$13:$M$230, MATCH('1. Calculations'!C172, countries,0)), "No value")</f>
        <v>3.1119999999999998E-2</v>
      </c>
      <c r="S172" s="77">
        <f t="shared" si="20"/>
        <v>3.3417760000000074E-2</v>
      </c>
      <c r="T172" s="77">
        <f t="shared" si="23"/>
        <v>0.96658223999999993</v>
      </c>
      <c r="U172" s="72">
        <f t="shared" si="21"/>
        <v>9.0823999969498406</v>
      </c>
      <c r="V172" s="72">
        <f t="shared" si="22"/>
        <v>0.14945980821614202</v>
      </c>
    </row>
    <row r="173" spans="3:22" ht="14.25" customHeight="1" x14ac:dyDescent="0.2">
      <c r="C173" s="9" t="s">
        <v>188</v>
      </c>
      <c r="D173" s="9" t="s">
        <v>27</v>
      </c>
      <c r="E173" s="71">
        <f>IFERROR(INDEX('1. Eutrophication General data'!$H$13:$H$230, MATCH('1. Calculations'!C173, countries,0)), "No value")</f>
        <v>38395.10428</v>
      </c>
      <c r="F173" s="72">
        <f t="shared" si="16"/>
        <v>0.5828763215099797</v>
      </c>
      <c r="G173" s="73">
        <f>IFERROR(INDEX('1. Eutrophication General data'!$J$13:$J$230, MATCH('1. Calculations'!C173, countries,0)), "No value")</f>
        <v>0</v>
      </c>
      <c r="H173" s="72">
        <f t="shared" si="17"/>
        <v>0</v>
      </c>
      <c r="I173" s="74">
        <f>IFERROR(INDEX('1. Eutrophication General data'!$K$13:$K$230, MATCH('1. Calculations'!C173, countries,0)), "No value")</f>
        <v>3.6774600000000004E-13</v>
      </c>
      <c r="J173" s="72">
        <f t="shared" si="18"/>
        <v>1.2994558303886927</v>
      </c>
      <c r="K173" s="74">
        <f>IFERROR(INDEX('1. Eutrophication General data'!$L$13:$L$230, MATCH('1. Calculations'!C173, countries,0)), "No value")</f>
        <v>1.09184E-15</v>
      </c>
      <c r="L173" s="72">
        <f t="shared" si="19"/>
        <v>5.8076595744680853E-2</v>
      </c>
      <c r="M173" s="75">
        <f>IF(AND(ISNUMBER(E173), ISNUMBER(I173)), CostP_FW*'1. Calculations'!$F173*'1. Calculations'!$J173, "---")</f>
        <v>82.804571101682257</v>
      </c>
      <c r="N173" s="75"/>
      <c r="O173" s="75">
        <f>IF(AND(ISNUMBER(E173), ISNUMBER(K173)), CostP_MW*'1. Calculations'!$F173*'1. Calculations'!$L173, "---")</f>
        <v>1.8591211362528501</v>
      </c>
      <c r="P173" s="75">
        <f>IF(AND(ISNUMBER(E173), ISNUMBER(K173)), CostN_MW*'1. Calculations'!$F173*'1. Calculations'!$L173, "No value")</f>
        <v>0.25311977911423783</v>
      </c>
      <c r="Q173" s="75">
        <f>IF(AND(ISNUMBER(E173), ISNUMBER(I173)), CostN_FW*'1. Calculations'!$F173*'1. Calculations'!$J173, "---")</f>
        <v>0</v>
      </c>
      <c r="R173" s="76">
        <f>IFERROR(INDEX('1. Eutrophication General data'!$M$13:$M$230, MATCH('1. Calculations'!C173, countries,0)), "No value")</f>
        <v>0.37474000000000002</v>
      </c>
      <c r="S173" s="77">
        <f t="shared" si="20"/>
        <v>0.37635052000000002</v>
      </c>
      <c r="T173" s="77">
        <f t="shared" si="23"/>
        <v>0.62364947999999998</v>
      </c>
      <c r="U173" s="72">
        <f t="shared" si="21"/>
        <v>52.340708915558913</v>
      </c>
      <c r="V173" s="72">
        <f t="shared" si="22"/>
        <v>9.5261760491928554E-2</v>
      </c>
    </row>
    <row r="174" spans="3:22" ht="14.25" customHeight="1" x14ac:dyDescent="0.2">
      <c r="C174" s="9" t="s">
        <v>189</v>
      </c>
      <c r="D174" s="9" t="s">
        <v>36</v>
      </c>
      <c r="E174" s="71">
        <f>IFERROR(INDEX('1. Eutrophication General data'!$H$13:$H$230, MATCH('1. Calculations'!C174, countries,0)), "No value")</f>
        <v>27956.788250000001</v>
      </c>
      <c r="F174" s="72">
        <f t="shared" si="16"/>
        <v>0.42441217967681538</v>
      </c>
      <c r="G174" s="73">
        <f>IFERROR(INDEX('1. Eutrophication General data'!$J$13:$J$230, MATCH('1. Calculations'!C174, countries,0)), "No value")</f>
        <v>0</v>
      </c>
      <c r="H174" s="72">
        <f t="shared" si="17"/>
        <v>0</v>
      </c>
      <c r="I174" s="74" t="str">
        <f>IFERROR(INDEX('1. Eutrophication General data'!$K$13:$K$230, MATCH('1. Calculations'!C174, countries,0)), "No value")</f>
        <v>Country not available in source dataset</v>
      </c>
      <c r="J174" s="72" t="str">
        <f t="shared" si="18"/>
        <v>No value</v>
      </c>
      <c r="K174" s="74">
        <f>IFERROR(INDEX('1. Eutrophication General data'!$L$13:$L$230, MATCH('1. Calculations'!C174, countries,0)), "No value")</f>
        <v>3.4966800000000003E-16</v>
      </c>
      <c r="L174" s="72">
        <f t="shared" si="19"/>
        <v>1.8599361702127663E-2</v>
      </c>
      <c r="M174" s="75" t="str">
        <f>IF(AND(ISNUMBER(E174), ISNUMBER(I174)), CostP_FW*'1. Calculations'!$F174*'1. Calculations'!$J174, "---")</f>
        <v>---</v>
      </c>
      <c r="N174" s="75"/>
      <c r="O174" s="75">
        <f>IF(AND(ISNUMBER(E174), ISNUMBER(K174)), CostP_MW*'1. Calculations'!$F174*'1. Calculations'!$L174, "---")</f>
        <v>0.43352685244404787</v>
      </c>
      <c r="P174" s="75">
        <f>IF(AND(ISNUMBER(E174), ISNUMBER(K174)), CostN_MW*'1. Calculations'!$F174*'1. Calculations'!$L174, "No value")</f>
        <v>5.902478272712388E-2</v>
      </c>
      <c r="Q174" s="75" t="str">
        <f>IF(AND(ISNUMBER(E174), ISNUMBER(I174)), CostN_FW*'1. Calculations'!$F174*'1. Calculations'!$J174, "---")</f>
        <v>---</v>
      </c>
      <c r="R174" s="76">
        <f>IFERROR(INDEX('1. Eutrophication General data'!$M$13:$M$230, MATCH('1. Calculations'!C174, countries,0)), "No value")</f>
        <v>0.60240000000000005</v>
      </c>
      <c r="S174" s="77">
        <f t="shared" si="20"/>
        <v>0.60355520000000007</v>
      </c>
      <c r="T174" s="77">
        <f t="shared" si="23"/>
        <v>0.39644479999999993</v>
      </c>
      <c r="U174" s="72" t="str">
        <f t="shared" si="21"/>
        <v>---</v>
      </c>
      <c r="V174" s="72" t="str">
        <f t="shared" si="22"/>
        <v>---</v>
      </c>
    </row>
    <row r="175" spans="3:22" ht="14.25" customHeight="1" x14ac:dyDescent="0.2">
      <c r="C175" s="9" t="s">
        <v>190</v>
      </c>
      <c r="D175" s="9" t="s">
        <v>29</v>
      </c>
      <c r="E175" s="71">
        <f>IFERROR(INDEX('1. Eutrophication General data'!$H$13:$H$230, MATCH('1. Calculations'!C175, countries,0)), "No value")</f>
        <v>107191.6195</v>
      </c>
      <c r="F175" s="72">
        <f t="shared" si="16"/>
        <v>1.6272766552532307</v>
      </c>
      <c r="G175" s="73">
        <f>IFERROR(INDEX('1. Eutrophication General data'!$J$13:$J$230, MATCH('1. Calculations'!C175, countries,0)), "No value")</f>
        <v>0</v>
      </c>
      <c r="H175" s="72">
        <f t="shared" si="17"/>
        <v>0</v>
      </c>
      <c r="I175" s="74">
        <f>IFERROR(INDEX('1. Eutrophication General data'!$K$13:$K$230, MATCH('1. Calculations'!C175, countries,0)), "No value")</f>
        <v>3.2350800000000003E-14</v>
      </c>
      <c r="J175" s="72">
        <f t="shared" si="18"/>
        <v>0.11431378091872793</v>
      </c>
      <c r="K175" s="74">
        <f>IFERROR(INDEX('1. Eutrophication General data'!$L$13:$L$230, MATCH('1. Calculations'!C175, countries,0)), "No value")</f>
        <v>2.6542600000000003E-15</v>
      </c>
      <c r="L175" s="72">
        <f t="shared" si="19"/>
        <v>0.1411840425531915</v>
      </c>
      <c r="M175" s="75">
        <f>IF(AND(ISNUMBER(E175), ISNUMBER(I175)), CostP_FW*'1. Calculations'!$F175*'1. Calculations'!$J175, "---")</f>
        <v>20.336506986333102</v>
      </c>
      <c r="N175" s="75"/>
      <c r="O175" s="75">
        <f>IF(AND(ISNUMBER(E175), ISNUMBER(K175)), CostP_MW*'1. Calculations'!$F175*'1. Calculations'!$L175, "---")</f>
        <v>12.617610907788032</v>
      </c>
      <c r="P175" s="75">
        <f>IF(AND(ISNUMBER(E175), ISNUMBER(K175)), CostN_MW*'1. Calculations'!$F175*'1. Calculations'!$L175, "No value")</f>
        <v>1.7178906869758352</v>
      </c>
      <c r="Q175" s="75">
        <f>IF(AND(ISNUMBER(E175), ISNUMBER(I175)), CostN_FW*'1. Calculations'!$F175*'1. Calculations'!$J175, "---")</f>
        <v>0</v>
      </c>
      <c r="R175" s="76">
        <f>IFERROR(INDEX('1. Eutrophication General data'!$M$13:$M$230, MATCH('1. Calculations'!C175, countries,0)), "No value")</f>
        <v>0.52256000000000002</v>
      </c>
      <c r="S175" s="77">
        <f t="shared" si="20"/>
        <v>0.52387488000000004</v>
      </c>
      <c r="T175" s="77">
        <f t="shared" si="23"/>
        <v>0.47612511999999996</v>
      </c>
      <c r="U175" s="72">
        <f t="shared" si="21"/>
        <v>16.292771229452832</v>
      </c>
      <c r="V175" s="72">
        <f t="shared" si="22"/>
        <v>0.89995977749258338</v>
      </c>
    </row>
    <row r="176" spans="3:22" ht="14.25" customHeight="1" x14ac:dyDescent="0.2">
      <c r="C176" s="9" t="s">
        <v>191</v>
      </c>
      <c r="D176" s="9" t="s">
        <v>27</v>
      </c>
      <c r="E176" s="71">
        <f>IFERROR(INDEX('1. Eutrophication General data'!$H$13:$H$230, MATCH('1. Calculations'!C176, countries,0)), "No value")</f>
        <v>37208.247660000001</v>
      </c>
      <c r="F176" s="72">
        <f t="shared" si="16"/>
        <v>0.56485864363676919</v>
      </c>
      <c r="G176" s="73">
        <f>IFERROR(INDEX('1. Eutrophication General data'!$J$13:$J$230, MATCH('1. Calculations'!C176, countries,0)), "No value")</f>
        <v>0</v>
      </c>
      <c r="H176" s="72">
        <f t="shared" si="17"/>
        <v>0</v>
      </c>
      <c r="I176" s="74">
        <f>IFERROR(INDEX('1. Eutrophication General data'!$K$13:$K$230, MATCH('1. Calculations'!C176, countries,0)), "No value")</f>
        <v>2.03506E-13</v>
      </c>
      <c r="J176" s="72">
        <f t="shared" si="18"/>
        <v>0.7191024734982332</v>
      </c>
      <c r="K176" s="74">
        <f>IFERROR(INDEX('1. Eutrophication General data'!$L$13:$L$230, MATCH('1. Calculations'!C176, countries,0)), "No value")</f>
        <v>3.5521500000000003E-15</v>
      </c>
      <c r="L176" s="72">
        <f t="shared" si="19"/>
        <v>0.18894414893617023</v>
      </c>
      <c r="M176" s="75">
        <f>IF(AND(ISNUMBER(E176), ISNUMBER(I176)), CostP_FW*'1. Calculations'!$F176*'1. Calculations'!$J176, "---")</f>
        <v>44.406540256152248</v>
      </c>
      <c r="N176" s="75"/>
      <c r="O176" s="75">
        <f>IF(AND(ISNUMBER(E176), ISNUMBER(K176)), CostP_MW*'1. Calculations'!$F176*'1. Calculations'!$L176, "---")</f>
        <v>5.8614268600861319</v>
      </c>
      <c r="P176" s="75">
        <f>IF(AND(ISNUMBER(E176), ISNUMBER(K176)), CostN_MW*'1. Calculations'!$F176*'1. Calculations'!$L176, "No value")</f>
        <v>0.79803464292252502</v>
      </c>
      <c r="Q176" s="75">
        <f>IF(AND(ISNUMBER(E176), ISNUMBER(I176)), CostN_FW*'1. Calculations'!$F176*'1. Calculations'!$J176, "---")</f>
        <v>0</v>
      </c>
      <c r="R176" s="76">
        <f>IFERROR(INDEX('1. Eutrophication General data'!$M$13:$M$230, MATCH('1. Calculations'!C176, countries,0)), "No value")</f>
        <v>8.7799999999999996E-3</v>
      </c>
      <c r="S176" s="77">
        <f t="shared" si="20"/>
        <v>1.1122440000000067E-2</v>
      </c>
      <c r="T176" s="77">
        <f t="shared" si="23"/>
        <v>0.98887755999999993</v>
      </c>
      <c r="U176" s="72">
        <f t="shared" si="21"/>
        <v>43.977824545111304</v>
      </c>
      <c r="V176" s="72">
        <f t="shared" si="22"/>
        <v>8.8760924338272627E-3</v>
      </c>
    </row>
    <row r="177" spans="3:22" ht="14.25" customHeight="1" x14ac:dyDescent="0.2">
      <c r="C177" s="9" t="s">
        <v>192</v>
      </c>
      <c r="D177" s="9" t="s">
        <v>27</v>
      </c>
      <c r="E177" s="71">
        <f>IFERROR(INDEX('1. Eutrophication General data'!$H$13:$H$230, MATCH('1. Calculations'!C177, countries,0)), "No value")</f>
        <v>38029.855470000002</v>
      </c>
      <c r="F177" s="72">
        <f t="shared" si="16"/>
        <v>0.57733147700959386</v>
      </c>
      <c r="G177" s="73">
        <f>IFERROR(INDEX('1. Eutrophication General data'!$J$13:$J$230, MATCH('1. Calculations'!C177, countries,0)), "No value")</f>
        <v>0</v>
      </c>
      <c r="H177" s="72">
        <f t="shared" si="17"/>
        <v>0</v>
      </c>
      <c r="I177" s="74">
        <f>IFERROR(INDEX('1. Eutrophication General data'!$K$13:$K$230, MATCH('1. Calculations'!C177, countries,0)), "No value")</f>
        <v>4.6614200000000001E-13</v>
      </c>
      <c r="J177" s="72">
        <f t="shared" si="18"/>
        <v>1.6471448763250884</v>
      </c>
      <c r="K177" s="74">
        <f>IFERROR(INDEX('1. Eutrophication General data'!$L$13:$L$230, MATCH('1. Calculations'!C177, countries,0)), "No value")</f>
        <v>3.0030100000000003E-15</v>
      </c>
      <c r="L177" s="72">
        <f t="shared" si="19"/>
        <v>0.15973457446808512</v>
      </c>
      <c r="M177" s="75">
        <f>IF(AND(ISNUMBER(E177), ISNUMBER(I177)), CostP_FW*'1. Calculations'!$F177*'1. Calculations'!$J177, "---")</f>
        <v>103.9617097049393</v>
      </c>
      <c r="N177" s="75"/>
      <c r="O177" s="75">
        <f>IF(AND(ISNUMBER(E177), ISNUMBER(K177)), CostP_MW*'1. Calculations'!$F177*'1. Calculations'!$L177, "---")</f>
        <v>5.0647065742048856</v>
      </c>
      <c r="P177" s="75">
        <f>IF(AND(ISNUMBER(E177), ISNUMBER(K177)), CostN_MW*'1. Calculations'!$F177*'1. Calculations'!$L177, "No value")</f>
        <v>0.68956098897625207</v>
      </c>
      <c r="Q177" s="75">
        <f>IF(AND(ISNUMBER(E177), ISNUMBER(I177)), CostN_FW*'1. Calculations'!$F177*'1. Calculations'!$J177, "---")</f>
        <v>0</v>
      </c>
      <c r="R177" s="76">
        <f>IFERROR(INDEX('1. Eutrophication General data'!$M$13:$M$230, MATCH('1. Calculations'!C177, countries,0)), "No value")</f>
        <v>3.2300000000000002E-2</v>
      </c>
      <c r="S177" s="77">
        <f t="shared" si="20"/>
        <v>3.4595400000000054E-2</v>
      </c>
      <c r="T177" s="77">
        <f t="shared" si="23"/>
        <v>0.96540459999999995</v>
      </c>
      <c r="U177" s="72">
        <f t="shared" si="21"/>
        <v>100.54032832283029</v>
      </c>
      <c r="V177" s="72">
        <f t="shared" si="22"/>
        <v>2.3855638238029067E-2</v>
      </c>
    </row>
    <row r="178" spans="3:22" ht="14.25" customHeight="1" x14ac:dyDescent="0.2">
      <c r="C178" s="9" t="s">
        <v>193</v>
      </c>
      <c r="D178" s="9" t="s">
        <v>34</v>
      </c>
      <c r="E178" s="71">
        <f>IFERROR(INDEX('1. Eutrophication General data'!$H$13:$H$230, MATCH('1. Calculations'!C178, countries,0)), "No value")</f>
        <v>2654.1159729999999</v>
      </c>
      <c r="F178" s="72">
        <f t="shared" si="16"/>
        <v>4.0292151413922936E-2</v>
      </c>
      <c r="G178" s="73">
        <f>IFERROR(INDEX('1. Eutrophication General data'!$J$13:$J$230, MATCH('1. Calculations'!C178, countries,0)), "No value")</f>
        <v>0</v>
      </c>
      <c r="H178" s="72">
        <f t="shared" si="17"/>
        <v>0</v>
      </c>
      <c r="I178" s="74">
        <f>IFERROR(INDEX('1. Eutrophication General data'!$K$13:$K$230, MATCH('1. Calculations'!C178, countries,0)), "No value")</f>
        <v>7.4524400000000005E-13</v>
      </c>
      <c r="J178" s="72">
        <f t="shared" si="18"/>
        <v>2.6333710247349824</v>
      </c>
      <c r="K178" s="74">
        <f>IFERROR(INDEX('1. Eutrophication General data'!$L$13:$L$230, MATCH('1. Calculations'!C178, countries,0)), "No value")</f>
        <v>0</v>
      </c>
      <c r="L178" s="72">
        <f t="shared" si="19"/>
        <v>0</v>
      </c>
      <c r="M178" s="75">
        <f>IF(AND(ISNUMBER(E178), ISNUMBER(I178)), CostP_FW*'1. Calculations'!$F178*'1. Calculations'!$J178, "---")</f>
        <v>11.599756878159818</v>
      </c>
      <c r="N178" s="75"/>
      <c r="O178" s="75">
        <f>IF(AND(ISNUMBER(E178), ISNUMBER(K178)), CostP_MW*'1. Calculations'!$F178*'1. Calculations'!$L178, "---")</f>
        <v>0</v>
      </c>
      <c r="P178" s="75">
        <f>IF(AND(ISNUMBER(E178), ISNUMBER(K178)), CostN_MW*'1. Calculations'!$F178*'1. Calculations'!$L178, "No value")</f>
        <v>0</v>
      </c>
      <c r="Q178" s="75">
        <f>IF(AND(ISNUMBER(E178), ISNUMBER(I178)), CostN_FW*'1. Calculations'!$F178*'1. Calculations'!$J178, "---")</f>
        <v>0</v>
      </c>
      <c r="R178" s="76">
        <f>IFERROR(INDEX('1. Eutrophication General data'!$M$13:$M$230, MATCH('1. Calculations'!C178, countries,0)), "No value")</f>
        <v>0</v>
      </c>
      <c r="S178" s="77">
        <f t="shared" si="20"/>
        <v>0</v>
      </c>
      <c r="T178" s="77">
        <f t="shared" si="23"/>
        <v>1</v>
      </c>
      <c r="U178" s="72">
        <f t="shared" si="21"/>
        <v>11.599756878159818</v>
      </c>
      <c r="V178" s="72">
        <f t="shared" si="22"/>
        <v>0</v>
      </c>
    </row>
    <row r="179" spans="3:22" ht="14.25" customHeight="1" x14ac:dyDescent="0.2">
      <c r="C179" s="9" t="s">
        <v>194</v>
      </c>
      <c r="D179" s="9" t="s">
        <v>31</v>
      </c>
      <c r="E179" s="71">
        <f>IFERROR(INDEX('1. Eutrophication General data'!$H$13:$H$230, MATCH('1. Calculations'!C179, countries,0)), "No value")</f>
        <v>5990.5792840000004</v>
      </c>
      <c r="F179" s="72">
        <f t="shared" si="16"/>
        <v>9.094302209228973E-2</v>
      </c>
      <c r="G179" s="73">
        <f>IFERROR(INDEX('1. Eutrophication General data'!$J$13:$J$230, MATCH('1. Calculations'!C179, countries,0)), "No value")</f>
        <v>0</v>
      </c>
      <c r="H179" s="72">
        <f t="shared" si="17"/>
        <v>0</v>
      </c>
      <c r="I179" s="74" t="str">
        <f>IFERROR(INDEX('1. Eutrophication General data'!$K$13:$K$230, MATCH('1. Calculations'!C179, countries,0)), "No value")</f>
        <v>Country not available in source dataset</v>
      </c>
      <c r="J179" s="72" t="str">
        <f t="shared" si="18"/>
        <v>No value</v>
      </c>
      <c r="K179" s="74" t="str">
        <f>IFERROR(INDEX('1. Eutrophication General data'!$L$13:$L$230, MATCH('1. Calculations'!C179, countries,0)), "No value")</f>
        <v>Country not available in Source Dataset</v>
      </c>
      <c r="L179" s="72" t="str">
        <f t="shared" si="19"/>
        <v>No value</v>
      </c>
      <c r="M179" s="75" t="str">
        <f>IF(AND(ISNUMBER(E179), ISNUMBER(I179)), CostP_FW*'1. Calculations'!$F179*'1. Calculations'!$J179, "---")</f>
        <v>---</v>
      </c>
      <c r="N179" s="75"/>
      <c r="O179" s="75" t="str">
        <f>IF(AND(ISNUMBER(E179), ISNUMBER(K179)), CostP_MW*'1. Calculations'!$F179*'1. Calculations'!$L179, "---")</f>
        <v>---</v>
      </c>
      <c r="P179" s="75" t="str">
        <f>IF(AND(ISNUMBER(E179), ISNUMBER(K179)), CostN_MW*'1. Calculations'!$F179*'1. Calculations'!$L179, "No value")</f>
        <v>No value</v>
      </c>
      <c r="Q179" s="75" t="str">
        <f>IF(AND(ISNUMBER(E179), ISNUMBER(I179)), CostN_FW*'1. Calculations'!$F179*'1. Calculations'!$J179, "---")</f>
        <v>---</v>
      </c>
      <c r="R179" s="76">
        <f>IFERROR(INDEX('1. Eutrophication General data'!$M$13:$M$230, MATCH('1. Calculations'!C179, countries,0)), "No value")</f>
        <v>0.93635999999999997</v>
      </c>
      <c r="S179" s="77">
        <f t="shared" si="20"/>
        <v>0.93684727999999995</v>
      </c>
      <c r="T179" s="77">
        <f t="shared" si="23"/>
        <v>6.3152720000000051E-2</v>
      </c>
      <c r="U179" s="72" t="str">
        <f t="shared" si="21"/>
        <v>---</v>
      </c>
      <c r="V179" s="72" t="str">
        <f t="shared" si="22"/>
        <v>---</v>
      </c>
    </row>
    <row r="180" spans="3:22" ht="14.25" customHeight="1" x14ac:dyDescent="0.2">
      <c r="C180" s="9" t="s">
        <v>195</v>
      </c>
      <c r="D180" s="9" t="s">
        <v>27</v>
      </c>
      <c r="E180" s="71">
        <f>IFERROR(INDEX('1. Eutrophication General data'!$H$13:$H$230, MATCH('1. Calculations'!C180, countries,0)), "No value")</f>
        <v>59021.52319</v>
      </c>
      <c r="F180" s="72">
        <f t="shared" si="16"/>
        <v>0.8960061177597396</v>
      </c>
      <c r="G180" s="73">
        <f>IFERROR(INDEX('1. Eutrophication General data'!$J$13:$J$230, MATCH('1. Calculations'!C180, countries,0)), "No value")</f>
        <v>0</v>
      </c>
      <c r="H180" s="72">
        <f t="shared" si="17"/>
        <v>0</v>
      </c>
      <c r="I180" s="74">
        <f>IFERROR(INDEX('1. Eutrophication General data'!$K$13:$K$230, MATCH('1. Calculations'!C180, countries,0)), "No value")</f>
        <v>1.5973000000000002E-13</v>
      </c>
      <c r="J180" s="72">
        <f t="shared" si="18"/>
        <v>0.56441696113074213</v>
      </c>
      <c r="K180" s="74">
        <f>IFERROR(INDEX('1. Eutrophication General data'!$L$13:$L$230, MATCH('1. Calculations'!C180, countries,0)), "No value")</f>
        <v>0</v>
      </c>
      <c r="L180" s="72">
        <f t="shared" si="19"/>
        <v>0</v>
      </c>
      <c r="M180" s="75">
        <f>IF(AND(ISNUMBER(E180), ISNUMBER(I180)), CostP_FW*'1. Calculations'!$F180*'1. Calculations'!$J180, "---")</f>
        <v>55.287557996861835</v>
      </c>
      <c r="N180" s="75"/>
      <c r="O180" s="75">
        <f>IF(AND(ISNUMBER(E180), ISNUMBER(K180)), CostP_MW*'1. Calculations'!$F180*'1. Calculations'!$L180, "---")</f>
        <v>0</v>
      </c>
      <c r="P180" s="75">
        <f>IF(AND(ISNUMBER(E180), ISNUMBER(K180)), CostN_MW*'1. Calculations'!$F180*'1. Calculations'!$L180, "No value")</f>
        <v>0</v>
      </c>
      <c r="Q180" s="75">
        <f>IF(AND(ISNUMBER(E180), ISNUMBER(I180)), CostN_FW*'1. Calculations'!$F180*'1. Calculations'!$J180, "---")</f>
        <v>0</v>
      </c>
      <c r="R180" s="76">
        <f>IFERROR(INDEX('1. Eutrophication General data'!$M$13:$M$230, MATCH('1. Calculations'!C180, countries,0)), "No value")</f>
        <v>0</v>
      </c>
      <c r="S180" s="77">
        <f t="shared" si="20"/>
        <v>0</v>
      </c>
      <c r="T180" s="77">
        <f t="shared" si="23"/>
        <v>1</v>
      </c>
      <c r="U180" s="72">
        <f t="shared" si="21"/>
        <v>55.287557996861835</v>
      </c>
      <c r="V180" s="72">
        <f t="shared" si="22"/>
        <v>0</v>
      </c>
    </row>
    <row r="181" spans="3:22" ht="14.25" customHeight="1" x14ac:dyDescent="0.2">
      <c r="C181" s="9" t="s">
        <v>196</v>
      </c>
      <c r="D181" s="9" t="s">
        <v>34</v>
      </c>
      <c r="E181" s="71">
        <f>IFERROR(INDEX('1. Eutrophication General data'!$H$13:$H$230, MATCH('1. Calculations'!C181, countries,0)), "No value")</f>
        <v>5732.9398460000002</v>
      </c>
      <c r="F181" s="72">
        <f t="shared" si="16"/>
        <v>8.7031796150508323E-2</v>
      </c>
      <c r="G181" s="73">
        <f>IFERROR(INDEX('1. Eutrophication General data'!$J$13:$J$230, MATCH('1. Calculations'!C181, countries,0)), "No value")</f>
        <v>0</v>
      </c>
      <c r="H181" s="72">
        <f t="shared" si="17"/>
        <v>0</v>
      </c>
      <c r="I181" s="74" t="str">
        <f>IFERROR(INDEX('1. Eutrophication General data'!$K$13:$K$230, MATCH('1. Calculations'!C181, countries,0)), "No value")</f>
        <v>Country not available in source dataset</v>
      </c>
      <c r="J181" s="72" t="str">
        <f t="shared" si="18"/>
        <v>No value</v>
      </c>
      <c r="K181" s="74">
        <f>IFERROR(INDEX('1. Eutrophication General data'!$L$13:$L$230, MATCH('1. Calculations'!C181, countries,0)), "No value")</f>
        <v>1.0261500000000001E-15</v>
      </c>
      <c r="L181" s="72">
        <f t="shared" si="19"/>
        <v>5.4582446808510647E-2</v>
      </c>
      <c r="M181" s="75" t="str">
        <f>IF(AND(ISNUMBER(E181), ISNUMBER(I181)), CostP_FW*'1. Calculations'!$F181*'1. Calculations'!$J181, "---")</f>
        <v>---</v>
      </c>
      <c r="N181" s="75"/>
      <c r="O181" s="75">
        <f>IF(AND(ISNUMBER(E181), ISNUMBER(K181)), CostP_MW*'1. Calculations'!$F181*'1. Calculations'!$L181, "---")</f>
        <v>0.26089218524515922</v>
      </c>
      <c r="P181" s="75">
        <f>IF(AND(ISNUMBER(E181), ISNUMBER(K181)), CostN_MW*'1. Calculations'!$F181*'1. Calculations'!$L181, "No value")</f>
        <v>3.5520532263425435E-2</v>
      </c>
      <c r="Q181" s="75" t="str">
        <f>IF(AND(ISNUMBER(E181), ISNUMBER(I181)), CostN_FW*'1. Calculations'!$F181*'1. Calculations'!$J181, "---")</f>
        <v>---</v>
      </c>
      <c r="R181" s="76">
        <f>IFERROR(INDEX('1. Eutrophication General data'!$M$13:$M$230, MATCH('1. Calculations'!C181, countries,0)), "No value")</f>
        <v>0.91154999999999997</v>
      </c>
      <c r="S181" s="77">
        <f t="shared" si="20"/>
        <v>0.91208690000000003</v>
      </c>
      <c r="T181" s="77">
        <f t="shared" si="23"/>
        <v>8.7913099999999966E-2</v>
      </c>
      <c r="U181" s="72" t="str">
        <f t="shared" si="21"/>
        <v>---</v>
      </c>
      <c r="V181" s="72" t="str">
        <f t="shared" si="22"/>
        <v>---</v>
      </c>
    </row>
    <row r="182" spans="3:22" ht="14.25" customHeight="1" x14ac:dyDescent="0.2">
      <c r="C182" s="9" t="s">
        <v>197</v>
      </c>
      <c r="D182" s="9" t="s">
        <v>29</v>
      </c>
      <c r="E182" s="71">
        <f>IFERROR(INDEX('1. Eutrophication General data'!$H$13:$H$230, MATCH('1. Calculations'!C182, countries,0)), "No value")</f>
        <v>48458.900309999997</v>
      </c>
      <c r="F182" s="72">
        <f t="shared" si="16"/>
        <v>0.73565487284858633</v>
      </c>
      <c r="G182" s="73">
        <f>IFERROR(INDEX('1. Eutrophication General data'!$J$13:$J$230, MATCH('1. Calculations'!C182, countries,0)), "No value")</f>
        <v>0</v>
      </c>
      <c r="H182" s="72">
        <f t="shared" si="17"/>
        <v>0</v>
      </c>
      <c r="I182" s="74">
        <f>IFERROR(INDEX('1. Eutrophication General data'!$K$13:$K$230, MATCH('1. Calculations'!C182, countries,0)), "No value")</f>
        <v>3.00715E-14</v>
      </c>
      <c r="J182" s="72">
        <f t="shared" si="18"/>
        <v>0.10625971731448763</v>
      </c>
      <c r="K182" s="74">
        <f>IFERROR(INDEX('1. Eutrophication General data'!$L$13:$L$230, MATCH('1. Calculations'!C182, countries,0)), "No value")</f>
        <v>2.9809E-15</v>
      </c>
      <c r="L182" s="72">
        <f t="shared" si="19"/>
        <v>0.15855851063829787</v>
      </c>
      <c r="M182" s="75">
        <f>IF(AND(ISNUMBER(E182), ISNUMBER(I182)), CostP_FW*'1. Calculations'!$F182*'1. Calculations'!$J182, "---")</f>
        <v>8.5459264168471787</v>
      </c>
      <c r="N182" s="75"/>
      <c r="O182" s="75">
        <f>IF(AND(ISNUMBER(E182), ISNUMBER(K182)), CostP_MW*'1. Calculations'!$F182*'1. Calculations'!$L182, "---")</f>
        <v>6.4061012349444617</v>
      </c>
      <c r="P182" s="75">
        <f>IF(AND(ISNUMBER(E182), ISNUMBER(K182)), CostN_MW*'1. Calculations'!$F182*'1. Calculations'!$L182, "No value")</f>
        <v>0.87219218691732103</v>
      </c>
      <c r="Q182" s="75">
        <f>IF(AND(ISNUMBER(E182), ISNUMBER(I182)), CostN_FW*'1. Calculations'!$F182*'1. Calculations'!$J182, "---")</f>
        <v>0</v>
      </c>
      <c r="R182" s="76">
        <f>IFERROR(INDEX('1. Eutrophication General data'!$M$13:$M$230, MATCH('1. Calculations'!C182, countries,0)), "No value")</f>
        <v>0.11926</v>
      </c>
      <c r="S182" s="77">
        <f t="shared" si="20"/>
        <v>0.12138148000000004</v>
      </c>
      <c r="T182" s="77">
        <f t="shared" si="23"/>
        <v>0.87861851999999996</v>
      </c>
      <c r="U182" s="72">
        <f t="shared" si="21"/>
        <v>8.286191269326558</v>
      </c>
      <c r="V182" s="72">
        <f t="shared" si="22"/>
        <v>0.1058679784924611</v>
      </c>
    </row>
    <row r="183" spans="3:22" ht="14.25" customHeight="1" x14ac:dyDescent="0.2">
      <c r="C183" s="9" t="s">
        <v>198</v>
      </c>
      <c r="D183" s="9" t="s">
        <v>34</v>
      </c>
      <c r="E183" s="71">
        <f>IFERROR(INDEX('1. Eutrophication General data'!$H$13:$H$230, MATCH('1. Calculations'!C183, countries,0)), "No value")</f>
        <v>4150.17929</v>
      </c>
      <c r="F183" s="72">
        <f t="shared" si="16"/>
        <v>6.3003898114744203E-2</v>
      </c>
      <c r="G183" s="73">
        <f>IFERROR(INDEX('1. Eutrophication General data'!$J$13:$J$230, MATCH('1. Calculations'!C183, countries,0)), "No value")</f>
        <v>0</v>
      </c>
      <c r="H183" s="72">
        <f t="shared" si="17"/>
        <v>0</v>
      </c>
      <c r="I183" s="74">
        <f>IFERROR(INDEX('1. Eutrophication General data'!$K$13:$K$230, MATCH('1. Calculations'!C183, countries,0)), "No value")</f>
        <v>3.22332E-12</v>
      </c>
      <c r="J183" s="72">
        <f t="shared" si="18"/>
        <v>11.38982332155477</v>
      </c>
      <c r="K183" s="74">
        <f>IFERROR(INDEX('1. Eutrophication General data'!$L$13:$L$230, MATCH('1. Calculations'!C183, countries,0)), "No value")</f>
        <v>1.40134E-15</v>
      </c>
      <c r="L183" s="72">
        <f t="shared" si="19"/>
        <v>7.453936170212766E-2</v>
      </c>
      <c r="M183" s="75">
        <f>IF(AND(ISNUMBER(E183), ISNUMBER(I183)), CostP_FW*'1. Calculations'!$F183*'1. Calculations'!$J183, "---")</f>
        <v>78.451415642243717</v>
      </c>
      <c r="N183" s="75"/>
      <c r="O183" s="75">
        <f>IF(AND(ISNUMBER(E183), ISNUMBER(K183)), CostP_MW*'1. Calculations'!$F183*'1. Calculations'!$L183, "---")</f>
        <v>0.25791892719971793</v>
      </c>
      <c r="P183" s="75">
        <f>IF(AND(ISNUMBER(E183), ISNUMBER(K183)), CostN_MW*'1. Calculations'!$F183*'1. Calculations'!$L183, "No value")</f>
        <v>3.5115722482590705E-2</v>
      </c>
      <c r="Q183" s="75">
        <f>IF(AND(ISNUMBER(E183), ISNUMBER(I183)), CostN_FW*'1. Calculations'!$F183*'1. Calculations'!$J183, "---")</f>
        <v>0</v>
      </c>
      <c r="R183" s="76">
        <f>IFERROR(INDEX('1. Eutrophication General data'!$M$13:$M$230, MATCH('1. Calculations'!C183, countries,0)), "No value")</f>
        <v>0.23555999999999999</v>
      </c>
      <c r="S183" s="77">
        <f t="shared" si="20"/>
        <v>0.23744888000000008</v>
      </c>
      <c r="T183" s="77">
        <f t="shared" si="23"/>
        <v>0.76255111999999992</v>
      </c>
      <c r="U183" s="72">
        <f t="shared" si="21"/>
        <v>59.884457423972833</v>
      </c>
      <c r="V183" s="72">
        <f t="shared" si="22"/>
        <v>8.3381889738819853E-3</v>
      </c>
    </row>
    <row r="184" spans="3:22" ht="14.25" customHeight="1" x14ac:dyDescent="0.2">
      <c r="C184" s="9" t="s">
        <v>199</v>
      </c>
      <c r="D184" s="9" t="s">
        <v>27</v>
      </c>
      <c r="E184" s="71">
        <f>IFERROR(INDEX('1. Eutrophication General data'!$H$13:$H$230, MATCH('1. Calculations'!C184, countries,0)), "No value")</f>
        <v>21703.416219999999</v>
      </c>
      <c r="F184" s="72">
        <f t="shared" si="16"/>
        <v>0.32947969924132287</v>
      </c>
      <c r="G184" s="73">
        <f>IFERROR(INDEX('1. Eutrophication General data'!$J$13:$J$230, MATCH('1. Calculations'!C184, countries,0)), "No value")</f>
        <v>0</v>
      </c>
      <c r="H184" s="72">
        <f t="shared" si="17"/>
        <v>0</v>
      </c>
      <c r="I184" s="74">
        <f>IFERROR(INDEX('1. Eutrophication General data'!$K$13:$K$230, MATCH('1. Calculations'!C184, countries,0)), "No value")</f>
        <v>2.3540800000000001E-13</v>
      </c>
      <c r="J184" s="72">
        <f t="shared" si="18"/>
        <v>0.83183038869257953</v>
      </c>
      <c r="K184" s="74">
        <f>IFERROR(INDEX('1. Eutrophication General data'!$L$13:$L$230, MATCH('1. Calculations'!C184, countries,0)), "No value")</f>
        <v>0</v>
      </c>
      <c r="L184" s="72">
        <f t="shared" si="19"/>
        <v>0</v>
      </c>
      <c r="M184" s="75">
        <f>IF(AND(ISNUMBER(E184), ISNUMBER(I184)), CostP_FW*'1. Calculations'!$F184*'1. Calculations'!$J184, "---")</f>
        <v>29.962622308010932</v>
      </c>
      <c r="N184" s="75"/>
      <c r="O184" s="75">
        <f>IF(AND(ISNUMBER(E184), ISNUMBER(K184)), CostP_MW*'1. Calculations'!$F184*'1. Calculations'!$L184, "---")</f>
        <v>0</v>
      </c>
      <c r="P184" s="75">
        <f>IF(AND(ISNUMBER(E184), ISNUMBER(K184)), CostN_MW*'1. Calculations'!$F184*'1. Calculations'!$L184, "No value")</f>
        <v>0</v>
      </c>
      <c r="Q184" s="75">
        <f>IF(AND(ISNUMBER(E184), ISNUMBER(I184)), CostN_FW*'1. Calculations'!$F184*'1. Calculations'!$J184, "---")</f>
        <v>0</v>
      </c>
      <c r="R184" s="76">
        <f>IFERROR(INDEX('1. Eutrophication General data'!$M$13:$M$230, MATCH('1. Calculations'!C184, countries,0)), "No value")</f>
        <v>0</v>
      </c>
      <c r="S184" s="77">
        <f t="shared" si="20"/>
        <v>0</v>
      </c>
      <c r="T184" s="77">
        <f t="shared" si="23"/>
        <v>1</v>
      </c>
      <c r="U184" s="72">
        <f t="shared" si="21"/>
        <v>29.962622308010932</v>
      </c>
      <c r="V184" s="72">
        <f t="shared" si="22"/>
        <v>0</v>
      </c>
    </row>
    <row r="185" spans="3:22" ht="14.25" customHeight="1" x14ac:dyDescent="0.2">
      <c r="C185" s="9" t="s">
        <v>200</v>
      </c>
      <c r="D185" s="9" t="s">
        <v>34</v>
      </c>
      <c r="E185" s="71">
        <f>IFERROR(INDEX('1. Eutrophication General data'!$H$13:$H$230, MATCH('1. Calculations'!C185, countries,0)), "No value")</f>
        <v>28723.199619999999</v>
      </c>
      <c r="F185" s="72">
        <f t="shared" si="16"/>
        <v>0.43604707554403982</v>
      </c>
      <c r="G185" s="73">
        <f>IFERROR(INDEX('1. Eutrophication General data'!$J$13:$J$230, MATCH('1. Calculations'!C185, countries,0)), "No value")</f>
        <v>0</v>
      </c>
      <c r="H185" s="72">
        <f t="shared" si="17"/>
        <v>0</v>
      </c>
      <c r="I185" s="74" t="str">
        <f>IFERROR(INDEX('1. Eutrophication General data'!$K$13:$K$230, MATCH('1. Calculations'!C185, countries,0)), "No value")</f>
        <v>Country not available in source dataset</v>
      </c>
      <c r="J185" s="72" t="str">
        <f t="shared" si="18"/>
        <v>No value</v>
      </c>
      <c r="K185" s="74">
        <f>IFERROR(INDEX('1. Eutrophication General data'!$L$13:$L$230, MATCH('1. Calculations'!C185, countries,0)), "No value")</f>
        <v>0</v>
      </c>
      <c r="L185" s="72">
        <f t="shared" si="19"/>
        <v>0</v>
      </c>
      <c r="M185" s="75" t="str">
        <f>IF(AND(ISNUMBER(E185), ISNUMBER(I185)), CostP_FW*'1. Calculations'!$F185*'1. Calculations'!$J185, "---")</f>
        <v>---</v>
      </c>
      <c r="N185" s="75"/>
      <c r="O185" s="75">
        <f>IF(AND(ISNUMBER(E185), ISNUMBER(K185)), CostP_MW*'1. Calculations'!$F185*'1. Calculations'!$L185, "---")</f>
        <v>0</v>
      </c>
      <c r="P185" s="75">
        <f>IF(AND(ISNUMBER(E185), ISNUMBER(K185)), CostN_MW*'1. Calculations'!$F185*'1. Calculations'!$L185, "No value")</f>
        <v>0</v>
      </c>
      <c r="Q185" s="75" t="str">
        <f>IF(AND(ISNUMBER(E185), ISNUMBER(I185)), CostN_FW*'1. Calculations'!$F185*'1. Calculations'!$J185, "---")</f>
        <v>---</v>
      </c>
      <c r="R185" s="76">
        <f>IFERROR(INDEX('1. Eutrophication General data'!$M$13:$M$230, MATCH('1. Calculations'!C185, countries,0)), "No value")</f>
        <v>1</v>
      </c>
      <c r="S185" s="77">
        <f t="shared" si="20"/>
        <v>1</v>
      </c>
      <c r="T185" s="77">
        <f t="shared" si="23"/>
        <v>0</v>
      </c>
      <c r="U185" s="72" t="str">
        <f t="shared" si="21"/>
        <v>---</v>
      </c>
      <c r="V185" s="72" t="str">
        <f t="shared" si="22"/>
        <v>---</v>
      </c>
    </row>
    <row r="186" spans="3:22" ht="14.25" customHeight="1" x14ac:dyDescent="0.2">
      <c r="C186" s="9" t="s">
        <v>201</v>
      </c>
      <c r="D186" s="9" t="s">
        <v>34</v>
      </c>
      <c r="E186" s="71">
        <f>IFERROR(INDEX('1. Eutrophication General data'!$H$13:$H$230, MATCH('1. Calculations'!C186, countries,0)), "No value")</f>
        <v>1605.325349</v>
      </c>
      <c r="F186" s="72">
        <f t="shared" si="16"/>
        <v>2.4370454301363975E-2</v>
      </c>
      <c r="G186" s="73">
        <f>IFERROR(INDEX('1. Eutrophication General data'!$J$13:$J$230, MATCH('1. Calculations'!C186, countries,0)), "No value")</f>
        <v>0</v>
      </c>
      <c r="H186" s="72">
        <f t="shared" si="17"/>
        <v>0</v>
      </c>
      <c r="I186" s="74">
        <f>IFERROR(INDEX('1. Eutrophication General data'!$K$13:$K$230, MATCH('1. Calculations'!C186, countries,0)), "No value")</f>
        <v>1.64451E-12</v>
      </c>
      <c r="J186" s="72">
        <f t="shared" si="18"/>
        <v>5.8109893992932866</v>
      </c>
      <c r="K186" s="74">
        <f>IFERROR(INDEX('1. Eutrophication General data'!$L$13:$L$230, MATCH('1. Calculations'!C186, countries,0)), "No value")</f>
        <v>1.57887E-15</v>
      </c>
      <c r="L186" s="72">
        <f t="shared" si="19"/>
        <v>8.3982446808510636E-2</v>
      </c>
      <c r="M186" s="75">
        <f>IF(AND(ISNUMBER(E186), ISNUMBER(I186)), CostP_FW*'1. Calculations'!$F186*'1. Calculations'!$J186, "---")</f>
        <v>15.482107733176427</v>
      </c>
      <c r="N186" s="75"/>
      <c r="O186" s="75">
        <f>IF(AND(ISNUMBER(E186), ISNUMBER(K186)), CostP_MW*'1. Calculations'!$F186*'1. Calculations'!$L186, "---")</f>
        <v>0.11240413099880454</v>
      </c>
      <c r="P186" s="75">
        <f>IF(AND(ISNUMBER(E186), ISNUMBER(K186)), CostN_MW*'1. Calculations'!$F186*'1. Calculations'!$L186, "No value")</f>
        <v>1.5303848821433482E-2</v>
      </c>
      <c r="Q186" s="75">
        <f>IF(AND(ISNUMBER(E186), ISNUMBER(I186)), CostN_FW*'1. Calculations'!$F186*'1. Calculations'!$J186, "---")</f>
        <v>0</v>
      </c>
      <c r="R186" s="76">
        <f>IFERROR(INDEX('1. Eutrophication General data'!$M$13:$M$230, MATCH('1. Calculations'!C186, countries,0)), "No value")</f>
        <v>0.21865000000000001</v>
      </c>
      <c r="S186" s="77">
        <f t="shared" si="20"/>
        <v>0.22057270000000007</v>
      </c>
      <c r="T186" s="77">
        <f t="shared" si="23"/>
        <v>0.77942729999999993</v>
      </c>
      <c r="U186" s="72">
        <f t="shared" si="21"/>
        <v>12.091970711444381</v>
      </c>
      <c r="V186" s="72">
        <f t="shared" si="22"/>
        <v>3.3756112549354019E-3</v>
      </c>
    </row>
    <row r="187" spans="3:22" ht="14.25" customHeight="1" x14ac:dyDescent="0.2">
      <c r="C187" s="9" t="s">
        <v>202</v>
      </c>
      <c r="D187" s="9" t="s">
        <v>31</v>
      </c>
      <c r="E187" s="71">
        <f>IFERROR(INDEX('1. Eutrophication General data'!$H$13:$H$230, MATCH('1. Calculations'!C187, countries,0)), "No value")</f>
        <v>112141.2343</v>
      </c>
      <c r="F187" s="72">
        <f t="shared" si="16"/>
        <v>1.7024167889139215</v>
      </c>
      <c r="G187" s="73">
        <f>IFERROR(INDEX('1. Eutrophication General data'!$J$13:$J$230, MATCH('1. Calculations'!C187, countries,0)), "No value")</f>
        <v>0</v>
      </c>
      <c r="H187" s="72">
        <f t="shared" si="17"/>
        <v>0</v>
      </c>
      <c r="I187" s="74">
        <f>IFERROR(INDEX('1. Eutrophication General data'!$K$13:$K$230, MATCH('1. Calculations'!C187, countries,0)), "No value")</f>
        <v>9.0723700000000004E-12</v>
      </c>
      <c r="J187" s="72">
        <f t="shared" si="18"/>
        <v>32.057844522968196</v>
      </c>
      <c r="K187" s="74">
        <f>IFERROR(INDEX('1. Eutrophication General data'!$L$13:$L$230, MATCH('1. Calculations'!C187, countries,0)), "No value")</f>
        <v>8.4001000000000002E-16</v>
      </c>
      <c r="L187" s="72">
        <f t="shared" si="19"/>
        <v>4.4681382978723407E-2</v>
      </c>
      <c r="M187" s="75">
        <f>IF(AND(ISNUMBER(E187), ISNUMBER(I187)), CostP_FW*'1. Calculations'!$F187*'1. Calculations'!$J187, "---")</f>
        <v>5966.4580124244594</v>
      </c>
      <c r="N187" s="75"/>
      <c r="O187" s="75">
        <f>IF(AND(ISNUMBER(E187), ISNUMBER(K187)), CostP_MW*'1. Calculations'!$F187*'1. Calculations'!$L187, "---")</f>
        <v>4.1775593081374058</v>
      </c>
      <c r="P187" s="75">
        <f>IF(AND(ISNUMBER(E187), ISNUMBER(K187)), CostN_MW*'1. Calculations'!$F187*'1. Calculations'!$L187, "No value")</f>
        <v>0.56877568045063276</v>
      </c>
      <c r="Q187" s="75">
        <f>IF(AND(ISNUMBER(E187), ISNUMBER(I187)), CostN_FW*'1. Calculations'!$F187*'1. Calculations'!$J187, "---")</f>
        <v>0</v>
      </c>
      <c r="R187" s="76">
        <f>IFERROR(INDEX('1. Eutrophication General data'!$M$13:$M$230, MATCH('1. Calculations'!C187, countries,0)), "No value")</f>
        <v>1</v>
      </c>
      <c r="S187" s="77">
        <f t="shared" si="20"/>
        <v>1</v>
      </c>
      <c r="T187" s="77">
        <f t="shared" si="23"/>
        <v>0</v>
      </c>
      <c r="U187" s="72">
        <f t="shared" si="21"/>
        <v>4.1775593081374058</v>
      </c>
      <c r="V187" s="72">
        <f t="shared" si="22"/>
        <v>0.56877568045063276</v>
      </c>
    </row>
    <row r="188" spans="3:22" ht="14.25" customHeight="1" x14ac:dyDescent="0.2">
      <c r="C188" s="9" t="s">
        <v>203</v>
      </c>
      <c r="D188" s="9" t="s">
        <v>36</v>
      </c>
      <c r="E188" s="71">
        <f>IFERROR(INDEX('1. Eutrophication General data'!$H$13:$H$230, MATCH('1. Calculations'!C188, countries,0)), "No value")</f>
        <v>40393.327340000003</v>
      </c>
      <c r="F188" s="72">
        <f t="shared" si="16"/>
        <v>0.61321135845311203</v>
      </c>
      <c r="G188" s="73">
        <f>IFERROR(INDEX('1. Eutrophication General data'!$J$13:$J$230, MATCH('1. Calculations'!C188, countries,0)), "No value")</f>
        <v>0</v>
      </c>
      <c r="H188" s="72">
        <f t="shared" si="17"/>
        <v>0</v>
      </c>
      <c r="I188" s="74" t="str">
        <f>IFERROR(INDEX('1. Eutrophication General data'!$K$13:$K$230, MATCH('1. Calculations'!C188, countries,0)), "No value")</f>
        <v>Country not available in source dataset</v>
      </c>
      <c r="J188" s="72" t="str">
        <f t="shared" si="18"/>
        <v>No value</v>
      </c>
      <c r="K188" s="74" t="str">
        <f>IFERROR(INDEX('1. Eutrophication General data'!$L$13:$L$230, MATCH('1. Calculations'!C188, countries,0)), "No value")</f>
        <v>Country not available in Source Dataset</v>
      </c>
      <c r="L188" s="72" t="str">
        <f t="shared" si="19"/>
        <v>No value</v>
      </c>
      <c r="M188" s="75" t="str">
        <f>IF(AND(ISNUMBER(E188), ISNUMBER(I188)), CostP_FW*'1. Calculations'!$F188*'1. Calculations'!$J188, "---")</f>
        <v>---</v>
      </c>
      <c r="N188" s="75"/>
      <c r="O188" s="75" t="str">
        <f>IF(AND(ISNUMBER(E188), ISNUMBER(K188)), CostP_MW*'1. Calculations'!$F188*'1. Calculations'!$L188, "---")</f>
        <v>---</v>
      </c>
      <c r="P188" s="75" t="str">
        <f>IF(AND(ISNUMBER(E188), ISNUMBER(K188)), CostN_MW*'1. Calculations'!$F188*'1. Calculations'!$L188, "No value")</f>
        <v>No value</v>
      </c>
      <c r="Q188" s="75" t="str">
        <f>IF(AND(ISNUMBER(E188), ISNUMBER(I188)), CostN_FW*'1. Calculations'!$F188*'1. Calculations'!$J188, "---")</f>
        <v>---</v>
      </c>
      <c r="R188" s="76" t="str">
        <f>IFERROR(INDEX('1. Eutrophication General data'!$M$13:$M$230, MATCH('1. Calculations'!C188, countries,0)), "No value")</f>
        <v>No value</v>
      </c>
      <c r="S188" s="77" t="str">
        <f t="shared" si="20"/>
        <v>No value</v>
      </c>
      <c r="T188" s="77" t="str">
        <f t="shared" si="23"/>
        <v>No value</v>
      </c>
      <c r="U188" s="72" t="str">
        <f t="shared" si="21"/>
        <v>---</v>
      </c>
      <c r="V188" s="72" t="str">
        <f t="shared" si="22"/>
        <v>---</v>
      </c>
    </row>
    <row r="189" spans="3:22" ht="14.25" customHeight="1" x14ac:dyDescent="0.2">
      <c r="C189" s="9" t="s">
        <v>204</v>
      </c>
      <c r="D189" s="9" t="s">
        <v>27</v>
      </c>
      <c r="E189" s="71">
        <f>IFERROR(INDEX('1. Eutrophication General data'!$H$13:$H$230, MATCH('1. Calculations'!C189, countries,0)), "No value")</f>
        <v>36696.121220000001</v>
      </c>
      <c r="F189" s="72">
        <f t="shared" si="16"/>
        <v>0.55708404890410956</v>
      </c>
      <c r="G189" s="73">
        <f>IFERROR(INDEX('1. Eutrophication General data'!$J$13:$J$230, MATCH('1. Calculations'!C189, countries,0)), "No value")</f>
        <v>0</v>
      </c>
      <c r="H189" s="72">
        <f t="shared" si="17"/>
        <v>0</v>
      </c>
      <c r="I189" s="74">
        <f>IFERROR(INDEX('1. Eutrophication General data'!$K$13:$K$230, MATCH('1. Calculations'!C189, countries,0)), "No value")</f>
        <v>2.2615500000000001E-13</v>
      </c>
      <c r="J189" s="72">
        <f t="shared" si="18"/>
        <v>0.79913427561837458</v>
      </c>
      <c r="K189" s="74">
        <f>IFERROR(INDEX('1. Eutrophication General data'!$L$13:$L$230, MATCH('1. Calculations'!C189, countries,0)), "No value")</f>
        <v>0</v>
      </c>
      <c r="L189" s="72">
        <f t="shared" si="19"/>
        <v>0</v>
      </c>
      <c r="M189" s="75">
        <f>IF(AND(ISNUMBER(E189), ISNUMBER(I189)), CostP_FW*'1. Calculations'!$F189*'1. Calculations'!$J189, "---")</f>
        <v>48.669497089862126</v>
      </c>
      <c r="N189" s="75"/>
      <c r="O189" s="75">
        <f>IF(AND(ISNUMBER(E189), ISNUMBER(K189)), CostP_MW*'1. Calculations'!$F189*'1. Calculations'!$L189, "---")</f>
        <v>0</v>
      </c>
      <c r="P189" s="75">
        <f>IF(AND(ISNUMBER(E189), ISNUMBER(K189)), CostN_MW*'1. Calculations'!$F189*'1. Calculations'!$L189, "No value")</f>
        <v>0</v>
      </c>
      <c r="Q189" s="75">
        <f>IF(AND(ISNUMBER(E189), ISNUMBER(I189)), CostN_FW*'1. Calculations'!$F189*'1. Calculations'!$J189, "---")</f>
        <v>0</v>
      </c>
      <c r="R189" s="76">
        <f>IFERROR(INDEX('1. Eutrophication General data'!$M$13:$M$230, MATCH('1. Calculations'!C189, countries,0)), "No value")</f>
        <v>0</v>
      </c>
      <c r="S189" s="77">
        <f t="shared" si="20"/>
        <v>0</v>
      </c>
      <c r="T189" s="77">
        <f t="shared" si="23"/>
        <v>1</v>
      </c>
      <c r="U189" s="72">
        <f t="shared" si="21"/>
        <v>48.669497089862126</v>
      </c>
      <c r="V189" s="72">
        <f t="shared" si="22"/>
        <v>0</v>
      </c>
    </row>
    <row r="190" spans="3:22" ht="14.25" customHeight="1" x14ac:dyDescent="0.2">
      <c r="C190" s="9" t="s">
        <v>205</v>
      </c>
      <c r="D190" s="9" t="s">
        <v>27</v>
      </c>
      <c r="E190" s="71">
        <f>IFERROR(INDEX('1. Eutrophication General data'!$H$13:$H$230, MATCH('1. Calculations'!C190, countries,0)), "No value")</f>
        <v>45942.153319999998</v>
      </c>
      <c r="F190" s="72">
        <f t="shared" si="16"/>
        <v>0.69744812083654273</v>
      </c>
      <c r="G190" s="73">
        <f>IFERROR(INDEX('1. Eutrophication General data'!$J$13:$J$230, MATCH('1. Calculations'!C190, countries,0)), "No value")</f>
        <v>0</v>
      </c>
      <c r="H190" s="72">
        <f t="shared" si="17"/>
        <v>0</v>
      </c>
      <c r="I190" s="74">
        <f>IFERROR(INDEX('1. Eutrophication General data'!$K$13:$K$230, MATCH('1. Calculations'!C190, countries,0)), "No value")</f>
        <v>4.5867700000000001E-13</v>
      </c>
      <c r="J190" s="72">
        <f t="shared" si="18"/>
        <v>1.6207667844522968</v>
      </c>
      <c r="K190" s="74">
        <f>IFERROR(INDEX('1. Eutrophication General data'!$L$13:$L$230, MATCH('1. Calculations'!C190, countries,0)), "No value")</f>
        <v>4.93999E-15</v>
      </c>
      <c r="L190" s="72">
        <f t="shared" si="19"/>
        <v>0.2627654255319149</v>
      </c>
      <c r="M190" s="75">
        <f>IF(AND(ISNUMBER(E190), ISNUMBER(I190)), CostP_FW*'1. Calculations'!$F190*'1. Calculations'!$J190, "---")</f>
        <v>123.58017706520123</v>
      </c>
      <c r="N190" s="75"/>
      <c r="O190" s="75">
        <f>IF(AND(ISNUMBER(E190), ISNUMBER(K190)), CostP_MW*'1. Calculations'!$F190*'1. Calculations'!$L190, "---")</f>
        <v>10.064918271406198</v>
      </c>
      <c r="P190" s="75">
        <f>IF(AND(ISNUMBER(E190), ISNUMBER(K190)), CostN_MW*'1. Calculations'!$F190*'1. Calculations'!$L190, "No value")</f>
        <v>1.3703409853088251</v>
      </c>
      <c r="Q190" s="75">
        <f>IF(AND(ISNUMBER(E190), ISNUMBER(I190)), CostN_FW*'1. Calculations'!$F190*'1. Calculations'!$J190, "---")</f>
        <v>0</v>
      </c>
      <c r="R190" s="76">
        <f>IFERROR(INDEX('1. Eutrophication General data'!$M$13:$M$230, MATCH('1. Calculations'!C190, countries,0)), "No value")</f>
        <v>3.0020000000000002E-2</v>
      </c>
      <c r="S190" s="77">
        <f t="shared" si="20"/>
        <v>3.2319960000000036E-2</v>
      </c>
      <c r="T190" s="77">
        <f t="shared" si="23"/>
        <v>0.96768003999999996</v>
      </c>
      <c r="U190" s="72">
        <f t="shared" si="21"/>
        <v>119.91136844159611</v>
      </c>
      <c r="V190" s="72">
        <f t="shared" si="22"/>
        <v>4.4289365831541867E-2</v>
      </c>
    </row>
    <row r="191" spans="3:22" ht="14.25" customHeight="1" x14ac:dyDescent="0.2">
      <c r="C191" s="9" t="s">
        <v>206</v>
      </c>
      <c r="D191" s="9" t="s">
        <v>31</v>
      </c>
      <c r="E191" s="71">
        <f>IFERROR(INDEX('1. Eutrophication General data'!$H$13:$H$230, MATCH('1. Calculations'!C191, countries,0)), "No value")</f>
        <v>2746.1908039999998</v>
      </c>
      <c r="F191" s="72">
        <f t="shared" si="16"/>
        <v>4.1689940007113152E-2</v>
      </c>
      <c r="G191" s="73">
        <f>IFERROR(INDEX('1. Eutrophication General data'!$J$13:$J$230, MATCH('1. Calculations'!C191, countries,0)), "No value")</f>
        <v>0</v>
      </c>
      <c r="H191" s="72">
        <f t="shared" si="17"/>
        <v>0</v>
      </c>
      <c r="I191" s="74" t="str">
        <f>IFERROR(INDEX('1. Eutrophication General data'!$K$13:$K$230, MATCH('1. Calculations'!C191, countries,0)), "No value")</f>
        <v>Country not available in source dataset</v>
      </c>
      <c r="J191" s="72" t="str">
        <f t="shared" si="18"/>
        <v>No value</v>
      </c>
      <c r="K191" s="74">
        <f>IFERROR(INDEX('1. Eutrophication General data'!$L$13:$L$230, MATCH('1. Calculations'!C191, countries,0)), "No value")</f>
        <v>0</v>
      </c>
      <c r="L191" s="72">
        <f t="shared" si="19"/>
        <v>0</v>
      </c>
      <c r="M191" s="75" t="str">
        <f>IF(AND(ISNUMBER(E191), ISNUMBER(I191)), CostP_FW*'1. Calculations'!$F191*'1. Calculations'!$J191, "---")</f>
        <v>---</v>
      </c>
      <c r="N191" s="75"/>
      <c r="O191" s="75">
        <f>IF(AND(ISNUMBER(E191), ISNUMBER(K191)), CostP_MW*'1. Calculations'!$F191*'1. Calculations'!$L191, "---")</f>
        <v>0</v>
      </c>
      <c r="P191" s="75">
        <f>IF(AND(ISNUMBER(E191), ISNUMBER(K191)), CostN_MW*'1. Calculations'!$F191*'1. Calculations'!$L191, "No value")</f>
        <v>0</v>
      </c>
      <c r="Q191" s="75" t="str">
        <f>IF(AND(ISNUMBER(E191), ISNUMBER(I191)), CostN_FW*'1. Calculations'!$F191*'1. Calculations'!$J191, "---")</f>
        <v>---</v>
      </c>
      <c r="R191" s="76">
        <f>IFERROR(INDEX('1. Eutrophication General data'!$M$13:$M$230, MATCH('1. Calculations'!C191, countries,0)), "No value")</f>
        <v>0.92218</v>
      </c>
      <c r="S191" s="77">
        <f t="shared" si="20"/>
        <v>0.92269564000000004</v>
      </c>
      <c r="T191" s="77">
        <f t="shared" si="23"/>
        <v>7.7304359999999961E-2</v>
      </c>
      <c r="U191" s="72" t="str">
        <f t="shared" si="21"/>
        <v>---</v>
      </c>
      <c r="V191" s="72" t="str">
        <f t="shared" si="22"/>
        <v>---</v>
      </c>
    </row>
    <row r="192" spans="3:22" ht="14.25" customHeight="1" x14ac:dyDescent="0.2">
      <c r="C192" s="9" t="s">
        <v>207</v>
      </c>
      <c r="D192" s="9" t="s">
        <v>34</v>
      </c>
      <c r="E192" s="71">
        <f>IFERROR(INDEX('1. Eutrophication General data'!$H$13:$H$230, MATCH('1. Calculations'!C192, countries,0)), "No value")</f>
        <v>1455.725946</v>
      </c>
      <c r="F192" s="72">
        <f t="shared" si="16"/>
        <v>2.2099384815920477E-2</v>
      </c>
      <c r="G192" s="73">
        <f>IFERROR(INDEX('1. Eutrophication General data'!$J$13:$J$230, MATCH('1. Calculations'!C192, countries,0)), "No value")</f>
        <v>0</v>
      </c>
      <c r="H192" s="72">
        <f t="shared" si="17"/>
        <v>0</v>
      </c>
      <c r="I192" s="74">
        <f>IFERROR(INDEX('1. Eutrophication General data'!$K$13:$K$230, MATCH('1. Calculations'!C192, countries,0)), "No value")</f>
        <v>7.1522100000000003E-13</v>
      </c>
      <c r="J192" s="72">
        <f t="shared" si="18"/>
        <v>2.5272826855123673</v>
      </c>
      <c r="K192" s="74">
        <f>IFERROR(INDEX('1. Eutrophication General data'!$L$13:$L$230, MATCH('1. Calculations'!C192, countries,0)), "No value")</f>
        <v>2.6542600000000003E-15</v>
      </c>
      <c r="L192" s="72">
        <f t="shared" si="19"/>
        <v>0.1411840425531915</v>
      </c>
      <c r="M192" s="75">
        <f>IF(AND(ISNUMBER(E192), ISNUMBER(I192)), CostP_FW*'1. Calculations'!$F192*'1. Calculations'!$J192, "---")</f>
        <v>6.1059097837395271</v>
      </c>
      <c r="N192" s="75"/>
      <c r="O192" s="75">
        <f>IF(AND(ISNUMBER(E192), ISNUMBER(K192)), CostP_MW*'1. Calculations'!$F192*'1. Calculations'!$L192, "---")</f>
        <v>0.17135466056653478</v>
      </c>
      <c r="P192" s="75">
        <f>IF(AND(ISNUMBER(E192), ISNUMBER(K192)), CostN_MW*'1. Calculations'!$F192*'1. Calculations'!$L192, "No value")</f>
        <v>2.3329977260232438E-2</v>
      </c>
      <c r="Q192" s="75">
        <f>IF(AND(ISNUMBER(E192), ISNUMBER(I192)), CostN_FW*'1. Calculations'!$F192*'1. Calculations'!$J192, "---")</f>
        <v>0</v>
      </c>
      <c r="R192" s="76">
        <f>IFERROR(INDEX('1. Eutrophication General data'!$M$13:$M$230, MATCH('1. Calculations'!C192, countries,0)), "No value")</f>
        <v>0.16991000000000001</v>
      </c>
      <c r="S192" s="77">
        <f t="shared" si="20"/>
        <v>0.17193018000000004</v>
      </c>
      <c r="T192" s="77">
        <f t="shared" si="23"/>
        <v>0.82806981999999996</v>
      </c>
      <c r="U192" s="72">
        <f t="shared" si="21"/>
        <v>5.0855806531924719</v>
      </c>
      <c r="V192" s="72">
        <f t="shared" si="22"/>
        <v>4.0111271897476713E-3</v>
      </c>
    </row>
    <row r="193" spans="3:22" ht="14.25" customHeight="1" x14ac:dyDescent="0.2">
      <c r="C193" s="9" t="s">
        <v>208</v>
      </c>
      <c r="D193" s="9" t="s">
        <v>34</v>
      </c>
      <c r="E193" s="71">
        <f>IFERROR(INDEX('1. Eutrophication General data'!$H$13:$H$230, MATCH('1. Calculations'!C193, countries,0)), "No value")</f>
        <v>13901.69786</v>
      </c>
      <c r="F193" s="72">
        <f t="shared" si="16"/>
        <v>0.21104176335316771</v>
      </c>
      <c r="G193" s="73">
        <f>IFERROR(INDEX('1. Eutrophication General data'!$J$13:$J$230, MATCH('1. Calculations'!C193, countries,0)), "No value")</f>
        <v>0</v>
      </c>
      <c r="H193" s="72">
        <f t="shared" si="17"/>
        <v>0</v>
      </c>
      <c r="I193" s="74">
        <f>IFERROR(INDEX('1. Eutrophication General data'!$K$13:$K$230, MATCH('1. Calculations'!C193, countries,0)), "No value")</f>
        <v>4.3118999999999998E-12</v>
      </c>
      <c r="J193" s="72">
        <f t="shared" si="18"/>
        <v>15.236395759717313</v>
      </c>
      <c r="K193" s="74">
        <f>IFERROR(INDEX('1. Eutrophication General data'!$L$13:$L$230, MATCH('1. Calculations'!C193, countries,0)), "No value")</f>
        <v>1.7428400000000001E-15</v>
      </c>
      <c r="L193" s="72">
        <f t="shared" si="19"/>
        <v>9.2704255319148943E-2</v>
      </c>
      <c r="M193" s="75">
        <f>IF(AND(ISNUMBER(E193), ISNUMBER(I193)), CostP_FW*'1. Calculations'!$F193*'1. Calculations'!$J193, "---")</f>
        <v>351.53375125738819</v>
      </c>
      <c r="N193" s="75"/>
      <c r="O193" s="75">
        <f>IF(AND(ISNUMBER(E193), ISNUMBER(K193)), CostP_MW*'1. Calculations'!$F193*'1. Calculations'!$L193, "---")</f>
        <v>1.0744796640087735</v>
      </c>
      <c r="P193" s="75">
        <f>IF(AND(ISNUMBER(E193), ISNUMBER(K193)), CostN_MW*'1. Calculations'!$F193*'1. Calculations'!$L193, "No value")</f>
        <v>0.14629065848006775</v>
      </c>
      <c r="Q193" s="75">
        <f>IF(AND(ISNUMBER(E193), ISNUMBER(I193)), CostN_FW*'1. Calculations'!$F193*'1. Calculations'!$J193, "---")</f>
        <v>0</v>
      </c>
      <c r="R193" s="76">
        <f>IFERROR(INDEX('1. Eutrophication General data'!$M$13:$M$230, MATCH('1. Calculations'!C193, countries,0)), "No value")</f>
        <v>0.11952</v>
      </c>
      <c r="S193" s="77">
        <f t="shared" si="20"/>
        <v>0.12164096000000002</v>
      </c>
      <c r="T193" s="77">
        <f t="shared" si="23"/>
        <v>0.87835903999999998</v>
      </c>
      <c r="U193" s="72">
        <f t="shared" si="21"/>
        <v>308.90354901986882</v>
      </c>
      <c r="V193" s="72">
        <f t="shared" si="22"/>
        <v>1.7794936136547587E-2</v>
      </c>
    </row>
    <row r="194" spans="3:22" ht="14.25" customHeight="1" x14ac:dyDescent="0.2">
      <c r="C194" s="9" t="s">
        <v>209</v>
      </c>
      <c r="D194" s="9" t="s">
        <v>34</v>
      </c>
      <c r="E194" s="71" t="str">
        <f>IFERROR(INDEX('1. Eutrophication General data'!$H$13:$H$230, MATCH('1. Calculations'!C194, countries,0)), "No value")</f>
        <v>No value</v>
      </c>
      <c r="F194" s="72" t="str">
        <f t="shared" si="16"/>
        <v>No value</v>
      </c>
      <c r="G194" s="73">
        <f>IFERROR(INDEX('1. Eutrophication General data'!$J$13:$J$230, MATCH('1. Calculations'!C194, countries,0)), "No value")</f>
        <v>0</v>
      </c>
      <c r="H194" s="72">
        <f t="shared" si="17"/>
        <v>0</v>
      </c>
      <c r="I194" s="74" t="str">
        <f>IFERROR(INDEX('1. Eutrophication General data'!$K$13:$K$230, MATCH('1. Calculations'!C194, countries,0)), "No value")</f>
        <v>Country not available in source dataset</v>
      </c>
      <c r="J194" s="72" t="str">
        <f t="shared" si="18"/>
        <v>No value</v>
      </c>
      <c r="K194" s="74">
        <f>IFERROR(INDEX('1. Eutrophication General data'!$L$13:$L$230, MATCH('1. Calculations'!C194, countries,0)), "No value")</f>
        <v>0</v>
      </c>
      <c r="L194" s="72">
        <f t="shared" si="19"/>
        <v>0</v>
      </c>
      <c r="M194" s="75" t="str">
        <f>IF(AND(ISNUMBER(E194), ISNUMBER(I194)), CostP_FW*'1. Calculations'!$F194*'1. Calculations'!$J194, "---")</f>
        <v>---</v>
      </c>
      <c r="N194" s="75"/>
      <c r="O194" s="75" t="str">
        <f>IF(AND(ISNUMBER(E194), ISNUMBER(K194)), CostP_MW*'1. Calculations'!$F194*'1. Calculations'!$L194, "---")</f>
        <v>---</v>
      </c>
      <c r="P194" s="75" t="str">
        <f>IF(AND(ISNUMBER(E194), ISNUMBER(K194)), CostN_MW*'1. Calculations'!$F194*'1. Calculations'!$L194, "No value")</f>
        <v>No value</v>
      </c>
      <c r="Q194" s="75" t="str">
        <f>IF(AND(ISNUMBER(E194), ISNUMBER(I194)), CostN_FW*'1. Calculations'!$F194*'1. Calculations'!$J194, "---")</f>
        <v>---</v>
      </c>
      <c r="R194" s="76">
        <f>IFERROR(INDEX('1. Eutrophication General data'!$M$13:$M$230, MATCH('1. Calculations'!C194, countries,0)), "No value")</f>
        <v>0</v>
      </c>
      <c r="S194" s="77">
        <f t="shared" si="20"/>
        <v>0</v>
      </c>
      <c r="T194" s="77">
        <f t="shared" si="23"/>
        <v>1</v>
      </c>
      <c r="U194" s="72" t="str">
        <f t="shared" si="21"/>
        <v>---</v>
      </c>
      <c r="V194" s="72" t="str">
        <f t="shared" si="22"/>
        <v>---</v>
      </c>
    </row>
    <row r="195" spans="3:22" ht="14.25" customHeight="1" x14ac:dyDescent="0.2">
      <c r="C195" s="9" t="s">
        <v>210</v>
      </c>
      <c r="D195" s="9" t="s">
        <v>27</v>
      </c>
      <c r="E195" s="71">
        <f>IFERROR(INDEX('1. Eutrophication General data'!$H$13:$H$230, MATCH('1. Calculations'!C195, countries,0)), "No value")</f>
        <v>43959.529260000003</v>
      </c>
      <c r="F195" s="72">
        <f t="shared" si="16"/>
        <v>0.66734989241131237</v>
      </c>
      <c r="G195" s="73">
        <f>IFERROR(INDEX('1. Eutrophication General data'!$J$13:$J$230, MATCH('1. Calculations'!C195, countries,0)), "No value")</f>
        <v>0</v>
      </c>
      <c r="H195" s="72">
        <f t="shared" si="17"/>
        <v>0</v>
      </c>
      <c r="I195" s="74">
        <f>IFERROR(INDEX('1. Eutrophication General data'!$K$13:$K$230, MATCH('1. Calculations'!C195, countries,0)), "No value")</f>
        <v>4.6755599999999999E-13</v>
      </c>
      <c r="J195" s="72">
        <f t="shared" si="18"/>
        <v>1.6521413427561837</v>
      </c>
      <c r="K195" s="74">
        <f>IFERROR(INDEX('1. Eutrophication General data'!$L$13:$L$230, MATCH('1. Calculations'!C195, countries,0)), "No value")</f>
        <v>2.9276500000000002E-15</v>
      </c>
      <c r="L195" s="72">
        <f t="shared" si="19"/>
        <v>0.15572606382978724</v>
      </c>
      <c r="M195" s="75">
        <f>IF(AND(ISNUMBER(E195), ISNUMBER(I195)), CostP_FW*'1. Calculations'!$F195*'1. Calculations'!$J195, "---")</f>
        <v>120.53610974122094</v>
      </c>
      <c r="N195" s="75"/>
      <c r="O195" s="75">
        <f>IF(AND(ISNUMBER(E195), ISNUMBER(K195)), CostP_MW*'1. Calculations'!$F195*'1. Calculations'!$L195, "---")</f>
        <v>5.7074882345081068</v>
      </c>
      <c r="P195" s="75">
        <f>IF(AND(ISNUMBER(E195), ISNUMBER(K195)), CostN_MW*'1. Calculations'!$F195*'1. Calculations'!$L195, "No value")</f>
        <v>0.77707586291424924</v>
      </c>
      <c r="Q195" s="75">
        <f>IF(AND(ISNUMBER(E195), ISNUMBER(I195)), CostN_FW*'1. Calculations'!$F195*'1. Calculations'!$J195, "---")</f>
        <v>0</v>
      </c>
      <c r="R195" s="76">
        <f>IFERROR(INDEX('1. Eutrophication General data'!$M$13:$M$230, MATCH('1. Calculations'!C195, countries,0)), "No value")</f>
        <v>0.30079</v>
      </c>
      <c r="S195" s="77">
        <f t="shared" si="20"/>
        <v>0.30254842000000004</v>
      </c>
      <c r="T195" s="77">
        <f t="shared" si="23"/>
        <v>0.69745157999999996</v>
      </c>
      <c r="U195" s="72">
        <f t="shared" si="21"/>
        <v>85.794891733586951</v>
      </c>
      <c r="V195" s="72">
        <f t="shared" si="22"/>
        <v>0.23510307454484272</v>
      </c>
    </row>
    <row r="196" spans="3:22" ht="14.25" customHeight="1" x14ac:dyDescent="0.2">
      <c r="C196" s="9" t="s">
        <v>211</v>
      </c>
      <c r="D196" s="9" t="s">
        <v>25</v>
      </c>
      <c r="E196" s="71">
        <f>IFERROR(INDEX('1. Eutrophication General data'!$H$13:$H$230, MATCH('1. Calculations'!C196, countries,0)), "No value")</f>
        <v>13994.622789999999</v>
      </c>
      <c r="F196" s="72">
        <f t="shared" si="16"/>
        <v>0.21245245730466678</v>
      </c>
      <c r="G196" s="73">
        <f>IFERROR(INDEX('1. Eutrophication General data'!$J$13:$J$230, MATCH('1. Calculations'!C196, countries,0)), "No value")</f>
        <v>0</v>
      </c>
      <c r="H196" s="72">
        <f t="shared" si="17"/>
        <v>0</v>
      </c>
      <c r="I196" s="74">
        <f>IFERROR(INDEX('1. Eutrophication General data'!$K$13:$K$230, MATCH('1. Calculations'!C196, countries,0)), "No value")</f>
        <v>1.8033800000000001E-11</v>
      </c>
      <c r="J196" s="72">
        <f t="shared" si="18"/>
        <v>63.72367491166078</v>
      </c>
      <c r="K196" s="74">
        <f>IFERROR(INDEX('1. Eutrophication General data'!$L$13:$L$230, MATCH('1. Calculations'!C196, countries,0)), "No value")</f>
        <v>1.338E-15</v>
      </c>
      <c r="L196" s="72">
        <f t="shared" si="19"/>
        <v>7.1170212765957447E-2</v>
      </c>
      <c r="M196" s="75">
        <f>IF(AND(ISNUMBER(E196), ISNUMBER(I196)), CostP_FW*'1. Calculations'!$F196*'1. Calculations'!$J196, "---")</f>
        <v>1480.0587300336124</v>
      </c>
      <c r="N196" s="75"/>
      <c r="O196" s="75">
        <f>IF(AND(ISNUMBER(E196), ISNUMBER(K196)), CostP_MW*'1. Calculations'!$F196*'1. Calculations'!$L196, "---")</f>
        <v>0.83040536535795162</v>
      </c>
      <c r="P196" s="75">
        <f>IF(AND(ISNUMBER(E196), ISNUMBER(K196)), CostN_MW*'1. Calculations'!$F196*'1. Calculations'!$L196, "No value")</f>
        <v>0.11305988542432206</v>
      </c>
      <c r="Q196" s="75">
        <f>IF(AND(ISNUMBER(E196), ISNUMBER(I196)), CostN_FW*'1. Calculations'!$F196*'1. Calculations'!$J196, "---")</f>
        <v>0</v>
      </c>
      <c r="R196" s="76">
        <f>IFERROR(INDEX('1. Eutrophication General data'!$M$13:$M$230, MATCH('1. Calculations'!C196, countries,0)), "No value")</f>
        <v>0.31677</v>
      </c>
      <c r="S196" s="77">
        <f t="shared" si="20"/>
        <v>0.31849645999999998</v>
      </c>
      <c r="T196" s="77">
        <f t="shared" si="23"/>
        <v>0.68150354000000002</v>
      </c>
      <c r="U196" s="72">
        <f t="shared" si="21"/>
        <v>1008.9297450950428</v>
      </c>
      <c r="V196" s="72">
        <f t="shared" si="22"/>
        <v>3.6009173275652173E-2</v>
      </c>
    </row>
    <row r="197" spans="3:22" ht="14.25" customHeight="1" x14ac:dyDescent="0.2">
      <c r="C197" s="9" t="s">
        <v>212</v>
      </c>
      <c r="D197" s="9" t="s">
        <v>36</v>
      </c>
      <c r="E197" s="71">
        <f>IFERROR(INDEX('1. Eutrophication General data'!$H$13:$H$230, MATCH('1. Calculations'!C197, countries,0)), "No value")</f>
        <v>25460.293099999999</v>
      </c>
      <c r="F197" s="72">
        <f t="shared" si="16"/>
        <v>0.38651287097621384</v>
      </c>
      <c r="G197" s="73">
        <f>IFERROR(INDEX('1. Eutrophication General data'!$J$13:$J$230, MATCH('1. Calculations'!C197, countries,0)), "No value")</f>
        <v>0</v>
      </c>
      <c r="H197" s="72">
        <f t="shared" si="17"/>
        <v>0</v>
      </c>
      <c r="I197" s="74" t="str">
        <f>IFERROR(INDEX('1. Eutrophication General data'!$K$13:$K$230, MATCH('1. Calculations'!C197, countries,0)), "No value")</f>
        <v>Country not available in source dataset</v>
      </c>
      <c r="J197" s="72" t="str">
        <f t="shared" si="18"/>
        <v>No value</v>
      </c>
      <c r="K197" s="74">
        <f>IFERROR(INDEX('1. Eutrophication General data'!$L$13:$L$230, MATCH('1. Calculations'!C197, countries,0)), "No value")</f>
        <v>8.0089300000000004E-16</v>
      </c>
      <c r="L197" s="72">
        <f t="shared" si="19"/>
        <v>4.2600691489361707E-2</v>
      </c>
      <c r="M197" s="75" t="str">
        <f>IF(AND(ISNUMBER(E197), ISNUMBER(I197)), CostP_FW*'1. Calculations'!$F197*'1. Calculations'!$J197, "---")</f>
        <v>---</v>
      </c>
      <c r="N197" s="75"/>
      <c r="O197" s="75">
        <f>IF(AND(ISNUMBER(E197), ISNUMBER(K197)), CostP_MW*'1. Calculations'!$F197*'1. Calculations'!$L197, "---")</f>
        <v>0.90429625628306554</v>
      </c>
      <c r="P197" s="75">
        <f>IF(AND(ISNUMBER(E197), ISNUMBER(K197)), CostN_MW*'1. Calculations'!$F197*'1. Calculations'!$L197, "No value")</f>
        <v>0.12312014756905587</v>
      </c>
      <c r="Q197" s="75" t="str">
        <f>IF(AND(ISNUMBER(E197), ISNUMBER(I197)), CostN_FW*'1. Calculations'!$F197*'1. Calculations'!$J197, "---")</f>
        <v>---</v>
      </c>
      <c r="R197" s="76">
        <f>IFERROR(INDEX('1. Eutrophication General data'!$M$13:$M$230, MATCH('1. Calculations'!C197, countries,0)), "No value")</f>
        <v>1</v>
      </c>
      <c r="S197" s="77">
        <f t="shared" si="20"/>
        <v>1</v>
      </c>
      <c r="T197" s="77">
        <f t="shared" si="23"/>
        <v>0</v>
      </c>
      <c r="U197" s="72" t="str">
        <f t="shared" si="21"/>
        <v>---</v>
      </c>
      <c r="V197" s="72" t="str">
        <f t="shared" si="22"/>
        <v>---</v>
      </c>
    </row>
    <row r="198" spans="3:22" ht="14.25" customHeight="1" x14ac:dyDescent="0.2">
      <c r="C198" s="9" t="s">
        <v>213</v>
      </c>
      <c r="D198" s="9" t="s">
        <v>36</v>
      </c>
      <c r="E198" s="71">
        <f>IFERROR(INDEX('1. Eutrophication General data'!$H$13:$H$230, MATCH('1. Calculations'!C198, countries,0)), "No value")</f>
        <v>17888.4339</v>
      </c>
      <c r="F198" s="72">
        <f t="shared" si="16"/>
        <v>0.27156442845338769</v>
      </c>
      <c r="G198" s="73">
        <f>IFERROR(INDEX('1. Eutrophication General data'!$J$13:$J$230, MATCH('1. Calculations'!C198, countries,0)), "No value")</f>
        <v>0</v>
      </c>
      <c r="H198" s="72">
        <f t="shared" si="17"/>
        <v>0</v>
      </c>
      <c r="I198" s="74" t="str">
        <f>IFERROR(INDEX('1. Eutrophication General data'!$K$13:$K$230, MATCH('1. Calculations'!C198, countries,0)), "No value")</f>
        <v>Country not available in source dataset</v>
      </c>
      <c r="J198" s="72" t="str">
        <f t="shared" si="18"/>
        <v>No value</v>
      </c>
      <c r="K198" s="74">
        <f>IFERROR(INDEX('1. Eutrophication General data'!$L$13:$L$230, MATCH('1. Calculations'!C198, countries,0)), "No value")</f>
        <v>6.7483300000000001E-16</v>
      </c>
      <c r="L198" s="72">
        <f t="shared" si="19"/>
        <v>3.5895372340425537E-2</v>
      </c>
      <c r="M198" s="75" t="str">
        <f>IF(AND(ISNUMBER(E198), ISNUMBER(I198)), CostP_FW*'1. Calculations'!$F198*'1. Calculations'!$J198, "---")</f>
        <v>---</v>
      </c>
      <c r="N198" s="75"/>
      <c r="O198" s="75">
        <f>IF(AND(ISNUMBER(E198), ISNUMBER(K198)), CostP_MW*'1. Calculations'!$F198*'1. Calculations'!$L198, "---")</f>
        <v>0.53535451349209395</v>
      </c>
      <c r="P198" s="75">
        <f>IF(AND(ISNUMBER(E198), ISNUMBER(K198)), CostN_MW*'1. Calculations'!$F198*'1. Calculations'!$L198, "No value")</f>
        <v>7.2888642682022164E-2</v>
      </c>
      <c r="Q198" s="75" t="str">
        <f>IF(AND(ISNUMBER(E198), ISNUMBER(I198)), CostN_FW*'1. Calculations'!$F198*'1. Calculations'!$J198, "---")</f>
        <v>---</v>
      </c>
      <c r="R198" s="76">
        <f>IFERROR(INDEX('1. Eutrophication General data'!$M$13:$M$230, MATCH('1. Calculations'!C198, countries,0)), "No value")</f>
        <v>1</v>
      </c>
      <c r="S198" s="77">
        <f t="shared" si="20"/>
        <v>1</v>
      </c>
      <c r="T198" s="77">
        <f t="shared" si="23"/>
        <v>0</v>
      </c>
      <c r="U198" s="72" t="str">
        <f t="shared" si="21"/>
        <v>---</v>
      </c>
      <c r="V198" s="72" t="str">
        <f t="shared" si="22"/>
        <v>---</v>
      </c>
    </row>
    <row r="199" spans="3:22" ht="14.25" customHeight="1" x14ac:dyDescent="0.2">
      <c r="C199" s="9" t="s">
        <v>214</v>
      </c>
      <c r="D199" s="9" t="s">
        <v>36</v>
      </c>
      <c r="E199" s="71" t="str">
        <f>IFERROR(INDEX('1. Eutrophication General data'!$H$13:$H$230, MATCH('1. Calculations'!C199, countries,0)), "No value")</f>
        <v>No value</v>
      </c>
      <c r="F199" s="72" t="str">
        <f t="shared" si="16"/>
        <v>No value</v>
      </c>
      <c r="G199" s="73">
        <f>IFERROR(INDEX('1. Eutrophication General data'!$J$13:$J$230, MATCH('1. Calculations'!C199, countries,0)), "No value")</f>
        <v>0</v>
      </c>
      <c r="H199" s="72">
        <f t="shared" si="17"/>
        <v>0</v>
      </c>
      <c r="I199" s="74" t="str">
        <f>IFERROR(INDEX('1. Eutrophication General data'!$K$13:$K$230, MATCH('1. Calculations'!C199, countries,0)), "No value")</f>
        <v>Country not available in source dataset</v>
      </c>
      <c r="J199" s="72" t="str">
        <f t="shared" si="18"/>
        <v>No value</v>
      </c>
      <c r="K199" s="74" t="str">
        <f>IFERROR(INDEX('1. Eutrophication General data'!$L$13:$L$230, MATCH('1. Calculations'!C199, countries,0)), "No value")</f>
        <v>Country not available in Source Dataset</v>
      </c>
      <c r="L199" s="72" t="str">
        <f t="shared" si="19"/>
        <v>No value</v>
      </c>
      <c r="M199" s="75" t="str">
        <f>IF(AND(ISNUMBER(E199), ISNUMBER(I199)), CostP_FW*'1. Calculations'!$F199*'1. Calculations'!$J199, "---")</f>
        <v>---</v>
      </c>
      <c r="N199" s="75"/>
      <c r="O199" s="75" t="str">
        <f>IF(AND(ISNUMBER(E199), ISNUMBER(K199)), CostP_MW*'1. Calculations'!$F199*'1. Calculations'!$L199, "---")</f>
        <v>---</v>
      </c>
      <c r="P199" s="75" t="str">
        <f>IF(AND(ISNUMBER(E199), ISNUMBER(K199)), CostN_MW*'1. Calculations'!$F199*'1. Calculations'!$L199, "No value")</f>
        <v>No value</v>
      </c>
      <c r="Q199" s="75" t="str">
        <f>IF(AND(ISNUMBER(E199), ISNUMBER(I199)), CostN_FW*'1. Calculations'!$F199*'1. Calculations'!$J199, "---")</f>
        <v>---</v>
      </c>
      <c r="R199" s="76" t="str">
        <f>IFERROR(INDEX('1. Eutrophication General data'!$M$13:$M$230, MATCH('1. Calculations'!C199, countries,0)), "No value")</f>
        <v>No value</v>
      </c>
      <c r="S199" s="77" t="str">
        <f t="shared" si="20"/>
        <v>No value</v>
      </c>
      <c r="T199" s="77" t="str">
        <f t="shared" si="23"/>
        <v>No value</v>
      </c>
      <c r="U199" s="72" t="str">
        <f t="shared" si="21"/>
        <v>---</v>
      </c>
      <c r="V199" s="72" t="str">
        <f t="shared" si="22"/>
        <v>---</v>
      </c>
    </row>
    <row r="200" spans="3:22" ht="14.25" customHeight="1" x14ac:dyDescent="0.2">
      <c r="C200" s="9" t="s">
        <v>215</v>
      </c>
      <c r="D200" s="9" t="s">
        <v>36</v>
      </c>
      <c r="E200" s="71">
        <f>IFERROR(INDEX('1. Eutrophication General data'!$H$13:$H$230, MATCH('1. Calculations'!C200, countries,0)), "No value")</f>
        <v>15370.1803</v>
      </c>
      <c r="F200" s="72">
        <f t="shared" si="16"/>
        <v>0.23333480458538178</v>
      </c>
      <c r="G200" s="73">
        <f>IFERROR(INDEX('1. Eutrophication General data'!$J$13:$J$230, MATCH('1. Calculations'!C200, countries,0)), "No value")</f>
        <v>0</v>
      </c>
      <c r="H200" s="72">
        <f t="shared" si="17"/>
        <v>0</v>
      </c>
      <c r="I200" s="74" t="str">
        <f>IFERROR(INDEX('1. Eutrophication General data'!$K$13:$K$230, MATCH('1. Calculations'!C200, countries,0)), "No value")</f>
        <v>Country not available in source dataset</v>
      </c>
      <c r="J200" s="72" t="str">
        <f t="shared" si="18"/>
        <v>No value</v>
      </c>
      <c r="K200" s="74">
        <f>IFERROR(INDEX('1. Eutrophication General data'!$L$13:$L$230, MATCH('1. Calculations'!C200, countries,0)), "No value")</f>
        <v>7.9710200000000001E-16</v>
      </c>
      <c r="L200" s="72">
        <f t="shared" si="19"/>
        <v>4.2399042553191491E-2</v>
      </c>
      <c r="M200" s="75" t="str">
        <f>IF(AND(ISNUMBER(E200), ISNUMBER(I200)), CostP_FW*'1. Calculations'!$F200*'1. Calculations'!$J200, "---")</f>
        <v>---</v>
      </c>
      <c r="N200" s="75"/>
      <c r="O200" s="75">
        <f>IF(AND(ISNUMBER(E200), ISNUMBER(K200)), CostP_MW*'1. Calculations'!$F200*'1. Calculations'!$L200, "---")</f>
        <v>0.54333251669751437</v>
      </c>
      <c r="P200" s="75">
        <f>IF(AND(ISNUMBER(E200), ISNUMBER(K200)), CostN_MW*'1. Calculations'!$F200*'1. Calculations'!$L200, "No value")</f>
        <v>7.3974849691210876E-2</v>
      </c>
      <c r="Q200" s="75" t="str">
        <f>IF(AND(ISNUMBER(E200), ISNUMBER(I200)), CostN_FW*'1. Calculations'!$F200*'1. Calculations'!$J200, "---")</f>
        <v>---</v>
      </c>
      <c r="R200" s="76">
        <f>IFERROR(INDEX('1. Eutrophication General data'!$M$13:$M$230, MATCH('1. Calculations'!C200, countries,0)), "No value")</f>
        <v>1</v>
      </c>
      <c r="S200" s="77">
        <f t="shared" si="20"/>
        <v>1</v>
      </c>
      <c r="T200" s="77">
        <f t="shared" si="23"/>
        <v>0</v>
      </c>
      <c r="U200" s="72" t="str">
        <f t="shared" si="21"/>
        <v>---</v>
      </c>
      <c r="V200" s="72" t="str">
        <f t="shared" si="22"/>
        <v>---</v>
      </c>
    </row>
    <row r="201" spans="3:22" ht="14.25" customHeight="1" x14ac:dyDescent="0.2">
      <c r="C201" s="9" t="s">
        <v>216</v>
      </c>
      <c r="D201" s="9" t="s">
        <v>34</v>
      </c>
      <c r="E201" s="71">
        <f>IFERROR(INDEX('1. Eutrophication General data'!$H$13:$H$230, MATCH('1. Calculations'!C201, countries,0)), "No value")</f>
        <v>3286.1079100000002</v>
      </c>
      <c r="F201" s="72">
        <f t="shared" si="16"/>
        <v>4.9886425016518993E-2</v>
      </c>
      <c r="G201" s="73">
        <f>IFERROR(INDEX('1. Eutrophication General data'!$J$13:$J$230, MATCH('1. Calculations'!C201, countries,0)), "No value")</f>
        <v>0</v>
      </c>
      <c r="H201" s="72">
        <f t="shared" si="17"/>
        <v>0</v>
      </c>
      <c r="I201" s="74">
        <f>IFERROR(INDEX('1. Eutrophication General data'!$K$13:$K$230, MATCH('1. Calculations'!C201, countries,0)), "No value")</f>
        <v>3.76709E-13</v>
      </c>
      <c r="J201" s="72">
        <f t="shared" si="18"/>
        <v>1.3311272084805654</v>
      </c>
      <c r="K201" s="74">
        <f>IFERROR(INDEX('1. Eutrophication General data'!$L$13:$L$230, MATCH('1. Calculations'!C201, countries,0)), "No value")</f>
        <v>3.1137300000000002E-15</v>
      </c>
      <c r="L201" s="72">
        <f t="shared" si="19"/>
        <v>0.16562393617021279</v>
      </c>
      <c r="M201" s="75">
        <f>IF(AND(ISNUMBER(E201), ISNUMBER(I201)), CostP_FW*'1. Calculations'!$F201*'1. Calculations'!$J201, "---")</f>
        <v>7.2596940761813844</v>
      </c>
      <c r="N201" s="75"/>
      <c r="O201" s="75">
        <f>IF(AND(ISNUMBER(E201), ISNUMBER(K201)), CostP_MW*'1. Calculations'!$F201*'1. Calculations'!$L201, "---")</f>
        <v>0.45376982010422745</v>
      </c>
      <c r="P201" s="75">
        <f>IF(AND(ISNUMBER(E201), ISNUMBER(K201)), CostN_MW*'1. Calculations'!$F201*'1. Calculations'!$L201, "No value")</f>
        <v>6.178086752592768E-2</v>
      </c>
      <c r="Q201" s="75">
        <f>IF(AND(ISNUMBER(E201), ISNUMBER(I201)), CostN_FW*'1. Calculations'!$F201*'1. Calculations'!$J201, "---")</f>
        <v>0</v>
      </c>
      <c r="R201" s="76">
        <f>IFERROR(INDEX('1. Eutrophication General data'!$M$13:$M$230, MATCH('1. Calculations'!C201, countries,0)), "No value")</f>
        <v>1.532E-2</v>
      </c>
      <c r="S201" s="77">
        <f t="shared" si="20"/>
        <v>1.7649360000000058E-2</v>
      </c>
      <c r="T201" s="77">
        <f t="shared" si="23"/>
        <v>0.98235063999999994</v>
      </c>
      <c r="U201" s="72">
        <f t="shared" si="21"/>
        <v>7.1395738688531463</v>
      </c>
      <c r="V201" s="72">
        <f t="shared" si="22"/>
        <v>1.0903927720774106E-3</v>
      </c>
    </row>
    <row r="202" spans="3:22" ht="14.25" customHeight="1" x14ac:dyDescent="0.2">
      <c r="C202" s="9" t="s">
        <v>217</v>
      </c>
      <c r="D202" s="9" t="s">
        <v>36</v>
      </c>
      <c r="E202" s="71">
        <f>IFERROR(INDEX('1. Eutrophication General data'!$H$13:$H$230, MATCH('1. Calculations'!C202, countries,0)), "No value")</f>
        <v>16093.57763</v>
      </c>
      <c r="F202" s="72">
        <f t="shared" si="16"/>
        <v>0.24431670403864564</v>
      </c>
      <c r="G202" s="73">
        <f>IFERROR(INDEX('1. Eutrophication General data'!$J$13:$J$230, MATCH('1. Calculations'!C202, countries,0)), "No value")</f>
        <v>0</v>
      </c>
      <c r="H202" s="72">
        <f t="shared" si="17"/>
        <v>0</v>
      </c>
      <c r="I202" s="74">
        <f>IFERROR(INDEX('1. Eutrophication General data'!$K$13:$K$230, MATCH('1. Calculations'!C202, countries,0)), "No value")</f>
        <v>3.5184100000000002E-12</v>
      </c>
      <c r="J202" s="72">
        <f t="shared" si="18"/>
        <v>12.432544169611308</v>
      </c>
      <c r="K202" s="74">
        <f>IFERROR(INDEX('1. Eutrophication General data'!$L$13:$L$230, MATCH('1. Calculations'!C202, countries,0)), "No value")</f>
        <v>6.9730399999999998E-16</v>
      </c>
      <c r="L202" s="72">
        <f t="shared" si="19"/>
        <v>3.709063829787234E-2</v>
      </c>
      <c r="M202" s="75">
        <f>IF(AND(ISNUMBER(E202), ISNUMBER(I202)), CostP_FW*'1. Calculations'!$F202*'1. Calculations'!$J202, "---")</f>
        <v>332.06992845671527</v>
      </c>
      <c r="N202" s="75"/>
      <c r="O202" s="75">
        <f>IF(AND(ISNUMBER(E202), ISNUMBER(K202)), CostP_MW*'1. Calculations'!$F202*'1. Calculations'!$L202, "---")</f>
        <v>0.49767702454052137</v>
      </c>
      <c r="P202" s="75">
        <f>IF(AND(ISNUMBER(E202), ISNUMBER(K202)), CostN_MW*'1. Calculations'!$F202*'1. Calculations'!$L202, "No value")</f>
        <v>6.7758843716784603E-2</v>
      </c>
      <c r="Q202" s="75">
        <f>IF(AND(ISNUMBER(E202), ISNUMBER(I202)), CostN_FW*'1. Calculations'!$F202*'1. Calculations'!$J202, "---")</f>
        <v>0</v>
      </c>
      <c r="R202" s="76">
        <f>IFERROR(INDEX('1. Eutrophication General data'!$M$13:$M$230, MATCH('1. Calculations'!C202, countries,0)), "No value")</f>
        <v>0.39123000000000002</v>
      </c>
      <c r="S202" s="77">
        <f t="shared" si="20"/>
        <v>0.39280754000000007</v>
      </c>
      <c r="T202" s="77">
        <f t="shared" si="23"/>
        <v>0.60719245999999993</v>
      </c>
      <c r="U202" s="72">
        <f t="shared" si="21"/>
        <v>201.82584803938121</v>
      </c>
      <c r="V202" s="72">
        <f t="shared" si="22"/>
        <v>2.6616184713634621E-2</v>
      </c>
    </row>
    <row r="203" spans="3:22" ht="14.25" customHeight="1" x14ac:dyDescent="0.2">
      <c r="C203" s="9" t="s">
        <v>218</v>
      </c>
      <c r="D203" s="9" t="s">
        <v>27</v>
      </c>
      <c r="E203" s="71">
        <f>IFERROR(INDEX('1. Eutrophication General data'!$H$13:$H$230, MATCH('1. Calculations'!C203, countries,0)), "No value")</f>
        <v>66039.563720000006</v>
      </c>
      <c r="F203" s="72">
        <f t="shared" si="16"/>
        <v>1.0025470355419364</v>
      </c>
      <c r="G203" s="73">
        <f>IFERROR(INDEX('1. Eutrophication General data'!$J$13:$J$230, MATCH('1. Calculations'!C203, countries,0)), "No value")</f>
        <v>0</v>
      </c>
      <c r="H203" s="72">
        <f t="shared" si="17"/>
        <v>0</v>
      </c>
      <c r="I203" s="74">
        <f>IFERROR(INDEX('1. Eutrophication General data'!$K$13:$K$230, MATCH('1. Calculations'!C203, countries,0)), "No value")</f>
        <v>2.8259800000000003E-13</v>
      </c>
      <c r="J203" s="72">
        <f t="shared" si="18"/>
        <v>0.99857950530035344</v>
      </c>
      <c r="K203" s="74">
        <f>IFERROR(INDEX('1. Eutrophication General data'!$L$13:$L$230, MATCH('1. Calculations'!C203, countries,0)), "No value")</f>
        <v>1.8775100000000002E-14</v>
      </c>
      <c r="L203" s="72">
        <f t="shared" si="19"/>
        <v>0.99867553191489378</v>
      </c>
      <c r="M203" s="75">
        <f>IF(AND(ISNUMBER(E203), ISNUMBER(I203)), CostP_FW*'1. Calculations'!$F203*'1. Calculations'!$J203, "---")</f>
        <v>109.44697999116639</v>
      </c>
      <c r="N203" s="75"/>
      <c r="O203" s="75">
        <f>IF(AND(ISNUMBER(E203), ISNUMBER(K203)), CostP_MW*'1. Calculations'!$F203*'1. Calculations'!$L203, "---")</f>
        <v>54.986906874624815</v>
      </c>
      <c r="P203" s="75">
        <f>IF(AND(ISNUMBER(E203), ISNUMBER(K203)), CostN_MW*'1. Calculations'!$F203*'1. Calculations'!$L203, "No value")</f>
        <v>7.4864802787047866</v>
      </c>
      <c r="Q203" s="75">
        <f>IF(AND(ISNUMBER(E203), ISNUMBER(I203)), CostN_FW*'1. Calculations'!$F203*'1. Calculations'!$J203, "---")</f>
        <v>0</v>
      </c>
      <c r="R203" s="76">
        <f>IFERROR(INDEX('1. Eutrophication General data'!$M$13:$M$230, MATCH('1. Calculations'!C203, countries,0)), "No value")</f>
        <v>0.26513000000000003</v>
      </c>
      <c r="S203" s="77">
        <f t="shared" si="20"/>
        <v>0.26695974000000011</v>
      </c>
      <c r="T203" s="77">
        <f t="shared" si="23"/>
        <v>0.73304025999999989</v>
      </c>
      <c r="U203" s="72">
        <f t="shared" si="21"/>
        <v>94.908333031593457</v>
      </c>
      <c r="V203" s="72">
        <f t="shared" si="22"/>
        <v>1.9985888287181581</v>
      </c>
    </row>
    <row r="204" spans="3:22" ht="14.25" customHeight="1" x14ac:dyDescent="0.2">
      <c r="C204" s="9" t="s">
        <v>219</v>
      </c>
      <c r="D204" s="9" t="s">
        <v>27</v>
      </c>
      <c r="E204" s="71">
        <f>IFERROR(INDEX('1. Eutrophication General data'!$H$13:$H$230, MATCH('1. Calculations'!C204, countries,0)), "No value")</f>
        <v>80307.724489999993</v>
      </c>
      <c r="F204" s="72">
        <f t="shared" si="16"/>
        <v>1.2191520746552873</v>
      </c>
      <c r="G204" s="73">
        <f>IFERROR(INDEX('1. Eutrophication General data'!$J$13:$J$230, MATCH('1. Calculations'!C204, countries,0)), "No value")</f>
        <v>0</v>
      </c>
      <c r="H204" s="72">
        <f t="shared" si="17"/>
        <v>0</v>
      </c>
      <c r="I204" s="74">
        <f>IFERROR(INDEX('1. Eutrophication General data'!$K$13:$K$230, MATCH('1. Calculations'!C204, countries,0)), "No value")</f>
        <v>4.9435200000000001E-14</v>
      </c>
      <c r="J204" s="72">
        <f t="shared" si="18"/>
        <v>0.17468268551236749</v>
      </c>
      <c r="K204" s="74">
        <f>IFERROR(INDEX('1. Eutrophication General data'!$L$13:$L$230, MATCH('1. Calculations'!C204, countries,0)), "No value")</f>
        <v>0</v>
      </c>
      <c r="L204" s="72">
        <f t="shared" si="19"/>
        <v>0</v>
      </c>
      <c r="M204" s="75">
        <f>IF(AND(ISNUMBER(E204), ISNUMBER(I204)), CostP_FW*'1. Calculations'!$F204*'1. Calculations'!$J204, "---")</f>
        <v>23.282205537523488</v>
      </c>
      <c r="N204" s="75"/>
      <c r="O204" s="75">
        <f>IF(AND(ISNUMBER(E204), ISNUMBER(K204)), CostP_MW*'1. Calculations'!$F204*'1. Calculations'!$L204, "---")</f>
        <v>0</v>
      </c>
      <c r="P204" s="75">
        <f>IF(AND(ISNUMBER(E204), ISNUMBER(K204)), CostN_MW*'1. Calculations'!$F204*'1. Calculations'!$L204, "No value")</f>
        <v>0</v>
      </c>
      <c r="Q204" s="75">
        <f>IF(AND(ISNUMBER(E204), ISNUMBER(I204)), CostN_FW*'1. Calculations'!$F204*'1. Calculations'!$J204, "---")</f>
        <v>0</v>
      </c>
      <c r="R204" s="76">
        <f>IFERROR(INDEX('1. Eutrophication General data'!$M$13:$M$230, MATCH('1. Calculations'!C204, countries,0)), "No value")</f>
        <v>0</v>
      </c>
      <c r="S204" s="77">
        <f t="shared" si="20"/>
        <v>0</v>
      </c>
      <c r="T204" s="77">
        <f t="shared" si="23"/>
        <v>1</v>
      </c>
      <c r="U204" s="72">
        <f t="shared" si="21"/>
        <v>23.282205537523488</v>
      </c>
      <c r="V204" s="72">
        <f t="shared" si="22"/>
        <v>0</v>
      </c>
    </row>
    <row r="205" spans="3:22" ht="14.25" customHeight="1" x14ac:dyDescent="0.2">
      <c r="C205" s="9" t="s">
        <v>220</v>
      </c>
      <c r="D205" s="9" t="s">
        <v>29</v>
      </c>
      <c r="E205" s="71">
        <f>IFERROR(INDEX('1. Eutrophication General data'!$H$13:$H$230, MATCH('1. Calculations'!C205, countries,0)), "No value")</f>
        <v>2780.3933860000002</v>
      </c>
      <c r="F205" s="72">
        <f t="shared" si="16"/>
        <v>4.2209169621308738E-2</v>
      </c>
      <c r="G205" s="73">
        <f>IFERROR(INDEX('1. Eutrophication General data'!$J$13:$J$230, MATCH('1. Calculations'!C205, countries,0)), "No value")</f>
        <v>0</v>
      </c>
      <c r="H205" s="72">
        <f t="shared" si="17"/>
        <v>0</v>
      </c>
      <c r="I205" s="74">
        <f>IFERROR(INDEX('1. Eutrophication General data'!$K$13:$K$230, MATCH('1. Calculations'!C205, countries,0)), "No value")</f>
        <v>7.2380900000000005E-13</v>
      </c>
      <c r="J205" s="72">
        <f t="shared" si="18"/>
        <v>2.5576289752650179</v>
      </c>
      <c r="K205" s="74">
        <f>IFERROR(INDEX('1. Eutrophication General data'!$L$13:$L$230, MATCH('1. Calculations'!C205, countries,0)), "No value")</f>
        <v>4.93999E-15</v>
      </c>
      <c r="L205" s="72">
        <f t="shared" si="19"/>
        <v>0.2627654255319149</v>
      </c>
      <c r="M205" s="75">
        <f>IF(AND(ISNUMBER(E205), ISNUMBER(I205)), CostP_FW*'1. Calculations'!$F205*'1. Calculations'!$J205, "---")</f>
        <v>11.802139092375805</v>
      </c>
      <c r="N205" s="75"/>
      <c r="O205" s="75">
        <f>IF(AND(ISNUMBER(E205), ISNUMBER(K205)), CostP_MW*'1. Calculations'!$F205*'1. Calculations'!$L205, "---")</f>
        <v>0.60912321626565746</v>
      </c>
      <c r="P205" s="75">
        <f>IF(AND(ISNUMBER(E205), ISNUMBER(K205)), CostN_MW*'1. Calculations'!$F205*'1. Calculations'!$L205, "No value")</f>
        <v>8.2932268881239737E-2</v>
      </c>
      <c r="Q205" s="75">
        <f>IF(AND(ISNUMBER(E205), ISNUMBER(I205)), CostN_FW*'1. Calculations'!$F205*'1. Calculations'!$J205, "---")</f>
        <v>0</v>
      </c>
      <c r="R205" s="76">
        <f>IFERROR(INDEX('1. Eutrophication General data'!$M$13:$M$230, MATCH('1. Calculations'!C205, countries,0)), "No value")</f>
        <v>3.8649999999999997E-2</v>
      </c>
      <c r="S205" s="77">
        <f t="shared" si="20"/>
        <v>4.0932700000000044E-2</v>
      </c>
      <c r="T205" s="77">
        <f t="shared" si="23"/>
        <v>0.95906729999999996</v>
      </c>
      <c r="U205" s="72">
        <f t="shared" si="21"/>
        <v>11.34397873142375</v>
      </c>
      <c r="V205" s="72">
        <f t="shared" si="22"/>
        <v>3.3946416824351257E-3</v>
      </c>
    </row>
    <row r="206" spans="3:22" ht="14.25" customHeight="1" x14ac:dyDescent="0.2">
      <c r="C206" s="9" t="s">
        <v>221</v>
      </c>
      <c r="D206" s="9" t="s">
        <v>31</v>
      </c>
      <c r="E206" s="71" t="str">
        <f>IFERROR(INDEX('1. Eutrophication General data'!$H$13:$H$230, MATCH('1. Calculations'!C206, countries,0)), "No value")</f>
        <v>No value</v>
      </c>
      <c r="F206" s="72" t="str">
        <f t="shared" si="16"/>
        <v>No value</v>
      </c>
      <c r="G206" s="73">
        <f>IFERROR(INDEX('1. Eutrophication General data'!$J$13:$J$230, MATCH('1. Calculations'!C206, countries,0)), "No value")</f>
        <v>0</v>
      </c>
      <c r="H206" s="72">
        <f t="shared" si="17"/>
        <v>0</v>
      </c>
      <c r="I206" s="74">
        <f>IFERROR(INDEX('1. Eutrophication General data'!$K$13:$K$230, MATCH('1. Calculations'!C206, countries,0)), "No value")</f>
        <v>1.5176800000000001E-11</v>
      </c>
      <c r="J206" s="72">
        <f t="shared" si="18"/>
        <v>53.628268551236751</v>
      </c>
      <c r="K206" s="74">
        <f>IFERROR(INDEX('1. Eutrophication General data'!$L$13:$L$230, MATCH('1. Calculations'!C206, countries,0)), "No value")</f>
        <v>1.29956E-15</v>
      </c>
      <c r="L206" s="72">
        <f t="shared" si="19"/>
        <v>6.9125531914893623E-2</v>
      </c>
      <c r="M206" s="75" t="str">
        <f>IF(AND(ISNUMBER(E206), ISNUMBER(I206)), CostP_FW*'1. Calculations'!$F206*'1. Calculations'!$J206, "---")</f>
        <v>---</v>
      </c>
      <c r="N206" s="75"/>
      <c r="O206" s="75" t="str">
        <f>IF(AND(ISNUMBER(E206), ISNUMBER(K206)), CostP_MW*'1. Calculations'!$F206*'1. Calculations'!$L206, "---")</f>
        <v>---</v>
      </c>
      <c r="P206" s="75" t="str">
        <f>IF(AND(ISNUMBER(E206), ISNUMBER(K206)), CostN_MW*'1. Calculations'!$F206*'1. Calculations'!$L206, "No value")</f>
        <v>No value</v>
      </c>
      <c r="Q206" s="75" t="str">
        <f>IF(AND(ISNUMBER(E206), ISNUMBER(I206)), CostN_FW*'1. Calculations'!$F206*'1. Calculations'!$J206, "---")</f>
        <v>---</v>
      </c>
      <c r="R206" s="76">
        <f>IFERROR(INDEX('1. Eutrophication General data'!$M$13:$M$230, MATCH('1. Calculations'!C206, countries,0)), "No value")</f>
        <v>0.31103999999999998</v>
      </c>
      <c r="S206" s="77">
        <f t="shared" si="20"/>
        <v>0.31277792000000004</v>
      </c>
      <c r="T206" s="77">
        <f t="shared" si="23"/>
        <v>0.68722207999999996</v>
      </c>
      <c r="U206" s="72" t="str">
        <f t="shared" si="21"/>
        <v>---</v>
      </c>
      <c r="V206" s="72" t="str">
        <f t="shared" si="22"/>
        <v>---</v>
      </c>
    </row>
    <row r="207" spans="3:22" ht="14.25" customHeight="1" x14ac:dyDescent="0.2">
      <c r="C207" s="9" t="s">
        <v>222</v>
      </c>
      <c r="D207" s="9" t="s">
        <v>27</v>
      </c>
      <c r="E207" s="71">
        <f>IFERROR(INDEX('1. Eutrophication General data'!$H$13:$H$230, MATCH('1. Calculations'!C207, countries,0)), "No value")</f>
        <v>4904.7641180000001</v>
      </c>
      <c r="F207" s="72">
        <f t="shared" si="16"/>
        <v>7.4459255172883196E-2</v>
      </c>
      <c r="G207" s="73">
        <f>IFERROR(INDEX('1. Eutrophication General data'!$J$13:$J$230, MATCH('1. Calculations'!C207, countries,0)), "No value")</f>
        <v>0</v>
      </c>
      <c r="H207" s="72">
        <f t="shared" si="17"/>
        <v>0</v>
      </c>
      <c r="I207" s="74">
        <f>IFERROR(INDEX('1. Eutrophication General data'!$K$13:$K$230, MATCH('1. Calculations'!C207, countries,0)), "No value")</f>
        <v>2.5644500000000002E-13</v>
      </c>
      <c r="J207" s="72">
        <f t="shared" si="18"/>
        <v>0.90616607773851598</v>
      </c>
      <c r="K207" s="74">
        <f>IFERROR(INDEX('1. Eutrophication General data'!$L$13:$L$230, MATCH('1. Calculations'!C207, countries,0)), "No value")</f>
        <v>0</v>
      </c>
      <c r="L207" s="72">
        <f t="shared" si="19"/>
        <v>0</v>
      </c>
      <c r="M207" s="75">
        <f>IF(AND(ISNUMBER(E207), ISNUMBER(I207)), CostP_FW*'1. Calculations'!$F207*'1. Calculations'!$J207, "---")</f>
        <v>7.3763729204096302</v>
      </c>
      <c r="N207" s="75"/>
      <c r="O207" s="75">
        <f>IF(AND(ISNUMBER(E207), ISNUMBER(K207)), CostP_MW*'1. Calculations'!$F207*'1. Calculations'!$L207, "---")</f>
        <v>0</v>
      </c>
      <c r="P207" s="75">
        <f>IF(AND(ISNUMBER(E207), ISNUMBER(K207)), CostN_MW*'1. Calculations'!$F207*'1. Calculations'!$L207, "No value")</f>
        <v>0</v>
      </c>
      <c r="Q207" s="75">
        <f>IF(AND(ISNUMBER(E207), ISNUMBER(I207)), CostN_FW*'1. Calculations'!$F207*'1. Calculations'!$J207, "---")</f>
        <v>0</v>
      </c>
      <c r="R207" s="76">
        <f>IFERROR(INDEX('1. Eutrophication General data'!$M$13:$M$230, MATCH('1. Calculations'!C207, countries,0)), "No value")</f>
        <v>0</v>
      </c>
      <c r="S207" s="77">
        <f t="shared" si="20"/>
        <v>0</v>
      </c>
      <c r="T207" s="77">
        <f t="shared" si="23"/>
        <v>1</v>
      </c>
      <c r="U207" s="72">
        <f t="shared" si="21"/>
        <v>7.3763729204096302</v>
      </c>
      <c r="V207" s="72">
        <f t="shared" si="22"/>
        <v>0</v>
      </c>
    </row>
    <row r="208" spans="3:22" ht="14.25" customHeight="1" x14ac:dyDescent="0.2">
      <c r="C208" s="9" t="s">
        <v>223</v>
      </c>
      <c r="D208" s="9" t="s">
        <v>34</v>
      </c>
      <c r="E208" s="71">
        <f>IFERROR(INDEX('1. Eutrophication General data'!$H$13:$H$230, MATCH('1. Calculations'!C208, countries,0)), "No value")</f>
        <v>3393.2429200000001</v>
      </c>
      <c r="F208" s="72">
        <f t="shared" ref="F208:F233" si="24">IF(ISNUMBER(E208), E208/GNI_PPP_Sweden, "No value")</f>
        <v>5.1512842282593806E-2</v>
      </c>
      <c r="G208" s="73">
        <f>IFERROR(INDEX('1. Eutrophication General data'!$J$13:$J$230, MATCH('1. Calculations'!C208, countries,0)), "No value")</f>
        <v>0</v>
      </c>
      <c r="H208" s="72">
        <f t="shared" ref="H208:H233" si="25">IF(ISNUMBER(G208), G208/FateFactorSweden_P, "No value")</f>
        <v>0</v>
      </c>
      <c r="I208" s="74">
        <f>IFERROR(INDEX('1. Eutrophication General data'!$K$13:$K$230, MATCH('1. Calculations'!C208, countries,0)), "No value")</f>
        <v>5.0022900000000001E-12</v>
      </c>
      <c r="J208" s="72">
        <f t="shared" ref="J208:J233" si="26">IF(ISNUMBER(I208), I208/CFSweden_P, "No value")</f>
        <v>17.675936395759717</v>
      </c>
      <c r="K208" s="74">
        <f>IFERROR(INDEX('1. Eutrophication General data'!$L$13:$L$230, MATCH('1. Calculations'!C208, countries,0)), "No value")</f>
        <v>6.0513299999999999E-16</v>
      </c>
      <c r="L208" s="72">
        <f t="shared" ref="L208:L233" si="27">IF(ISNUMBER(K208), K208/CFSweden_N, "No value")</f>
        <v>3.2187925531914893E-2</v>
      </c>
      <c r="M208" s="75">
        <f>IF(AND(ISNUMBER(E208), ISNUMBER(I208)), CostP_FW*'1. Calculations'!$F208*'1. Calculations'!$J208, "---")</f>
        <v>99.543824003922452</v>
      </c>
      <c r="N208" s="75"/>
      <c r="O208" s="75">
        <f>IF(AND(ISNUMBER(E208), ISNUMBER(K208)), CostP_MW*'1. Calculations'!$F208*'1. Calculations'!$L208, "---")</f>
        <v>9.1062302011527693E-2</v>
      </c>
      <c r="P208" s="75">
        <f>IF(AND(ISNUMBER(E208), ISNUMBER(K208)), CostN_MW*'1. Calculations'!$F208*'1. Calculations'!$L208, "No value")</f>
        <v>1.2398153794996727E-2</v>
      </c>
      <c r="Q208" s="75">
        <f>IF(AND(ISNUMBER(E208), ISNUMBER(I208)), CostN_FW*'1. Calculations'!$F208*'1. Calculations'!$J208, "---")</f>
        <v>0</v>
      </c>
      <c r="R208" s="76">
        <f>IFERROR(INDEX('1. Eutrophication General data'!$M$13:$M$230, MATCH('1. Calculations'!C208, countries,0)), "No value")</f>
        <v>0.12421</v>
      </c>
      <c r="S208" s="77">
        <f t="shared" si="20"/>
        <v>0.12632158000000004</v>
      </c>
      <c r="T208" s="77">
        <f t="shared" si="23"/>
        <v>0.87367841999999996</v>
      </c>
      <c r="U208" s="72">
        <f t="shared" si="21"/>
        <v>86.980794010373572</v>
      </c>
      <c r="V208" s="72">
        <f t="shared" si="22"/>
        <v>1.5661543764669832E-3</v>
      </c>
    </row>
    <row r="209" spans="3:22" ht="14.25" customHeight="1" x14ac:dyDescent="0.2">
      <c r="C209" s="9" t="s">
        <v>224</v>
      </c>
      <c r="D209" s="9" t="s">
        <v>31</v>
      </c>
      <c r="E209" s="71">
        <f>IFERROR(INDEX('1. Eutrophication General data'!$H$13:$H$230, MATCH('1. Calculations'!C209, countries,0)), "No value")</f>
        <v>19576.49728</v>
      </c>
      <c r="F209" s="72">
        <f t="shared" si="24"/>
        <v>0.29719092932794405</v>
      </c>
      <c r="G209" s="73">
        <f>IFERROR(INDEX('1. Eutrophication General data'!$J$13:$J$230, MATCH('1. Calculations'!C209, countries,0)), "No value")</f>
        <v>0</v>
      </c>
      <c r="H209" s="72">
        <f t="shared" si="25"/>
        <v>0</v>
      </c>
      <c r="I209" s="74">
        <f>IFERROR(INDEX('1. Eutrophication General data'!$K$13:$K$230, MATCH('1. Calculations'!C209, countries,0)), "No value")</f>
        <v>8.5215600000000007E-12</v>
      </c>
      <c r="J209" s="72">
        <f t="shared" si="26"/>
        <v>30.111519434628978</v>
      </c>
      <c r="K209" s="74">
        <f>IFERROR(INDEX('1. Eutrophication General data'!$L$13:$L$230, MATCH('1. Calculations'!C209, countries,0)), "No value")</f>
        <v>8.0334000000000005E-16</v>
      </c>
      <c r="L209" s="72">
        <f t="shared" si="27"/>
        <v>4.2730851063829789E-2</v>
      </c>
      <c r="M209" s="75">
        <f>IF(AND(ISNUMBER(E209), ISNUMBER(I209)), CostP_FW*'1. Calculations'!$F209*'1. Calculations'!$J209, "---")</f>
        <v>978.32825735773815</v>
      </c>
      <c r="N209" s="75"/>
      <c r="O209" s="75">
        <f>IF(AND(ISNUMBER(E209), ISNUMBER(K209)), CostP_MW*'1. Calculations'!$F209*'1. Calculations'!$L209, "---")</f>
        <v>0.69744058575747181</v>
      </c>
      <c r="P209" s="75">
        <f>IF(AND(ISNUMBER(E209), ISNUMBER(K209)), CostN_MW*'1. Calculations'!$F209*'1. Calculations'!$L209, "No value")</f>
        <v>9.4956699469327152E-2</v>
      </c>
      <c r="Q209" s="75">
        <f>IF(AND(ISNUMBER(E209), ISNUMBER(I209)), CostN_FW*'1. Calculations'!$F209*'1. Calculations'!$J209, "---")</f>
        <v>0</v>
      </c>
      <c r="R209" s="76">
        <f>IFERROR(INDEX('1. Eutrophication General data'!$M$13:$M$230, MATCH('1. Calculations'!C209, countries,0)), "No value")</f>
        <v>9.8229999999999998E-2</v>
      </c>
      <c r="S209" s="77">
        <f t="shared" ref="S209:S233" si="28">IF(ISNUMBER(T209), 1-T209, "No value")</f>
        <v>0.10039354</v>
      </c>
      <c r="T209" s="77">
        <f t="shared" si="23"/>
        <v>0.89960646</v>
      </c>
      <c r="U209" s="72">
        <f t="shared" ref="U209:U233" si="29">IF(AND(ISNUMBER(E209), ISNUMBER(I209), ISNUMBER(K209),  ISNUMBER(R209)), (M209*T209)+(O209*S209),"---")</f>
        <v>880.18043884890767</v>
      </c>
      <c r="V209" s="72">
        <f t="shared" ref="V209:V233" si="30">IF(AND(ISNUMBER(E209), ISNUMBER(I209), ISNUMBER(K209),  ISNUMBER(R209)), (Q209*T209)+(P209*S209),"---")</f>
        <v>9.5330392064418741E-3</v>
      </c>
    </row>
    <row r="210" spans="3:22" ht="14.25" customHeight="1" x14ac:dyDescent="0.2">
      <c r="C210" s="9" t="s">
        <v>225</v>
      </c>
      <c r="D210" s="9" t="s">
        <v>31</v>
      </c>
      <c r="E210" s="71">
        <f>IFERROR(INDEX('1. Eutrophication General data'!$H$13:$H$230, MATCH('1. Calculations'!C210, countries,0)), "No value")</f>
        <v>7592.5937620000004</v>
      </c>
      <c r="F210" s="72">
        <f t="shared" si="24"/>
        <v>0.1152632140400109</v>
      </c>
      <c r="G210" s="73">
        <f>IFERROR(INDEX('1. Eutrophication General data'!$J$13:$J$230, MATCH('1. Calculations'!C210, countries,0)), "No value")</f>
        <v>0</v>
      </c>
      <c r="H210" s="72">
        <f t="shared" si="25"/>
        <v>0</v>
      </c>
      <c r="I210" s="74" t="str">
        <f>IFERROR(INDEX('1. Eutrophication General data'!$K$13:$K$230, MATCH('1. Calculations'!C210, countries,0)), "No value")</f>
        <v>Country not available in source dataset</v>
      </c>
      <c r="J210" s="72" t="str">
        <f t="shared" si="26"/>
        <v>No value</v>
      </c>
      <c r="K210" s="74" t="str">
        <f>IFERROR(INDEX('1. Eutrophication General data'!$L$13:$L$230, MATCH('1. Calculations'!C210, countries,0)), "No value")</f>
        <v>Country not available in Source Dataset</v>
      </c>
      <c r="L210" s="72" t="str">
        <f t="shared" si="27"/>
        <v>No value</v>
      </c>
      <c r="M210" s="75" t="str">
        <f>IF(AND(ISNUMBER(E210), ISNUMBER(I210)), CostP_FW*'1. Calculations'!$F210*'1. Calculations'!$J210, "---")</f>
        <v>---</v>
      </c>
      <c r="N210" s="75"/>
      <c r="O210" s="75" t="str">
        <f>IF(AND(ISNUMBER(E210), ISNUMBER(K210)), CostP_MW*'1. Calculations'!$F210*'1. Calculations'!$L210, "---")</f>
        <v>---</v>
      </c>
      <c r="P210" s="75" t="str">
        <f>IF(AND(ISNUMBER(E210), ISNUMBER(K210)), CostN_MW*'1. Calculations'!$F210*'1. Calculations'!$L210, "No value")</f>
        <v>No value</v>
      </c>
      <c r="Q210" s="75" t="str">
        <f>IF(AND(ISNUMBER(E210), ISNUMBER(I210)), CostN_FW*'1. Calculations'!$F210*'1. Calculations'!$J210, "---")</f>
        <v>---</v>
      </c>
      <c r="R210" s="76">
        <f>IFERROR(INDEX('1. Eutrophication General data'!$M$13:$M$230, MATCH('1. Calculations'!C210, countries,0)), "No value")</f>
        <v>0.53034999999999999</v>
      </c>
      <c r="S210" s="77">
        <f t="shared" si="28"/>
        <v>0.53164929999999999</v>
      </c>
      <c r="T210" s="77">
        <f t="shared" si="23"/>
        <v>0.46835070000000001</v>
      </c>
      <c r="U210" s="72" t="str">
        <f t="shared" si="29"/>
        <v>---</v>
      </c>
      <c r="V210" s="72" t="str">
        <f t="shared" si="30"/>
        <v>---</v>
      </c>
    </row>
    <row r="211" spans="3:22" ht="14.25" customHeight="1" x14ac:dyDescent="0.2">
      <c r="C211" s="9" t="s">
        <v>226</v>
      </c>
      <c r="D211" s="9" t="s">
        <v>34</v>
      </c>
      <c r="E211" s="71">
        <f>IFERROR(INDEX('1. Eutrophication General data'!$H$13:$H$230, MATCH('1. Calculations'!C211, countries,0)), "No value")</f>
        <v>2652.743598</v>
      </c>
      <c r="F211" s="72">
        <f t="shared" si="24"/>
        <v>4.0271317380346706E-2</v>
      </c>
      <c r="G211" s="73">
        <f>IFERROR(INDEX('1. Eutrophication General data'!$J$13:$J$230, MATCH('1. Calculations'!C211, countries,0)), "No value")</f>
        <v>0</v>
      </c>
      <c r="H211" s="72">
        <f t="shared" si="25"/>
        <v>0</v>
      </c>
      <c r="I211" s="74">
        <f>IFERROR(INDEX('1. Eutrophication General data'!$K$13:$K$230, MATCH('1. Calculations'!C211, countries,0)), "No value")</f>
        <v>5.4281200000000005E-12</v>
      </c>
      <c r="J211" s="72">
        <f t="shared" si="26"/>
        <v>19.180636042402828</v>
      </c>
      <c r="K211" s="74">
        <f>IFERROR(INDEX('1. Eutrophication General data'!$L$13:$L$230, MATCH('1. Calculations'!C211, countries,0)), "No value")</f>
        <v>9.1521800000000007E-16</v>
      </c>
      <c r="L211" s="72">
        <f t="shared" si="27"/>
        <v>4.8681808510638303E-2</v>
      </c>
      <c r="M211" s="75">
        <f>IF(AND(ISNUMBER(E211), ISNUMBER(I211)), CostP_FW*'1. Calculations'!$F211*'1. Calculations'!$J211, "---")</f>
        <v>84.445248525279752</v>
      </c>
      <c r="N211" s="75"/>
      <c r="O211" s="75">
        <f>IF(AND(ISNUMBER(E211), ISNUMBER(K211)), CostP_MW*'1. Calculations'!$F211*'1. Calculations'!$L211, "---")</f>
        <v>0.10766949204961758</v>
      </c>
      <c r="P211" s="75">
        <f>IF(AND(ISNUMBER(E211), ISNUMBER(K211)), CostN_MW*'1. Calculations'!$F211*'1. Calculations'!$L211, "No value")</f>
        <v>1.4659226617084084E-2</v>
      </c>
      <c r="Q211" s="75">
        <f>IF(AND(ISNUMBER(E211), ISNUMBER(I211)), CostN_FW*'1. Calculations'!$F211*'1. Calculations'!$J211, "---")</f>
        <v>0</v>
      </c>
      <c r="R211" s="76">
        <f>IFERROR(INDEX('1. Eutrophication General data'!$M$13:$M$230, MATCH('1. Calculations'!C211, countries,0)), "No value")</f>
        <v>0.16027999999999998</v>
      </c>
      <c r="S211" s="77">
        <f t="shared" si="28"/>
        <v>0.16231943999999998</v>
      </c>
      <c r="T211" s="77">
        <f t="shared" si="23"/>
        <v>0.83768056000000002</v>
      </c>
      <c r="U211" s="72">
        <f t="shared" si="29"/>
        <v>70.755619925650095</v>
      </c>
      <c r="V211" s="72">
        <f t="shared" si="30"/>
        <v>2.3794774553181825E-3</v>
      </c>
    </row>
    <row r="212" spans="3:22" ht="14.25" customHeight="1" x14ac:dyDescent="0.2">
      <c r="C212" s="9" t="s">
        <v>227</v>
      </c>
      <c r="D212" s="9" t="s">
        <v>31</v>
      </c>
      <c r="E212" s="71">
        <f>IFERROR(INDEX('1. Eutrophication General data'!$H$13:$H$230, MATCH('1. Calculations'!C212, countries,0)), "No value")</f>
        <v>7176.8169010000001</v>
      </c>
      <c r="F212" s="72">
        <f t="shared" si="24"/>
        <v>0.10895130287703264</v>
      </c>
      <c r="G212" s="73">
        <f>IFERROR(INDEX('1. Eutrophication General data'!$J$13:$J$230, MATCH('1. Calculations'!C212, countries,0)), "No value")</f>
        <v>0</v>
      </c>
      <c r="H212" s="72">
        <f t="shared" si="25"/>
        <v>0</v>
      </c>
      <c r="I212" s="74" t="str">
        <f>IFERROR(INDEX('1. Eutrophication General data'!$K$13:$K$230, MATCH('1. Calculations'!C212, countries,0)), "No value")</f>
        <v>Country not available in source dataset</v>
      </c>
      <c r="J212" s="72" t="str">
        <f t="shared" si="26"/>
        <v>No value</v>
      </c>
      <c r="K212" s="74">
        <f>IFERROR(INDEX('1. Eutrophication General data'!$L$13:$L$230, MATCH('1. Calculations'!C212, countries,0)), "No value")</f>
        <v>0</v>
      </c>
      <c r="L212" s="72">
        <f t="shared" si="27"/>
        <v>0</v>
      </c>
      <c r="M212" s="75" t="str">
        <f>IF(AND(ISNUMBER(E212), ISNUMBER(I212)), CostP_FW*'1. Calculations'!$F212*'1. Calculations'!$J212, "---")</f>
        <v>---</v>
      </c>
      <c r="N212" s="75"/>
      <c r="O212" s="75">
        <f>IF(AND(ISNUMBER(E212), ISNUMBER(K212)), CostP_MW*'1. Calculations'!$F212*'1. Calculations'!$L212, "---")</f>
        <v>0</v>
      </c>
      <c r="P212" s="75">
        <f>IF(AND(ISNUMBER(E212), ISNUMBER(K212)), CostN_MW*'1. Calculations'!$F212*'1. Calculations'!$L212, "No value")</f>
        <v>0</v>
      </c>
      <c r="Q212" s="75" t="str">
        <f>IF(AND(ISNUMBER(E212), ISNUMBER(I212)), CostN_FW*'1. Calculations'!$F212*'1. Calculations'!$J212, "---")</f>
        <v>---</v>
      </c>
      <c r="R212" s="76">
        <f>IFERROR(INDEX('1. Eutrophication General data'!$M$13:$M$230, MATCH('1. Calculations'!C212, countries,0)), "No value")</f>
        <v>1</v>
      </c>
      <c r="S212" s="77">
        <f t="shared" si="28"/>
        <v>1</v>
      </c>
      <c r="T212" s="77">
        <f t="shared" si="23"/>
        <v>0</v>
      </c>
      <c r="U212" s="72" t="str">
        <f t="shared" si="29"/>
        <v>---</v>
      </c>
      <c r="V212" s="72" t="str">
        <f t="shared" si="30"/>
        <v>---</v>
      </c>
    </row>
    <row r="213" spans="3:22" ht="14.25" customHeight="1" x14ac:dyDescent="0.2">
      <c r="C213" s="9" t="s">
        <v>228</v>
      </c>
      <c r="D213" s="9" t="s">
        <v>36</v>
      </c>
      <c r="E213" s="71">
        <f>IFERROR(INDEX('1. Eutrophication General data'!$H$13:$H$230, MATCH('1. Calculations'!C213, countries,0)), "No value")</f>
        <v>27529.031230000001</v>
      </c>
      <c r="F213" s="72">
        <f t="shared" si="24"/>
        <v>0.41791839764410066</v>
      </c>
      <c r="G213" s="73">
        <f>IFERROR(INDEX('1. Eutrophication General data'!$J$13:$J$230, MATCH('1. Calculations'!C213, countries,0)), "No value")</f>
        <v>0</v>
      </c>
      <c r="H213" s="72">
        <f t="shared" si="25"/>
        <v>0</v>
      </c>
      <c r="I213" s="74">
        <f>IFERROR(INDEX('1. Eutrophication General data'!$K$13:$K$230, MATCH('1. Calculations'!C213, countries,0)), "No value")</f>
        <v>1.10406E-11</v>
      </c>
      <c r="J213" s="72">
        <f t="shared" si="26"/>
        <v>39.012720848056539</v>
      </c>
      <c r="K213" s="74">
        <f>IFERROR(INDEX('1. Eutrophication General data'!$L$13:$L$230, MATCH('1. Calculations'!C213, countries,0)), "No value")</f>
        <v>7.0555400000000007E-16</v>
      </c>
      <c r="L213" s="72">
        <f t="shared" si="27"/>
        <v>3.7529468085106391E-2</v>
      </c>
      <c r="M213" s="75">
        <f>IF(AND(ISNUMBER(E213), ISNUMBER(I213)), CostP_FW*'1. Calculations'!$F213*'1. Calculations'!$J213, "---")</f>
        <v>1782.4366653351933</v>
      </c>
      <c r="N213" s="75"/>
      <c r="O213" s="75">
        <f>IF(AND(ISNUMBER(E213), ISNUMBER(K213)), CostP_MW*'1. Calculations'!$F213*'1. Calculations'!$L213, "---")</f>
        <v>0.861378490762997</v>
      </c>
      <c r="P213" s="75">
        <f>IF(AND(ISNUMBER(E213), ISNUMBER(K213)), CostN_MW*'1. Calculations'!$F213*'1. Calculations'!$L213, "No value")</f>
        <v>0.1172768837189057</v>
      </c>
      <c r="Q213" s="75">
        <f>IF(AND(ISNUMBER(E213), ISNUMBER(I213)), CostN_FW*'1. Calculations'!$F213*'1. Calculations'!$J213, "---")</f>
        <v>0</v>
      </c>
      <c r="R213" s="76">
        <f>IFERROR(INDEX('1. Eutrophication General data'!$M$13:$M$230, MATCH('1. Calculations'!C213, countries,0)), "No value")</f>
        <v>0.68169999999999997</v>
      </c>
      <c r="S213" s="77">
        <f t="shared" si="28"/>
        <v>0.68269659999999999</v>
      </c>
      <c r="T213" s="77">
        <f t="shared" si="23"/>
        <v>0.31730340000000001</v>
      </c>
      <c r="U213" s="72">
        <f t="shared" si="29"/>
        <v>566.16127436247598</v>
      </c>
      <c r="V213" s="72">
        <f t="shared" si="30"/>
        <v>8.006452977349228E-2</v>
      </c>
    </row>
    <row r="214" spans="3:22" ht="14.25" customHeight="1" x14ac:dyDescent="0.2">
      <c r="C214" s="9" t="s">
        <v>229</v>
      </c>
      <c r="D214" s="9" t="s">
        <v>29</v>
      </c>
      <c r="E214" s="71">
        <f>IFERROR(INDEX('1. Eutrophication General data'!$H$13:$H$230, MATCH('1. Calculations'!C214, countries,0)), "No value")</f>
        <v>11839.54513</v>
      </c>
      <c r="F214" s="72">
        <f t="shared" si="24"/>
        <v>0.17973620968443413</v>
      </c>
      <c r="G214" s="73">
        <f>IFERROR(INDEX('1. Eutrophication General data'!$J$13:$J$230, MATCH('1. Calculations'!C214, countries,0)), "No value")</f>
        <v>0</v>
      </c>
      <c r="H214" s="72">
        <f t="shared" si="25"/>
        <v>0</v>
      </c>
      <c r="I214" s="74">
        <f>IFERROR(INDEX('1. Eutrophication General data'!$K$13:$K$230, MATCH('1. Calculations'!C214, countries,0)), "No value")</f>
        <v>4.7728200000000001E-15</v>
      </c>
      <c r="J214" s="72">
        <f t="shared" si="26"/>
        <v>1.6865088339222616E-2</v>
      </c>
      <c r="K214" s="74">
        <f>IFERROR(INDEX('1. Eutrophication General data'!$L$13:$L$230, MATCH('1. Calculations'!C214, countries,0)), "No value")</f>
        <v>4.93999E-15</v>
      </c>
      <c r="L214" s="72">
        <f t="shared" si="27"/>
        <v>0.2627654255319149</v>
      </c>
      <c r="M214" s="75">
        <f>IF(AND(ISNUMBER(E214), ISNUMBER(I214)), CostP_FW*'1. Calculations'!$F214*'1. Calculations'!$J214, "---")</f>
        <v>0.33139089822371381</v>
      </c>
      <c r="N214" s="75"/>
      <c r="O214" s="75">
        <f>IF(AND(ISNUMBER(E214), ISNUMBER(K214)), CostP_MW*'1. Calculations'!$F214*'1. Calculations'!$L214, "---")</f>
        <v>2.5937846942885798</v>
      </c>
      <c r="P214" s="75">
        <f>IF(AND(ISNUMBER(E214), ISNUMBER(K214)), CostN_MW*'1. Calculations'!$F214*'1. Calculations'!$L214, "No value")</f>
        <v>0.35314439499703676</v>
      </c>
      <c r="Q214" s="75">
        <f>IF(AND(ISNUMBER(E214), ISNUMBER(I214)), CostN_FW*'1. Calculations'!$F214*'1. Calculations'!$J214, "---")</f>
        <v>0</v>
      </c>
      <c r="R214" s="76">
        <f>IFERROR(INDEX('1. Eutrophication General data'!$M$13:$M$230, MATCH('1. Calculations'!C214, countries,0)), "No value")</f>
        <v>0.29077000000000003</v>
      </c>
      <c r="S214" s="77">
        <f t="shared" si="28"/>
        <v>0.29254846000000012</v>
      </c>
      <c r="T214" s="77">
        <f t="shared" ref="T214:T233" si="31">IF(ISNUMBER($R214), IF($R214=0, 1, IF($R214=1,0,-0.998*$R214+0.99764)),"No value")</f>
        <v>0.70745153999999988</v>
      </c>
      <c r="U214" s="72">
        <f t="shared" si="29"/>
        <v>0.99325071917604468</v>
      </c>
      <c r="V214" s="72">
        <f t="shared" si="30"/>
        <v>0.10331184891401485</v>
      </c>
    </row>
    <row r="215" spans="3:22" ht="14.25" customHeight="1" x14ac:dyDescent="0.2">
      <c r="C215" s="9" t="s">
        <v>325</v>
      </c>
      <c r="D215" s="9" t="s">
        <v>27</v>
      </c>
      <c r="E215" s="71">
        <f>IFERROR(INDEX('1. Eutrophication General data'!$H$13:$H$230, MATCH('1. Calculations'!C215, countries,0)), "No value")</f>
        <v>31225.326120000002</v>
      </c>
      <c r="F215" s="72">
        <f t="shared" si="24"/>
        <v>0.47403187380469558</v>
      </c>
      <c r="G215" s="73">
        <f>IFERROR(INDEX('1. Eutrophication General data'!$J$13:$J$230, MATCH('1. Calculations'!C215, countries,0)), "No value")</f>
        <v>0</v>
      </c>
      <c r="H215" s="72">
        <f t="shared" si="25"/>
        <v>0</v>
      </c>
      <c r="I215" s="74">
        <f>IFERROR(INDEX('1. Eutrophication General data'!$K$13:$K$230, MATCH('1. Calculations'!C215, countries,0)), "No value")</f>
        <v>2.14778E-12</v>
      </c>
      <c r="J215" s="72">
        <f t="shared" si="26"/>
        <v>7.5893286219081268</v>
      </c>
      <c r="K215" s="74">
        <f>IFERROR(INDEX('1. Eutrophication General data'!$L$13:$L$230, MATCH('1. Calculations'!C215, countries,0)), "No value")</f>
        <v>4.5820200000000003E-15</v>
      </c>
      <c r="L215" s="72">
        <f t="shared" si="27"/>
        <v>0.24372446808510639</v>
      </c>
      <c r="M215" s="75">
        <f>IF(AND(ISNUMBER(E215), ISNUMBER(I215)), CostP_FW*'1. Calculations'!$F215*'1. Calculations'!$J215, "---")</f>
        <v>393.30301875643733</v>
      </c>
      <c r="N215" s="75"/>
      <c r="O215" s="75">
        <f>IF(AND(ISNUMBER(E215), ISNUMBER(K215)), CostP_MW*'1. Calculations'!$F215*'1. Calculations'!$L215, "---")</f>
        <v>6.3450755781745185</v>
      </c>
      <c r="P215" s="75">
        <f>IF(AND(ISNUMBER(E215), ISNUMBER(K215)), CostN_MW*'1. Calculations'!$F215*'1. Calculations'!$L215, "No value")</f>
        <v>0.86388352942282176</v>
      </c>
      <c r="Q215" s="75">
        <f>IF(AND(ISNUMBER(E215), ISNUMBER(I215)), CostN_FW*'1. Calculations'!$F215*'1. Calculations'!$J215, "---")</f>
        <v>0</v>
      </c>
      <c r="R215" s="76">
        <f>IFERROR(INDEX('1. Eutrophication General data'!$M$13:$M$230, MATCH('1. Calculations'!C215, countries,0)), "No value")</f>
        <v>0.21596000000000001</v>
      </c>
      <c r="S215" s="77">
        <f t="shared" si="28"/>
        <v>0.21788808000000004</v>
      </c>
      <c r="T215" s="77">
        <f t="shared" si="31"/>
        <v>0.78211191999999996</v>
      </c>
      <c r="U215" s="72">
        <f t="shared" si="29"/>
        <v>308.98949547657651</v>
      </c>
      <c r="V215" s="72">
        <f t="shared" si="30"/>
        <v>0.18822992356956217</v>
      </c>
    </row>
    <row r="216" spans="3:22" ht="14.25" customHeight="1" x14ac:dyDescent="0.2">
      <c r="C216" s="9" t="s">
        <v>231</v>
      </c>
      <c r="D216" s="9" t="s">
        <v>27</v>
      </c>
      <c r="E216" s="71" t="str">
        <f>IFERROR(INDEX('1. Eutrophication General data'!$H$13:$H$230, MATCH('1. Calculations'!C216, countries,0)), "No value")</f>
        <v>No value</v>
      </c>
      <c r="F216" s="72" t="str">
        <f t="shared" si="24"/>
        <v>No value</v>
      </c>
      <c r="G216" s="73">
        <f>IFERROR(INDEX('1. Eutrophication General data'!$J$13:$J$230, MATCH('1. Calculations'!C216, countries,0)), "No value")</f>
        <v>0</v>
      </c>
      <c r="H216" s="72">
        <f t="shared" si="25"/>
        <v>0</v>
      </c>
      <c r="I216" s="74">
        <f>IFERROR(INDEX('1. Eutrophication General data'!$K$13:$K$230, MATCH('1. Calculations'!C216, countries,0)), "No value")</f>
        <v>2.2363300000000002E-13</v>
      </c>
      <c r="J216" s="72">
        <f t="shared" si="26"/>
        <v>0.79022261484098943</v>
      </c>
      <c r="K216" s="74">
        <f>IFERROR(INDEX('1. Eutrophication General data'!$L$13:$L$230, MATCH('1. Calculations'!C216, countries,0)), "No value")</f>
        <v>0</v>
      </c>
      <c r="L216" s="72">
        <f t="shared" si="27"/>
        <v>0</v>
      </c>
      <c r="M216" s="75" t="str">
        <f>IF(AND(ISNUMBER(E216), ISNUMBER(I216)), CostP_FW*'1. Calculations'!$F216*'1. Calculations'!$J216, "---")</f>
        <v>---</v>
      </c>
      <c r="N216" s="75"/>
      <c r="O216" s="75" t="str">
        <f>IF(AND(ISNUMBER(E216), ISNUMBER(K216)), CostP_MW*'1. Calculations'!$F216*'1. Calculations'!$L216, "---")</f>
        <v>---</v>
      </c>
      <c r="P216" s="75" t="str">
        <f>IF(AND(ISNUMBER(E216), ISNUMBER(K216)), CostN_MW*'1. Calculations'!$F216*'1. Calculations'!$L216, "No value")</f>
        <v>No value</v>
      </c>
      <c r="Q216" s="75" t="str">
        <f>IF(AND(ISNUMBER(E216), ISNUMBER(I216)), CostN_FW*'1. Calculations'!$F216*'1. Calculations'!$J216, "---")</f>
        <v>---</v>
      </c>
      <c r="R216" s="76">
        <f>IFERROR(INDEX('1. Eutrophication General data'!$M$13:$M$230, MATCH('1. Calculations'!C216, countries,0)), "No value")</f>
        <v>4.9800000000000001E-3</v>
      </c>
      <c r="S216" s="77">
        <f t="shared" si="28"/>
        <v>7.3300400000000376E-3</v>
      </c>
      <c r="T216" s="77">
        <f t="shared" si="31"/>
        <v>0.99266995999999996</v>
      </c>
      <c r="U216" s="72" t="str">
        <f t="shared" si="29"/>
        <v>---</v>
      </c>
      <c r="V216" s="72" t="str">
        <f t="shared" si="30"/>
        <v>---</v>
      </c>
    </row>
    <row r="217" spans="3:22" ht="14.25" customHeight="1" x14ac:dyDescent="0.2">
      <c r="C217" s="9" t="s">
        <v>232</v>
      </c>
      <c r="D217" s="9" t="s">
        <v>36</v>
      </c>
      <c r="E217" s="71">
        <f>IFERROR(INDEX('1. Eutrophication General data'!$H$13:$H$230, MATCH('1. Calculations'!C217, countries,0)), "No value")</f>
        <v>21358.758460000001</v>
      </c>
      <c r="F217" s="72">
        <f t="shared" si="24"/>
        <v>0.32424744760153984</v>
      </c>
      <c r="G217" s="73">
        <f>IFERROR(INDEX('1. Eutrophication General data'!$J$13:$J$230, MATCH('1. Calculations'!C217, countries,0)), "No value")</f>
        <v>0</v>
      </c>
      <c r="H217" s="72">
        <f t="shared" si="25"/>
        <v>0</v>
      </c>
      <c r="I217" s="74" t="str">
        <f>IFERROR(INDEX('1. Eutrophication General data'!$K$13:$K$230, MATCH('1. Calculations'!C217, countries,0)), "No value")</f>
        <v>Country not available in source dataset</v>
      </c>
      <c r="J217" s="72" t="str">
        <f t="shared" si="26"/>
        <v>No value</v>
      </c>
      <c r="K217" s="74">
        <f>IFERROR(INDEX('1. Eutrophication General data'!$L$13:$L$230, MATCH('1. Calculations'!C217, countries,0)), "No value")</f>
        <v>4.0629800000000003E-16</v>
      </c>
      <c r="L217" s="72">
        <f t="shared" si="27"/>
        <v>2.1611595744680853E-2</v>
      </c>
      <c r="M217" s="75" t="str">
        <f>IF(AND(ISNUMBER(E217), ISNUMBER(I217)), CostP_FW*'1. Calculations'!$F217*'1. Calculations'!$J217, "---")</f>
        <v>---</v>
      </c>
      <c r="N217" s="75"/>
      <c r="O217" s="75">
        <f>IF(AND(ISNUMBER(E217), ISNUMBER(K217)), CostP_MW*'1. Calculations'!$F217*'1. Calculations'!$L217, "---")</f>
        <v>0.38485180259153984</v>
      </c>
      <c r="P217" s="75">
        <f>IF(AND(ISNUMBER(E217), ISNUMBER(K217)), CostN_MW*'1. Calculations'!$F217*'1. Calculations'!$L217, "No value")</f>
        <v>5.239766326363688E-2</v>
      </c>
      <c r="Q217" s="75" t="str">
        <f>IF(AND(ISNUMBER(E217), ISNUMBER(I217)), CostN_FW*'1. Calculations'!$F217*'1. Calculations'!$J217, "---")</f>
        <v>---</v>
      </c>
      <c r="R217" s="76">
        <f>IFERROR(INDEX('1. Eutrophication General data'!$M$13:$M$230, MATCH('1. Calculations'!C217, countries,0)), "No value")</f>
        <v>1</v>
      </c>
      <c r="S217" s="77">
        <f t="shared" si="28"/>
        <v>1</v>
      </c>
      <c r="T217" s="77">
        <f t="shared" si="31"/>
        <v>0</v>
      </c>
      <c r="U217" s="72" t="str">
        <f t="shared" si="29"/>
        <v>---</v>
      </c>
      <c r="V217" s="72" t="str">
        <f t="shared" si="30"/>
        <v>---</v>
      </c>
    </row>
    <row r="218" spans="3:22" ht="14.25" customHeight="1" x14ac:dyDescent="0.2">
      <c r="C218" s="9" t="s">
        <v>233</v>
      </c>
      <c r="D218" s="9" t="s">
        <v>31</v>
      </c>
      <c r="E218" s="71">
        <f>IFERROR(INDEX('1. Eutrophication General data'!$H$13:$H$230, MATCH('1. Calculations'!C218, countries,0)), "No value")</f>
        <v>6815.0636629999999</v>
      </c>
      <c r="F218" s="72">
        <f t="shared" si="24"/>
        <v>0.10345952467734169</v>
      </c>
      <c r="G218" s="73">
        <f>IFERROR(INDEX('1. Eutrophication General data'!$J$13:$J$230, MATCH('1. Calculations'!C218, countries,0)), "No value")</f>
        <v>0</v>
      </c>
      <c r="H218" s="72">
        <f t="shared" si="25"/>
        <v>0</v>
      </c>
      <c r="I218" s="74" t="str">
        <f>IFERROR(INDEX('1. Eutrophication General data'!$K$13:$K$230, MATCH('1. Calculations'!C218, countries,0)), "No value")</f>
        <v>Country not available in source dataset</v>
      </c>
      <c r="J218" s="72" t="str">
        <f t="shared" si="26"/>
        <v>No value</v>
      </c>
      <c r="K218" s="74">
        <f>IFERROR(INDEX('1. Eutrophication General data'!$L$13:$L$230, MATCH('1. Calculations'!C218, countries,0)), "No value")</f>
        <v>0</v>
      </c>
      <c r="L218" s="72">
        <f t="shared" si="27"/>
        <v>0</v>
      </c>
      <c r="M218" s="75" t="str">
        <f>IF(AND(ISNUMBER(E218), ISNUMBER(I218)), CostP_FW*'1. Calculations'!$F218*'1. Calculations'!$J218, "---")</f>
        <v>---</v>
      </c>
      <c r="N218" s="75"/>
      <c r="O218" s="75">
        <f>IF(AND(ISNUMBER(E218), ISNUMBER(K218)), CostP_MW*'1. Calculations'!$F218*'1. Calculations'!$L218, "---")</f>
        <v>0</v>
      </c>
      <c r="P218" s="75">
        <f>IF(AND(ISNUMBER(E218), ISNUMBER(K218)), CostN_MW*'1. Calculations'!$F218*'1. Calculations'!$L218, "No value")</f>
        <v>0</v>
      </c>
      <c r="Q218" s="75" t="str">
        <f>IF(AND(ISNUMBER(E218), ISNUMBER(I218)), CostN_FW*'1. Calculations'!$F218*'1. Calculations'!$J218, "---")</f>
        <v>---</v>
      </c>
      <c r="R218" s="76">
        <f>IFERROR(INDEX('1. Eutrophication General data'!$M$13:$M$230, MATCH('1. Calculations'!C218, countries,0)), "No value")</f>
        <v>0</v>
      </c>
      <c r="S218" s="77">
        <f t="shared" si="28"/>
        <v>0</v>
      </c>
      <c r="T218" s="77">
        <f t="shared" si="31"/>
        <v>1</v>
      </c>
      <c r="U218" s="72" t="str">
        <f t="shared" si="29"/>
        <v>---</v>
      </c>
      <c r="V218" s="72" t="str">
        <f t="shared" si="30"/>
        <v>---</v>
      </c>
    </row>
    <row r="219" spans="3:22" ht="14.25" customHeight="1" x14ac:dyDescent="0.2">
      <c r="C219" s="9" t="s">
        <v>234</v>
      </c>
      <c r="D219" s="9" t="s">
        <v>34</v>
      </c>
      <c r="E219" s="71">
        <f>IFERROR(INDEX('1. Eutrophication General data'!$H$13:$H$230, MATCH('1. Calculations'!C219, countries,0)), "No value")</f>
        <v>2629.4539789999999</v>
      </c>
      <c r="F219" s="72">
        <f t="shared" si="24"/>
        <v>3.9917757526645253E-2</v>
      </c>
      <c r="G219" s="73">
        <f>IFERROR(INDEX('1. Eutrophication General data'!$J$13:$J$230, MATCH('1. Calculations'!C219, countries,0)), "No value")</f>
        <v>0</v>
      </c>
      <c r="H219" s="72">
        <f t="shared" si="25"/>
        <v>0</v>
      </c>
      <c r="I219" s="74">
        <f>IFERROR(INDEX('1. Eutrophication General data'!$K$13:$K$230, MATCH('1. Calculations'!C219, countries,0)), "No value")</f>
        <v>6.4729800000000004E-13</v>
      </c>
      <c r="J219" s="72">
        <f t="shared" si="26"/>
        <v>2.2872720848056538</v>
      </c>
      <c r="K219" s="74">
        <f>IFERROR(INDEX('1. Eutrophication General data'!$L$13:$L$230, MATCH('1. Calculations'!C219, countries,0)), "No value")</f>
        <v>0</v>
      </c>
      <c r="L219" s="72">
        <f t="shared" si="27"/>
        <v>0</v>
      </c>
      <c r="M219" s="75">
        <f>IF(AND(ISNUMBER(E219), ISNUMBER(I219)), CostP_FW*'1. Calculations'!$F219*'1. Calculations'!$J219, "---")</f>
        <v>9.9816041418286758</v>
      </c>
      <c r="N219" s="75"/>
      <c r="O219" s="75">
        <f>IF(AND(ISNUMBER(E219), ISNUMBER(K219)), CostP_MW*'1. Calculations'!$F219*'1. Calculations'!$L219, "---")</f>
        <v>0</v>
      </c>
      <c r="P219" s="75">
        <f>IF(AND(ISNUMBER(E219), ISNUMBER(K219)), CostN_MW*'1. Calculations'!$F219*'1. Calculations'!$L219, "No value")</f>
        <v>0</v>
      </c>
      <c r="Q219" s="75">
        <f>IF(AND(ISNUMBER(E219), ISNUMBER(I219)), CostN_FW*'1. Calculations'!$F219*'1. Calculations'!$J219, "---")</f>
        <v>0</v>
      </c>
      <c r="R219" s="76">
        <f>IFERROR(INDEX('1. Eutrophication General data'!$M$13:$M$230, MATCH('1. Calculations'!C219, countries,0)), "No value")</f>
        <v>1.7999999999999998E-4</v>
      </c>
      <c r="S219" s="77">
        <f t="shared" si="28"/>
        <v>2.5396400000000652E-3</v>
      </c>
      <c r="T219" s="77">
        <f t="shared" si="31"/>
        <v>0.99746035999999993</v>
      </c>
      <c r="U219" s="72">
        <f t="shared" si="29"/>
        <v>9.9562544606859209</v>
      </c>
      <c r="V219" s="72">
        <f t="shared" si="30"/>
        <v>0</v>
      </c>
    </row>
    <row r="220" spans="3:22" ht="14.25" customHeight="1" x14ac:dyDescent="0.2">
      <c r="C220" s="9" t="s">
        <v>235</v>
      </c>
      <c r="D220" s="9" t="s">
        <v>27</v>
      </c>
      <c r="E220" s="71">
        <f>IFERROR(INDEX('1. Eutrophication General data'!$H$13:$H$230, MATCH('1. Calculations'!C220, countries,0)), "No value")</f>
        <v>17516.582030000001</v>
      </c>
      <c r="F220" s="72">
        <f t="shared" si="24"/>
        <v>0.26591934285727675</v>
      </c>
      <c r="G220" s="73">
        <f>IFERROR(INDEX('1. Eutrophication General data'!$J$13:$J$230, MATCH('1. Calculations'!C220, countries,0)), "No value")</f>
        <v>0</v>
      </c>
      <c r="H220" s="72">
        <f t="shared" si="25"/>
        <v>0</v>
      </c>
      <c r="I220" s="74">
        <f>IFERROR(INDEX('1. Eutrophication General data'!$K$13:$K$230, MATCH('1. Calculations'!C220, countries,0)), "No value")</f>
        <v>3.7618000000000002E-13</v>
      </c>
      <c r="J220" s="72">
        <f t="shared" si="26"/>
        <v>1.3292579505300355</v>
      </c>
      <c r="K220" s="74">
        <f>IFERROR(INDEX('1. Eutrophication General data'!$L$13:$L$230, MATCH('1. Calculations'!C220, countries,0)), "No value")</f>
        <v>4.3266800000000003E-15</v>
      </c>
      <c r="L220" s="72">
        <f t="shared" si="27"/>
        <v>0.23014255319148938</v>
      </c>
      <c r="M220" s="75">
        <f>IF(AND(ISNUMBER(E220), ISNUMBER(I220)), CostP_FW*'1. Calculations'!$F220*'1. Calculations'!$J220, "---")</f>
        <v>38.643421528202502</v>
      </c>
      <c r="N220" s="75"/>
      <c r="O220" s="75">
        <f>IF(AND(ISNUMBER(E220), ISNUMBER(K220)), CostP_MW*'1. Calculations'!$F220*'1. Calculations'!$L220, "---")</f>
        <v>3.3610655262140559</v>
      </c>
      <c r="P220" s="75">
        <f>IF(AND(ISNUMBER(E220), ISNUMBER(K220)), CostN_MW*'1. Calculations'!$F220*'1. Calculations'!$L220, "No value")</f>
        <v>0.45760986037656159</v>
      </c>
      <c r="Q220" s="75">
        <f>IF(AND(ISNUMBER(E220), ISNUMBER(I220)), CostN_FW*'1. Calculations'!$F220*'1. Calculations'!$J220, "---")</f>
        <v>0</v>
      </c>
      <c r="R220" s="76">
        <f>IFERROR(INDEX('1. Eutrophication General data'!$M$13:$M$230, MATCH('1. Calculations'!C220, countries,0)), "No value")</f>
        <v>5.2009999999999994E-2</v>
      </c>
      <c r="S220" s="77">
        <f t="shared" si="28"/>
        <v>5.4265980000000047E-2</v>
      </c>
      <c r="T220" s="77">
        <f t="shared" si="31"/>
        <v>0.94573401999999995</v>
      </c>
      <c r="U220" s="72">
        <f t="shared" si="29"/>
        <v>36.728789903045715</v>
      </c>
      <c r="V220" s="72">
        <f t="shared" si="30"/>
        <v>2.4832647530997305E-2</v>
      </c>
    </row>
    <row r="221" spans="3:22" ht="14.25" customHeight="1" x14ac:dyDescent="0.2">
      <c r="C221" s="9" t="s">
        <v>236</v>
      </c>
      <c r="D221" s="9" t="s">
        <v>29</v>
      </c>
      <c r="E221" s="71">
        <f>IFERROR(INDEX('1. Eutrophication General data'!$H$13:$H$230, MATCH('1. Calculations'!C221, countries,0)), "No value")</f>
        <v>68790.329930000007</v>
      </c>
      <c r="F221" s="72">
        <f t="shared" si="24"/>
        <v>1.0443064348165449</v>
      </c>
      <c r="G221" s="73">
        <f>IFERROR(INDEX('1. Eutrophication General data'!$J$13:$J$230, MATCH('1. Calculations'!C221, countries,0)), "No value")</f>
        <v>0</v>
      </c>
      <c r="H221" s="72">
        <f t="shared" si="25"/>
        <v>0</v>
      </c>
      <c r="I221" s="74">
        <f>IFERROR(INDEX('1. Eutrophication General data'!$K$13:$K$230, MATCH('1. Calculations'!C221, countries,0)), "No value")</f>
        <v>5.8433699999999999E-16</v>
      </c>
      <c r="J221" s="72">
        <f t="shared" si="26"/>
        <v>2.0647950530035333E-3</v>
      </c>
      <c r="K221" s="74">
        <f>IFERROR(INDEX('1. Eutrophication General data'!$L$13:$L$230, MATCH('1. Calculations'!C221, countries,0)), "No value")</f>
        <v>2.6542600000000003E-15</v>
      </c>
      <c r="L221" s="72">
        <f t="shared" si="27"/>
        <v>0.1411840425531915</v>
      </c>
      <c r="M221" s="75">
        <f>IF(AND(ISNUMBER(E221), ISNUMBER(I221)), CostP_FW*'1. Calculations'!$F221*'1. Calculations'!$J221, "---")</f>
        <v>0.23573348784175668</v>
      </c>
      <c r="N221" s="75"/>
      <c r="O221" s="75">
        <f>IF(AND(ISNUMBER(E221), ISNUMBER(K221)), CostP_MW*'1. Calculations'!$F221*'1. Calculations'!$L221, "---")</f>
        <v>8.0973645264787315</v>
      </c>
      <c r="P221" s="75">
        <f>IF(AND(ISNUMBER(E221), ISNUMBER(K221)), CostN_MW*'1. Calculations'!$F221*'1. Calculations'!$L221, "No value")</f>
        <v>1.1024580810698741</v>
      </c>
      <c r="Q221" s="75">
        <f>IF(AND(ISNUMBER(E221), ISNUMBER(I221)), CostN_FW*'1. Calculations'!$F221*'1. Calculations'!$J221, "---")</f>
        <v>0</v>
      </c>
      <c r="R221" s="76">
        <f>IFERROR(INDEX('1. Eutrophication General data'!$M$13:$M$230, MATCH('1. Calculations'!C221, countries,0)), "No value")</f>
        <v>0.16474</v>
      </c>
      <c r="S221" s="77">
        <f t="shared" si="28"/>
        <v>0.16677052000000003</v>
      </c>
      <c r="T221" s="77">
        <f t="shared" si="31"/>
        <v>0.83322947999999997</v>
      </c>
      <c r="U221" s="72">
        <f t="shared" si="29"/>
        <v>1.5468217842033853</v>
      </c>
      <c r="V221" s="72">
        <f t="shared" si="30"/>
        <v>0.1838575074582251</v>
      </c>
    </row>
    <row r="222" spans="3:22" ht="14.25" customHeight="1" x14ac:dyDescent="0.2">
      <c r="C222" s="9" t="s">
        <v>237</v>
      </c>
      <c r="D222" s="9" t="s">
        <v>27</v>
      </c>
      <c r="E222" s="71">
        <f>IFERROR(INDEX('1. Eutrophication General data'!$H$13:$H$230, MATCH('1. Calculations'!C222, countries,0)), "No value")</f>
        <v>53131.582609999998</v>
      </c>
      <c r="F222" s="72">
        <f t="shared" si="24"/>
        <v>0.80659089247095028</v>
      </c>
      <c r="G222" s="73">
        <f>IFERROR(INDEX('1. Eutrophication General data'!$J$13:$J$230, MATCH('1. Calculations'!C222, countries,0)), "No value")</f>
        <v>0</v>
      </c>
      <c r="H222" s="72">
        <f t="shared" si="25"/>
        <v>0</v>
      </c>
      <c r="I222" s="74">
        <f>IFERROR(INDEX('1. Eutrophication General data'!$K$13:$K$230, MATCH('1. Calculations'!C222, countries,0)), "No value")</f>
        <v>8.7365800000000009E-14</v>
      </c>
      <c r="J222" s="72">
        <f t="shared" si="26"/>
        <v>0.30871307420494704</v>
      </c>
      <c r="K222" s="74">
        <f>IFERROR(INDEX('1. Eutrophication General data'!$L$13:$L$230, MATCH('1. Calculations'!C222, countries,0)), "No value")</f>
        <v>1.64123E-15</v>
      </c>
      <c r="L222" s="72">
        <f t="shared" si="27"/>
        <v>8.7299468085106385E-2</v>
      </c>
      <c r="M222" s="75">
        <f>IF(AND(ISNUMBER(E222), ISNUMBER(I222)), CostP_FW*'1. Calculations'!$F222*'1. Calculations'!$J222, "---")</f>
        <v>27.222293578055091</v>
      </c>
      <c r="N222" s="75"/>
      <c r="O222" s="75">
        <f>IF(AND(ISNUMBER(E222), ISNUMBER(K222)), CostP_MW*'1. Calculations'!$F222*'1. Calculations'!$L222, "---")</f>
        <v>3.8671857716305071</v>
      </c>
      <c r="P222" s="75">
        <f>IF(AND(ISNUMBER(E222), ISNUMBER(K222)), CostN_MW*'1. Calculations'!$F222*'1. Calculations'!$L222, "No value")</f>
        <v>0.52651825059758084</v>
      </c>
      <c r="Q222" s="75">
        <f>IF(AND(ISNUMBER(E222), ISNUMBER(I222)), CostN_FW*'1. Calculations'!$F222*'1. Calculations'!$J222, "---")</f>
        <v>0</v>
      </c>
      <c r="R222" s="76">
        <f>IFERROR(INDEX('1. Eutrophication General data'!$M$13:$M$230, MATCH('1. Calculations'!C222, countries,0)), "No value")</f>
        <v>0.2072</v>
      </c>
      <c r="S222" s="77">
        <f t="shared" si="28"/>
        <v>0.20914560000000004</v>
      </c>
      <c r="T222" s="77">
        <f t="shared" si="31"/>
        <v>0.79085439999999996</v>
      </c>
      <c r="U222" s="72">
        <f t="shared" si="29"/>
        <v>22.337675542815738</v>
      </c>
      <c r="V222" s="72">
        <f t="shared" si="30"/>
        <v>0.11011897543218142</v>
      </c>
    </row>
    <row r="223" spans="3:22" ht="14.25" customHeight="1" x14ac:dyDescent="0.2">
      <c r="C223" s="9" t="s">
        <v>238</v>
      </c>
      <c r="D223" s="9" t="s">
        <v>52</v>
      </c>
      <c r="E223" s="71">
        <f>IFERROR(INDEX('1. Eutrophication General data'!$H$13:$H$230, MATCH('1. Calculations'!C223, countries,0)), "No value")</f>
        <v>71608.713310000006</v>
      </c>
      <c r="F223" s="72">
        <f t="shared" si="24"/>
        <v>1.0870923307776343</v>
      </c>
      <c r="G223" s="73">
        <f>IFERROR(INDEX('1. Eutrophication General data'!$J$13:$J$230, MATCH('1. Calculations'!C223, countries,0)), "No value")</f>
        <v>0</v>
      </c>
      <c r="H223" s="72">
        <f t="shared" si="25"/>
        <v>0</v>
      </c>
      <c r="I223" s="74">
        <f>IFERROR(INDEX('1. Eutrophication General data'!$K$13:$K$230, MATCH('1. Calculations'!C223, countries,0)), "No value")</f>
        <v>1.27499E-12</v>
      </c>
      <c r="J223" s="72">
        <f t="shared" si="26"/>
        <v>4.5052650176678446</v>
      </c>
      <c r="K223" s="74">
        <f>IFERROR(INDEX('1. Eutrophication General data'!$L$13:$L$230, MATCH('1. Calculations'!C223, countries,0)), "No value")</f>
        <v>8.6569800000000001E-16</v>
      </c>
      <c r="L223" s="72">
        <f t="shared" si="27"/>
        <v>4.6047765957446814E-2</v>
      </c>
      <c r="M223" s="75">
        <f>IF(AND(ISNUMBER(E223), ISNUMBER(I223)), CostP_FW*'1. Calculations'!$F223*'1. Calculations'!$J223, "---")</f>
        <v>535.43055580643352</v>
      </c>
      <c r="N223" s="75"/>
      <c r="O223" s="75">
        <f>IF(AND(ISNUMBER(E223), ISNUMBER(K223)), CostP_MW*'1. Calculations'!$F223*'1. Calculations'!$L223, "---")</f>
        <v>2.7491923105189837</v>
      </c>
      <c r="P223" s="75">
        <f>IF(AND(ISNUMBER(E223), ISNUMBER(K223)), CostN_MW*'1. Calculations'!$F223*'1. Calculations'!$L223, "No value")</f>
        <v>0.37430317842746719</v>
      </c>
      <c r="Q223" s="75">
        <f>IF(AND(ISNUMBER(E223), ISNUMBER(I223)), CostN_FW*'1. Calculations'!$F223*'1. Calculations'!$J223, "---")</f>
        <v>0</v>
      </c>
      <c r="R223" s="76">
        <f>IFERROR(INDEX('1. Eutrophication General data'!$M$13:$M$230, MATCH('1. Calculations'!C223, countries,0)), "No value")</f>
        <v>0.13025</v>
      </c>
      <c r="S223" s="77">
        <f t="shared" si="28"/>
        <v>0.13234950000000001</v>
      </c>
      <c r="T223" s="77">
        <f t="shared" si="31"/>
        <v>0.86765049999999999</v>
      </c>
      <c r="U223" s="72">
        <f t="shared" si="29"/>
        <v>464.93044368843096</v>
      </c>
      <c r="V223" s="72">
        <f t="shared" si="30"/>
        <v>4.9538838513286075E-2</v>
      </c>
    </row>
    <row r="224" spans="3:22" ht="14.25" customHeight="1" x14ac:dyDescent="0.2">
      <c r="C224" s="9" t="s">
        <v>239</v>
      </c>
      <c r="D224" s="9" t="s">
        <v>36</v>
      </c>
      <c r="E224" s="71">
        <f>IFERROR(INDEX('1. Eutrophication General data'!$H$13:$H$230, MATCH('1. Calculations'!C224, countries,0)), "No value")</f>
        <v>26279.04062</v>
      </c>
      <c r="F224" s="72">
        <f t="shared" si="24"/>
        <v>0.39894228226841361</v>
      </c>
      <c r="G224" s="73">
        <f>IFERROR(INDEX('1. Eutrophication General data'!$J$13:$J$230, MATCH('1. Calculations'!C224, countries,0)), "No value")</f>
        <v>0</v>
      </c>
      <c r="H224" s="72">
        <f t="shared" si="25"/>
        <v>0</v>
      </c>
      <c r="I224" s="74">
        <f>IFERROR(INDEX('1. Eutrophication General data'!$K$13:$K$230, MATCH('1. Calculations'!C224, countries,0)), "No value")</f>
        <v>1.34666E-12</v>
      </c>
      <c r="J224" s="72">
        <f t="shared" si="26"/>
        <v>4.7585159010600711</v>
      </c>
      <c r="K224" s="74">
        <f>IFERROR(INDEX('1. Eutrophication General data'!$L$13:$L$230, MATCH('1. Calculations'!C224, countries,0)), "No value")</f>
        <v>2.25444E-15</v>
      </c>
      <c r="L224" s="72">
        <f t="shared" si="27"/>
        <v>0.11991702127659574</v>
      </c>
      <c r="M224" s="75">
        <f>IF(AND(ISNUMBER(E224), ISNUMBER(I224)), CostP_FW*'1. Calculations'!$F224*'1. Calculations'!$J224, "---")</f>
        <v>207.53816362124599</v>
      </c>
      <c r="N224" s="75"/>
      <c r="O224" s="75">
        <f>IF(AND(ISNUMBER(E224), ISNUMBER(K224)), CostP_MW*'1. Calculations'!$F224*'1. Calculations'!$L224, "---")</f>
        <v>2.6273687114319033</v>
      </c>
      <c r="P224" s="75">
        <f>IF(AND(ISNUMBER(E224), ISNUMBER(K224)), CostN_MW*'1. Calculations'!$F224*'1. Calculations'!$L224, "No value")</f>
        <v>0.35771686681467224</v>
      </c>
      <c r="Q224" s="75">
        <f>IF(AND(ISNUMBER(E224), ISNUMBER(I224)), CostN_FW*'1. Calculations'!$F224*'1. Calculations'!$J224, "---")</f>
        <v>0</v>
      </c>
      <c r="R224" s="76">
        <f>IFERROR(INDEX('1. Eutrophication General data'!$M$13:$M$230, MATCH('1. Calculations'!C224, countries,0)), "No value")</f>
        <v>0.4381600000000001</v>
      </c>
      <c r="S224" s="77">
        <f t="shared" si="28"/>
        <v>0.43964368000000009</v>
      </c>
      <c r="T224" s="77">
        <f t="shared" si="31"/>
        <v>0.56035631999999991</v>
      </c>
      <c r="U224" s="72">
        <f t="shared" si="29"/>
        <v>117.45042767537004</v>
      </c>
      <c r="V224" s="72">
        <f t="shared" si="30"/>
        <v>0.15726795972447241</v>
      </c>
    </row>
    <row r="225" spans="3:22" ht="14.25" customHeight="1" x14ac:dyDescent="0.2">
      <c r="C225" s="9" t="s">
        <v>240</v>
      </c>
      <c r="D225" s="9" t="s">
        <v>27</v>
      </c>
      <c r="E225" s="71">
        <f>IFERROR(INDEX('1. Eutrophication General data'!$H$13:$H$230, MATCH('1. Calculations'!C225, countries,0)), "No value")</f>
        <v>8204.104233</v>
      </c>
      <c r="F225" s="72">
        <f t="shared" si="24"/>
        <v>0.12454655837740293</v>
      </c>
      <c r="G225" s="73">
        <f>IFERROR(INDEX('1. Eutrophication General data'!$J$13:$J$230, MATCH('1. Calculations'!C225, countries,0)), "No value")</f>
        <v>0</v>
      </c>
      <c r="H225" s="72">
        <f t="shared" si="25"/>
        <v>0</v>
      </c>
      <c r="I225" s="74">
        <f>IFERROR(INDEX('1. Eutrophication General data'!$K$13:$K$230, MATCH('1. Calculations'!C225, countries,0)), "No value")</f>
        <v>2.02166E-13</v>
      </c>
      <c r="J225" s="72">
        <f t="shared" si="26"/>
        <v>0.71436749116607767</v>
      </c>
      <c r="K225" s="74">
        <f>IFERROR(INDEX('1. Eutrophication General data'!$L$13:$L$230, MATCH('1. Calculations'!C225, countries,0)), "No value")</f>
        <v>0</v>
      </c>
      <c r="L225" s="72">
        <f t="shared" si="27"/>
        <v>0</v>
      </c>
      <c r="M225" s="75">
        <f>IF(AND(ISNUMBER(E225), ISNUMBER(I225)), CostP_FW*'1. Calculations'!$F225*'1. Calculations'!$J225, "---")</f>
        <v>9.7267956249530521</v>
      </c>
      <c r="N225" s="75"/>
      <c r="O225" s="75">
        <f>IF(AND(ISNUMBER(E225), ISNUMBER(K225)), CostP_MW*'1. Calculations'!$F225*'1. Calculations'!$L225, "---")</f>
        <v>0</v>
      </c>
      <c r="P225" s="75">
        <f>IF(AND(ISNUMBER(E225), ISNUMBER(K225)), CostN_MW*'1. Calculations'!$F225*'1. Calculations'!$L225, "No value")</f>
        <v>0</v>
      </c>
      <c r="Q225" s="75">
        <f>IF(AND(ISNUMBER(E225), ISNUMBER(I225)), CostN_FW*'1. Calculations'!$F225*'1. Calculations'!$J225, "---")</f>
        <v>0</v>
      </c>
      <c r="R225" s="76">
        <f>IFERROR(INDEX('1. Eutrophication General data'!$M$13:$M$230, MATCH('1. Calculations'!C225, countries,0)), "No value")</f>
        <v>0</v>
      </c>
      <c r="S225" s="77">
        <f t="shared" si="28"/>
        <v>0</v>
      </c>
      <c r="T225" s="77">
        <f t="shared" si="31"/>
        <v>1</v>
      </c>
      <c r="U225" s="72">
        <f t="shared" si="29"/>
        <v>9.7267956249530521</v>
      </c>
      <c r="V225" s="72">
        <f t="shared" si="30"/>
        <v>0</v>
      </c>
    </row>
    <row r="226" spans="3:22" ht="14.25" customHeight="1" x14ac:dyDescent="0.2">
      <c r="C226" s="9" t="s">
        <v>241</v>
      </c>
      <c r="D226" s="9" t="s">
        <v>31</v>
      </c>
      <c r="E226" s="71">
        <f>IFERROR(INDEX('1. Eutrophication General data'!$H$13:$H$230, MATCH('1. Calculations'!C226, countries,0)), "No value")</f>
        <v>3439.9832700000002</v>
      </c>
      <c r="F226" s="72">
        <f t="shared" si="24"/>
        <v>5.2222407832290207E-2</v>
      </c>
      <c r="G226" s="73">
        <f>IFERROR(INDEX('1. Eutrophication General data'!$J$13:$J$230, MATCH('1. Calculations'!C226, countries,0)), "No value")</f>
        <v>0</v>
      </c>
      <c r="H226" s="72">
        <f t="shared" si="25"/>
        <v>0</v>
      </c>
      <c r="I226" s="74" t="str">
        <f>IFERROR(INDEX('1. Eutrophication General data'!$K$13:$K$230, MATCH('1. Calculations'!C226, countries,0)), "No value")</f>
        <v>Country not available in source dataset</v>
      </c>
      <c r="J226" s="72" t="str">
        <f t="shared" si="26"/>
        <v>No value</v>
      </c>
      <c r="K226" s="74">
        <f>IFERROR(INDEX('1. Eutrophication General data'!$L$13:$L$230, MATCH('1. Calculations'!C226, countries,0)), "No value")</f>
        <v>0</v>
      </c>
      <c r="L226" s="72">
        <f t="shared" si="27"/>
        <v>0</v>
      </c>
      <c r="M226" s="75" t="str">
        <f>IF(AND(ISNUMBER(E226), ISNUMBER(I226)), CostP_FW*'1. Calculations'!$F226*'1. Calculations'!$J226, "---")</f>
        <v>---</v>
      </c>
      <c r="N226" s="75"/>
      <c r="O226" s="75">
        <f>IF(AND(ISNUMBER(E226), ISNUMBER(K226)), CostP_MW*'1. Calculations'!$F226*'1. Calculations'!$L226, "---")</f>
        <v>0</v>
      </c>
      <c r="P226" s="75">
        <f>IF(AND(ISNUMBER(E226), ISNUMBER(K226)), CostN_MW*'1. Calculations'!$F226*'1. Calculations'!$L226, "No value")</f>
        <v>0</v>
      </c>
      <c r="Q226" s="75" t="str">
        <f>IF(AND(ISNUMBER(E226), ISNUMBER(I226)), CostN_FW*'1. Calculations'!$F226*'1. Calculations'!$J226, "---")</f>
        <v>---</v>
      </c>
      <c r="R226" s="76">
        <f>IFERROR(INDEX('1. Eutrophication General data'!$M$13:$M$230, MATCH('1. Calculations'!C226, countries,0)), "No value")</f>
        <v>0.97460999999999998</v>
      </c>
      <c r="S226" s="77">
        <f t="shared" si="28"/>
        <v>0.97502078000000003</v>
      </c>
      <c r="T226" s="77">
        <f t="shared" si="31"/>
        <v>2.4979219999999969E-2</v>
      </c>
      <c r="U226" s="72" t="str">
        <f t="shared" si="29"/>
        <v>---</v>
      </c>
      <c r="V226" s="72" t="str">
        <f t="shared" si="30"/>
        <v>---</v>
      </c>
    </row>
    <row r="227" spans="3:22" ht="14.25" customHeight="1" x14ac:dyDescent="0.2">
      <c r="C227" s="9" t="s">
        <v>242</v>
      </c>
      <c r="D227" s="9" t="s">
        <v>36</v>
      </c>
      <c r="E227" s="71" t="str">
        <f>IFERROR(INDEX('1. Eutrophication General data'!$H$13:$H$230, MATCH('1. Calculations'!C227, countries,0)), "No value")</f>
        <v>No value</v>
      </c>
      <c r="F227" s="72" t="str">
        <f t="shared" si="24"/>
        <v>No value</v>
      </c>
      <c r="G227" s="73">
        <f>IFERROR(INDEX('1. Eutrophication General data'!$J$13:$J$230, MATCH('1. Calculations'!C227, countries,0)), "No value")</f>
        <v>0</v>
      </c>
      <c r="H227" s="72">
        <f t="shared" si="25"/>
        <v>0</v>
      </c>
      <c r="I227" s="74">
        <f>IFERROR(INDEX('1. Eutrophication General data'!$K$13:$K$230, MATCH('1. Calculations'!C227, countries,0)), "No value")</f>
        <v>9.723800000000001E-12</v>
      </c>
      <c r="J227" s="72">
        <f t="shared" si="26"/>
        <v>34.359717314487632</v>
      </c>
      <c r="K227" s="74">
        <f>IFERROR(INDEX('1. Eutrophication General data'!$L$13:$L$230, MATCH('1. Calculations'!C227, countries,0)), "No value")</f>
        <v>4.9024099999999997E-16</v>
      </c>
      <c r="L227" s="72">
        <f t="shared" si="27"/>
        <v>2.6076648936170212E-2</v>
      </c>
      <c r="M227" s="75" t="str">
        <f>IF(AND(ISNUMBER(E227), ISNUMBER(I227)), CostP_FW*'1. Calculations'!$F227*'1. Calculations'!$J227, "---")</f>
        <v>---</v>
      </c>
      <c r="N227" s="75"/>
      <c r="O227" s="75" t="str">
        <f>IF(AND(ISNUMBER(E227), ISNUMBER(K227)), CostP_MW*'1. Calculations'!$F227*'1. Calculations'!$L227, "---")</f>
        <v>---</v>
      </c>
      <c r="P227" s="75" t="str">
        <f>IF(AND(ISNUMBER(E227), ISNUMBER(K227)), CostN_MW*'1. Calculations'!$F227*'1. Calculations'!$L227, "No value")</f>
        <v>No value</v>
      </c>
      <c r="Q227" s="75" t="str">
        <f>IF(AND(ISNUMBER(E227), ISNUMBER(I227)), CostN_FW*'1. Calculations'!$F227*'1. Calculations'!$J227, "---")</f>
        <v>---</v>
      </c>
      <c r="R227" s="76">
        <f>IFERROR(INDEX('1. Eutrophication General data'!$M$13:$M$230, MATCH('1. Calculations'!C227, countries,0)), "No value")</f>
        <v>0.1686</v>
      </c>
      <c r="S227" s="77">
        <f t="shared" si="28"/>
        <v>0.17062280000000007</v>
      </c>
      <c r="T227" s="77">
        <f t="shared" si="31"/>
        <v>0.82937719999999993</v>
      </c>
      <c r="U227" s="72" t="str">
        <f t="shared" si="29"/>
        <v>---</v>
      </c>
      <c r="V227" s="72" t="str">
        <f t="shared" si="30"/>
        <v>---</v>
      </c>
    </row>
    <row r="228" spans="3:22" ht="14.25" customHeight="1" x14ac:dyDescent="0.2">
      <c r="C228" s="9" t="s">
        <v>243</v>
      </c>
      <c r="D228" s="9" t="s">
        <v>31</v>
      </c>
      <c r="E228" s="71">
        <f>IFERROR(INDEX('1. Eutrophication General data'!$H$13:$H$230, MATCH('1. Calculations'!C228, countries,0)), "No value")</f>
        <v>11604.54861</v>
      </c>
      <c r="F228" s="72">
        <f t="shared" si="24"/>
        <v>0.17616872602437292</v>
      </c>
      <c r="G228" s="73">
        <f>IFERROR(INDEX('1. Eutrophication General data'!$J$13:$J$230, MATCH('1. Calculations'!C228, countries,0)), "No value")</f>
        <v>0</v>
      </c>
      <c r="H228" s="72">
        <f t="shared" si="25"/>
        <v>0</v>
      </c>
      <c r="I228" s="74">
        <f>IFERROR(INDEX('1. Eutrophication General data'!$K$13:$K$230, MATCH('1. Calculations'!C228, countries,0)), "No value")</f>
        <v>2.1588100000000002E-12</v>
      </c>
      <c r="J228" s="72">
        <f t="shared" si="26"/>
        <v>7.6283038869257958</v>
      </c>
      <c r="K228" s="74">
        <f>IFERROR(INDEX('1. Eutrophication General data'!$L$13:$L$230, MATCH('1. Calculations'!C228, countries,0)), "No value")</f>
        <v>8.2041500000000004E-16</v>
      </c>
      <c r="L228" s="72">
        <f t="shared" si="27"/>
        <v>4.3639095744680854E-2</v>
      </c>
      <c r="M228" s="75">
        <f>IF(AND(ISNUMBER(E228), ISNUMBER(I228)), CostP_FW*'1. Calculations'!$F228*'1. Calculations'!$J228, "---")</f>
        <v>146.91738043591761</v>
      </c>
      <c r="N228" s="75"/>
      <c r="O228" s="75">
        <f>IF(AND(ISNUMBER(E228), ISNUMBER(K228)), CostP_MW*'1. Calculations'!$F228*'1. Calculations'!$L228, "---")</f>
        <v>0.42221599351512429</v>
      </c>
      <c r="P228" s="75">
        <f>IF(AND(ISNUMBER(E228), ISNUMBER(K228)), CostN_MW*'1. Calculations'!$F228*'1. Calculations'!$L228, "No value")</f>
        <v>5.7484806628819739E-2</v>
      </c>
      <c r="Q228" s="75">
        <f>IF(AND(ISNUMBER(E228), ISNUMBER(I228)), CostN_FW*'1. Calculations'!$F228*'1. Calculations'!$J228, "---")</f>
        <v>0</v>
      </c>
      <c r="R228" s="76">
        <f>IFERROR(INDEX('1. Eutrophication General data'!$M$13:$M$230, MATCH('1. Calculations'!C228, countries,0)), "No value")</f>
        <v>0.10803</v>
      </c>
      <c r="S228" s="77">
        <f t="shared" si="28"/>
        <v>0.11017394000000003</v>
      </c>
      <c r="T228" s="77">
        <f t="shared" si="31"/>
        <v>0.88982605999999997</v>
      </c>
      <c r="U228" s="72">
        <f t="shared" si="29"/>
        <v>130.7774309783502</v>
      </c>
      <c r="V228" s="72">
        <f t="shared" si="30"/>
        <v>6.3333276364351898E-3</v>
      </c>
    </row>
    <row r="229" spans="3:22" ht="14.25" customHeight="1" x14ac:dyDescent="0.2">
      <c r="C229" s="9" t="s">
        <v>244</v>
      </c>
      <c r="D229" s="9" t="s">
        <v>36</v>
      </c>
      <c r="E229" s="71" t="str">
        <f>IFERROR(INDEX('1. Eutrophication General data'!$H$13:$H$230, MATCH('1. Calculations'!C229, countries,0)), "No value")</f>
        <v>No value</v>
      </c>
      <c r="F229" s="72" t="str">
        <f t="shared" si="24"/>
        <v>No value</v>
      </c>
      <c r="G229" s="73">
        <f>IFERROR(INDEX('1. Eutrophication General data'!$J$13:$J$230, MATCH('1. Calculations'!C229, countries,0)), "No value")</f>
        <v>0</v>
      </c>
      <c r="H229" s="72">
        <f t="shared" si="25"/>
        <v>0</v>
      </c>
      <c r="I229" s="74" t="str">
        <f>IFERROR(INDEX('1. Eutrophication General data'!$K$13:$K$230, MATCH('1. Calculations'!C229, countries,0)), "No value")</f>
        <v>Country not available in source dataset</v>
      </c>
      <c r="J229" s="72" t="str">
        <f t="shared" si="26"/>
        <v>No value</v>
      </c>
      <c r="K229" s="74">
        <f>IFERROR(INDEX('1. Eutrophication General data'!$L$13:$L$230, MATCH('1. Calculations'!C229, countries,0)), "No value")</f>
        <v>3.6928499999999999E-16</v>
      </c>
      <c r="L229" s="72">
        <f t="shared" si="27"/>
        <v>1.9642819148936171E-2</v>
      </c>
      <c r="M229" s="75" t="str">
        <f>IF(AND(ISNUMBER(E229), ISNUMBER(I229)), CostP_FW*'1. Calculations'!$F229*'1. Calculations'!$J229, "---")</f>
        <v>---</v>
      </c>
      <c r="N229" s="75"/>
      <c r="O229" s="75" t="str">
        <f>IF(AND(ISNUMBER(E229), ISNUMBER(K229)), CostP_MW*'1. Calculations'!$F229*'1. Calculations'!$L229, "---")</f>
        <v>---</v>
      </c>
      <c r="P229" s="75" t="str">
        <f>IF(AND(ISNUMBER(E229), ISNUMBER(K229)), CostN_MW*'1. Calculations'!$F229*'1. Calculations'!$L229, "No value")</f>
        <v>No value</v>
      </c>
      <c r="Q229" s="75" t="str">
        <f>IF(AND(ISNUMBER(E229), ISNUMBER(I229)), CostN_FW*'1. Calculations'!$F229*'1. Calculations'!$J229, "---")</f>
        <v>---</v>
      </c>
      <c r="R229" s="76">
        <f>IFERROR(INDEX('1. Eutrophication General data'!$M$13:$M$230, MATCH('1. Calculations'!C229, countries,0)), "No value")</f>
        <v>1</v>
      </c>
      <c r="S229" s="77">
        <f t="shared" si="28"/>
        <v>1</v>
      </c>
      <c r="T229" s="77">
        <f t="shared" si="31"/>
        <v>0</v>
      </c>
      <c r="U229" s="72" t="str">
        <f t="shared" si="29"/>
        <v>---</v>
      </c>
      <c r="V229" s="72" t="str">
        <f t="shared" si="30"/>
        <v>---</v>
      </c>
    </row>
    <row r="230" spans="3:22" ht="14.25" customHeight="1" x14ac:dyDescent="0.2">
      <c r="C230" s="9" t="s">
        <v>245</v>
      </c>
      <c r="D230" s="9" t="s">
        <v>29</v>
      </c>
      <c r="E230" s="71">
        <f>IFERROR(INDEX('1. Eutrophication General data'!$H$13:$H$230, MATCH('1. Calculations'!C230, countries,0)), "No value")</f>
        <v>6797.4659119999997</v>
      </c>
      <c r="F230" s="72">
        <f t="shared" si="24"/>
        <v>0.10319237310783622</v>
      </c>
      <c r="G230" s="73">
        <f>IFERROR(INDEX('1. Eutrophication General data'!$J$13:$J$230, MATCH('1. Calculations'!C230, countries,0)), "No value")</f>
        <v>0</v>
      </c>
      <c r="H230" s="72">
        <f t="shared" si="25"/>
        <v>0</v>
      </c>
      <c r="I230" s="74" t="str">
        <f>IFERROR(INDEX('1. Eutrophication General data'!$K$13:$K$230, MATCH('1. Calculations'!C230, countries,0)), "No value")</f>
        <v>Country not available in source dataset</v>
      </c>
      <c r="J230" s="72" t="str">
        <f t="shared" si="26"/>
        <v>No value</v>
      </c>
      <c r="K230" s="74" t="str">
        <f>IFERROR(INDEX('1. Eutrophication General data'!$L$13:$L$230, MATCH('1. Calculations'!C230, countries,0)), "No value")</f>
        <v>Country not available in Source Dataset</v>
      </c>
      <c r="L230" s="72" t="str">
        <f t="shared" si="27"/>
        <v>No value</v>
      </c>
      <c r="M230" s="75" t="str">
        <f>IF(AND(ISNUMBER(E230), ISNUMBER(I230)), CostP_FW*'1. Calculations'!$F230*'1. Calculations'!$J230, "---")</f>
        <v>---</v>
      </c>
      <c r="N230" s="75"/>
      <c r="O230" s="75" t="str">
        <f>IF(AND(ISNUMBER(E230), ISNUMBER(K230)), CostP_MW*'1. Calculations'!$F230*'1. Calculations'!$L230, "---")</f>
        <v>---</v>
      </c>
      <c r="P230" s="75" t="str">
        <f>IF(AND(ISNUMBER(E230), ISNUMBER(K230)), CostN_MW*'1. Calculations'!$F230*'1. Calculations'!$L230, "No value")</f>
        <v>No value</v>
      </c>
      <c r="Q230" s="75" t="str">
        <f>IF(AND(ISNUMBER(E230), ISNUMBER(I230)), CostN_FW*'1. Calculations'!$F230*'1. Calculations'!$J230, "---")</f>
        <v>---</v>
      </c>
      <c r="R230" s="76">
        <f>IFERROR(INDEX('1. Eutrophication General data'!$M$13:$M$230, MATCH('1. Calculations'!C230, countries,0)), "No value")</f>
        <v>0.28999999999999998</v>
      </c>
      <c r="S230" s="77">
        <f t="shared" si="28"/>
        <v>0.29177999999999993</v>
      </c>
      <c r="T230" s="77">
        <f t="shared" si="31"/>
        <v>0.70822000000000007</v>
      </c>
      <c r="U230" s="72" t="str">
        <f t="shared" si="29"/>
        <v>---</v>
      </c>
      <c r="V230" s="72" t="str">
        <f t="shared" si="30"/>
        <v>---</v>
      </c>
    </row>
    <row r="231" spans="3:22" ht="14.25" customHeight="1" x14ac:dyDescent="0.2">
      <c r="C231" s="9" t="s">
        <v>246</v>
      </c>
      <c r="D231" s="9" t="s">
        <v>29</v>
      </c>
      <c r="E231" s="71" t="str">
        <f>IFERROR(INDEX('1. Eutrophication General data'!$H$13:$H$230, MATCH('1. Calculations'!C231, countries,0)), "No value")</f>
        <v>No value</v>
      </c>
      <c r="F231" s="72" t="str">
        <f t="shared" si="24"/>
        <v>No value</v>
      </c>
      <c r="G231" s="73">
        <f>IFERROR(INDEX('1. Eutrophication General data'!$J$13:$J$230, MATCH('1. Calculations'!C231, countries,0)), "No value")</f>
        <v>0</v>
      </c>
      <c r="H231" s="72">
        <f t="shared" si="25"/>
        <v>0</v>
      </c>
      <c r="I231" s="74">
        <f>IFERROR(INDEX('1. Eutrophication General data'!$K$13:$K$230, MATCH('1. Calculations'!C231, countries,0)), "No value")</f>
        <v>3.31516E-15</v>
      </c>
      <c r="J231" s="72">
        <f t="shared" si="26"/>
        <v>1.1714346289752649E-2</v>
      </c>
      <c r="K231" s="74" t="str">
        <f>IFERROR(INDEX('1. Eutrophication General data'!$L$13:$L$230, MATCH('1. Calculations'!C231, countries,0)), "No value")</f>
        <v>Country not available in Source Dataset</v>
      </c>
      <c r="L231" s="72" t="str">
        <f t="shared" si="27"/>
        <v>No value</v>
      </c>
      <c r="M231" s="75" t="str">
        <f>IF(AND(ISNUMBER(E231), ISNUMBER(I231)), CostP_FW*'1. Calculations'!$F231*'1. Calculations'!$J231, "---")</f>
        <v>---</v>
      </c>
      <c r="N231" s="75"/>
      <c r="O231" s="75" t="str">
        <f>IF(AND(ISNUMBER(E231), ISNUMBER(K231)), CostP_MW*'1. Calculations'!$F231*'1. Calculations'!$L231, "---")</f>
        <v>---</v>
      </c>
      <c r="P231" s="75" t="str">
        <f>IF(AND(ISNUMBER(E231), ISNUMBER(K231)), CostN_MW*'1. Calculations'!$F231*'1. Calculations'!$L231, "No value")</f>
        <v>No value</v>
      </c>
      <c r="Q231" s="75" t="str">
        <f>IF(AND(ISNUMBER(E231), ISNUMBER(I231)), CostN_FW*'1. Calculations'!$F231*'1. Calculations'!$J231, "---")</f>
        <v>---</v>
      </c>
      <c r="R231" s="76">
        <f>IFERROR(INDEX('1. Eutrophication General data'!$M$13:$M$230, MATCH('1. Calculations'!C231, countries,0)), "No value")</f>
        <v>6.2390000000000001E-2</v>
      </c>
      <c r="S231" s="77">
        <f t="shared" si="28"/>
        <v>6.4625220000000039E-2</v>
      </c>
      <c r="T231" s="77">
        <f t="shared" si="31"/>
        <v>0.93537477999999996</v>
      </c>
      <c r="U231" s="72" t="str">
        <f t="shared" si="29"/>
        <v>---</v>
      </c>
      <c r="V231" s="72" t="str">
        <f t="shared" si="30"/>
        <v>---</v>
      </c>
    </row>
    <row r="232" spans="3:22" ht="14.25" customHeight="1" x14ac:dyDescent="0.2">
      <c r="C232" s="9" t="s">
        <v>247</v>
      </c>
      <c r="D232" s="9" t="s">
        <v>34</v>
      </c>
      <c r="E232" s="71">
        <f>IFERROR(INDEX('1. Eutrophication General data'!$H$13:$H$230, MATCH('1. Calculations'!C232, countries,0)), "No value")</f>
        <v>3219.7879379999999</v>
      </c>
      <c r="F232" s="72">
        <f t="shared" si="24"/>
        <v>4.8879621101100508E-2</v>
      </c>
      <c r="G232" s="73">
        <f>IFERROR(INDEX('1. Eutrophication General data'!$J$13:$J$230, MATCH('1. Calculations'!C232, countries,0)), "No value")</f>
        <v>0</v>
      </c>
      <c r="H232" s="72">
        <f t="shared" si="25"/>
        <v>0</v>
      </c>
      <c r="I232" s="74">
        <f>IFERROR(INDEX('1. Eutrophication General data'!$K$13:$K$230, MATCH('1. Calculations'!C232, countries,0)), "No value")</f>
        <v>4.0772100000000006E-12</v>
      </c>
      <c r="J232" s="72">
        <f t="shared" si="26"/>
        <v>14.407102473498234</v>
      </c>
      <c r="K232" s="74">
        <f>IFERROR(INDEX('1. Eutrophication General data'!$L$13:$L$230, MATCH('1. Calculations'!C232, countries,0)), "No value")</f>
        <v>0</v>
      </c>
      <c r="L232" s="72">
        <f t="shared" si="27"/>
        <v>0</v>
      </c>
      <c r="M232" s="75">
        <f>IF(AND(ISNUMBER(E232), ISNUMBER(I232)), CostP_FW*'1. Calculations'!$F232*'1. Calculations'!$J232, "---")</f>
        <v>76.987612690485463</v>
      </c>
      <c r="N232" s="75"/>
      <c r="O232" s="75">
        <f>IF(AND(ISNUMBER(E232), ISNUMBER(K232)), CostP_MW*'1. Calculations'!$F232*'1. Calculations'!$L232, "---")</f>
        <v>0</v>
      </c>
      <c r="P232" s="75">
        <f>IF(AND(ISNUMBER(E232), ISNUMBER(K232)), CostN_MW*'1. Calculations'!$F232*'1. Calculations'!$L232, "No value")</f>
        <v>0</v>
      </c>
      <c r="Q232" s="75">
        <f>IF(AND(ISNUMBER(E232), ISNUMBER(I232)), CostN_FW*'1. Calculations'!$F232*'1. Calculations'!$J232, "---")</f>
        <v>0</v>
      </c>
      <c r="R232" s="76">
        <f>IFERROR(INDEX('1. Eutrophication General data'!$M$13:$M$230, MATCH('1. Calculations'!C232, countries,0)), "No value")</f>
        <v>0</v>
      </c>
      <c r="S232" s="77">
        <f t="shared" si="28"/>
        <v>0</v>
      </c>
      <c r="T232" s="77">
        <f t="shared" si="31"/>
        <v>1</v>
      </c>
      <c r="U232" s="72">
        <f t="shared" si="29"/>
        <v>76.987612690485463</v>
      </c>
      <c r="V232" s="72">
        <f t="shared" si="30"/>
        <v>0</v>
      </c>
    </row>
    <row r="233" spans="3:22" ht="14.25" customHeight="1" x14ac:dyDescent="0.2">
      <c r="C233" s="9" t="s">
        <v>248</v>
      </c>
      <c r="D233" s="9" t="s">
        <v>34</v>
      </c>
      <c r="E233" s="71">
        <f>IFERROR(INDEX('1. Eutrophication General data'!$H$13:$H$230, MATCH('1. Calculations'!C233, countries,0)), "No value")</f>
        <v>3216.5532330000001</v>
      </c>
      <c r="F233" s="72">
        <f t="shared" si="24"/>
        <v>4.8830515023986609E-2</v>
      </c>
      <c r="G233" s="73">
        <f>IFERROR(INDEX('1. Eutrophication General data'!$J$13:$J$230, MATCH('1. Calculations'!C233, countries,0)), "No value")</f>
        <v>0</v>
      </c>
      <c r="H233" s="72">
        <f t="shared" si="25"/>
        <v>0</v>
      </c>
      <c r="I233" s="74">
        <f>IFERROR(INDEX('1. Eutrophication General data'!$K$13:$K$230, MATCH('1. Calculations'!C233, countries,0)), "No value")</f>
        <v>1.4015799999999999E-11</v>
      </c>
      <c r="J233" s="72">
        <f t="shared" si="26"/>
        <v>49.525795053003527</v>
      </c>
      <c r="K233" s="74" t="str">
        <f>IFERROR(INDEX('1. Eutrophication General data'!$L$13:$L$230, MATCH('1. Calculations'!C233, countries,0)), "No value")</f>
        <v>Country not available in Source Dataset</v>
      </c>
      <c r="L233" s="72" t="str">
        <f t="shared" si="27"/>
        <v>No value</v>
      </c>
      <c r="M233" s="75">
        <f>IF(AND(ISNUMBER(E233), ISNUMBER(I233)), CostP_FW*'1. Calculations'!$F233*'1. Calculations'!$J233, "---")</f>
        <v>264.38641615993515</v>
      </c>
      <c r="N233" s="75"/>
      <c r="O233" s="75" t="str">
        <f>IF(AND(ISNUMBER(E233), ISNUMBER(K233)), CostP_MW*'1. Calculations'!$F233*'1. Calculations'!$L233, "---")</f>
        <v>---</v>
      </c>
      <c r="P233" s="75" t="str">
        <f>IF(AND(ISNUMBER(E233), ISNUMBER(K233)), CostN_MW*'1. Calculations'!$F233*'1. Calculations'!$L233, "No value")</f>
        <v>No value</v>
      </c>
      <c r="Q233" s="75">
        <f>IF(AND(ISNUMBER(E233), ISNUMBER(I233)), CostN_FW*'1. Calculations'!$F233*'1. Calculations'!$J233, "---")</f>
        <v>0</v>
      </c>
      <c r="R233" s="76">
        <f>IFERROR(INDEX('1. Eutrophication General data'!$M$13:$M$230, MATCH('1. Calculations'!C233, countries,0)), "No value")</f>
        <v>0</v>
      </c>
      <c r="S233" s="77">
        <f t="shared" si="28"/>
        <v>0</v>
      </c>
      <c r="T233" s="77">
        <f t="shared" si="31"/>
        <v>1</v>
      </c>
      <c r="U233" s="72" t="str">
        <f t="shared" si="29"/>
        <v>---</v>
      </c>
      <c r="V233" s="72" t="str">
        <f t="shared" si="30"/>
        <v>---</v>
      </c>
    </row>
    <row r="234" spans="3:22" ht="14.25" customHeight="1" x14ac:dyDescent="0.2"/>
    <row r="235" spans="3:22" ht="14.25" customHeight="1" x14ac:dyDescent="0.2"/>
    <row r="236" spans="3:22" ht="14.25" customHeight="1" x14ac:dyDescent="0.2"/>
    <row r="237" spans="3:22" ht="14.25" customHeight="1" x14ac:dyDescent="0.2"/>
    <row r="238" spans="3:22" ht="14.25" customHeight="1" x14ac:dyDescent="0.2"/>
    <row r="239" spans="3:22" ht="14.25" customHeight="1" x14ac:dyDescent="0.2"/>
    <row r="240" spans="3:22"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sheetData>
  <autoFilter ref="C11:V233" xr:uid="{00000000-0001-0000-0500-000000000000}"/>
  <mergeCells count="2">
    <mergeCell ref="B7:D9"/>
    <mergeCell ref="B5:D5"/>
  </mergeCells>
  <hyperlinks>
    <hyperlink ref="D12" r:id="rId1" xr:uid="{00000000-0004-0000-0500-000000000000}"/>
    <hyperlink ref="E12" r:id="rId2" xr:uid="{6F612AD3-9AA0-4F0F-BC5C-9172E1EA642E}"/>
    <hyperlink ref="G12" r:id="rId3" display="Spatially explicit fate factors of phosphorous emissions to freshwater at the global scale" xr:uid="{25A2F6F2-0ED2-4480-AD39-DD3DEA2A1317}"/>
    <hyperlink ref="I12" r:id="rId4" xr:uid="{633CB6E7-571A-4796-A85F-F9D68A5C2F20}"/>
    <hyperlink ref="K12" r:id="rId5" location=":~:text=Marine%20eutrophication%20is%20defined%20as,primary%20production%20in%20the%20ecosystem." xr:uid="{FDC6FFB8-BB63-45CE-84C6-4B09E0FE904D}"/>
    <hyperlink ref="R12" r:id="rId6" xr:uid="{AC1D74B4-93A4-4FF4-81ED-D933DC24665F}"/>
    <hyperlink ref="F12" r:id="rId7" xr:uid="{F7A299C3-DECC-4BB5-B219-531249871A66}"/>
    <hyperlink ref="H12" r:id="rId8" display="Spatially explicit fate factors of phosphorous emissions to freshwater at the global scale" xr:uid="{9C1B55DF-F85A-4E78-833E-5077976B7C6B}"/>
    <hyperlink ref="J12" r:id="rId9" xr:uid="{4C60C3DF-05A7-4288-8D0F-CA08F7BB8708}"/>
    <hyperlink ref="L12" r:id="rId10" location=":~:text=Marine%20eutrophication%20is%20defined%20as,primary%20production%20in%20the%20ecosystem." xr:uid="{2254D5FC-E45F-43BE-A1BB-F5A0224EC145}"/>
  </hyperlinks>
  <pageMargins left="0.7" right="0.7" top="0.75" bottom="0.75" header="0" footer="0"/>
  <pageSetup orientation="landscape" r:id="rId1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theme="5"/>
  </sheetPr>
  <dimension ref="B1:O1000"/>
  <sheetViews>
    <sheetView showGridLines="0" zoomScaleNormal="100" workbookViewId="0"/>
  </sheetViews>
  <sheetFormatPr baseColWidth="10" defaultColWidth="14.5" defaultRowHeight="15" customHeight="1" x14ac:dyDescent="0.2"/>
  <cols>
    <col min="1" max="1" width="8.6640625" customWidth="1"/>
    <col min="2" max="4" width="24.83203125" customWidth="1"/>
    <col min="5" max="6" width="23.1640625" customWidth="1"/>
    <col min="7" max="7" width="8.6640625" customWidth="1"/>
    <col min="8" max="8" width="10.6640625" bestFit="1" customWidth="1"/>
    <col min="9" max="15" width="14.6640625" customWidth="1"/>
    <col min="16" max="27" width="8.6640625" customWidth="1"/>
  </cols>
  <sheetData>
    <row r="1" spans="2:15" ht="14.25" customHeight="1" x14ac:dyDescent="0.2"/>
    <row r="2" spans="2:15" ht="21" x14ac:dyDescent="0.25">
      <c r="B2" s="1" t="s">
        <v>390</v>
      </c>
      <c r="C2" s="1"/>
      <c r="D2" s="1"/>
    </row>
    <row r="3" spans="2:15" ht="14.25" customHeight="1" x14ac:dyDescent="0.2"/>
    <row r="4" spans="2:15" ht="14.25" customHeight="1" x14ac:dyDescent="0.2">
      <c r="B4" s="4" t="s">
        <v>414</v>
      </c>
      <c r="C4" s="4"/>
      <c r="D4" s="4"/>
    </row>
    <row r="5" spans="2:15" ht="62" customHeight="1" x14ac:dyDescent="0.2">
      <c r="B5" s="117" t="s">
        <v>418</v>
      </c>
      <c r="C5" s="117"/>
      <c r="D5" s="117"/>
    </row>
    <row r="6" spans="2:15" ht="14.25" customHeight="1" x14ac:dyDescent="0.2">
      <c r="B6" s="59"/>
    </row>
    <row r="7" spans="2:15" ht="14.25" customHeight="1" x14ac:dyDescent="0.2"/>
    <row r="8" spans="2:15" ht="32" x14ac:dyDescent="0.2">
      <c r="B8" s="57" t="s">
        <v>391</v>
      </c>
      <c r="C8" s="2" t="s">
        <v>0</v>
      </c>
      <c r="D8" s="2" t="s">
        <v>20</v>
      </c>
      <c r="E8" s="40" t="s">
        <v>270</v>
      </c>
      <c r="F8" s="40" t="s">
        <v>271</v>
      </c>
    </row>
    <row r="9" spans="2:15" ht="14.25" customHeight="1" x14ac:dyDescent="0.2">
      <c r="B9" s="57" t="s">
        <v>392</v>
      </c>
      <c r="C9" s="7"/>
      <c r="D9" s="14" t="s">
        <v>1</v>
      </c>
      <c r="E9" s="39"/>
      <c r="F9" s="39"/>
    </row>
    <row r="10" spans="2:15" ht="14.25" customHeight="1" x14ac:dyDescent="0.2">
      <c r="B10" s="57" t="s">
        <v>393</v>
      </c>
      <c r="C10" s="7">
        <v>2024</v>
      </c>
      <c r="D10" s="7">
        <v>2024</v>
      </c>
      <c r="E10" s="7"/>
      <c r="F10" s="7"/>
    </row>
    <row r="11" spans="2:15" ht="14.25" customHeight="1" x14ac:dyDescent="0.2">
      <c r="B11" s="57" t="s">
        <v>394</v>
      </c>
      <c r="C11" s="7"/>
      <c r="D11" s="7"/>
      <c r="E11" s="7" t="s">
        <v>287</v>
      </c>
      <c r="F11" s="7" t="s">
        <v>287</v>
      </c>
      <c r="I11" s="50" t="s">
        <v>419</v>
      </c>
      <c r="J11" s="51"/>
    </row>
    <row r="12" spans="2:15" ht="30" customHeight="1" x14ac:dyDescent="0.2">
      <c r="B12" s="57" t="s">
        <v>395</v>
      </c>
      <c r="C12" s="8"/>
      <c r="D12" s="8"/>
      <c r="E12" s="8" t="s">
        <v>23</v>
      </c>
      <c r="F12" s="8" t="s">
        <v>23</v>
      </c>
      <c r="I12" s="79" t="s">
        <v>25</v>
      </c>
      <c r="J12" s="79" t="s">
        <v>27</v>
      </c>
      <c r="K12" s="79" t="s">
        <v>29</v>
      </c>
      <c r="L12" s="79" t="s">
        <v>31</v>
      </c>
      <c r="M12" s="79" t="s">
        <v>34</v>
      </c>
      <c r="N12" s="79" t="s">
        <v>36</v>
      </c>
      <c r="O12" s="79" t="s">
        <v>52</v>
      </c>
    </row>
    <row r="13" spans="2:15" ht="14.25" customHeight="1" x14ac:dyDescent="0.2">
      <c r="C13" s="9" t="s">
        <v>24</v>
      </c>
      <c r="D13" s="9" t="s">
        <v>25</v>
      </c>
      <c r="E13" s="78">
        <f>INDEX('1. Calculations'!$U$16:$U$233, MATCH('2.Value Factors pre-Gap Filling'!C13,'1. Calculations'!$C$16:$C$233,0))</f>
        <v>96.621827719212732</v>
      </c>
      <c r="F13" s="78">
        <f>INDEX('1. Calculations'!$V$16:$V$233, MATCH('2.Value Factors pre-Gap Filling'!C13,'1. Calculations'!$C$16:$C$233,0))</f>
        <v>0</v>
      </c>
      <c r="H13" s="81" t="s">
        <v>400</v>
      </c>
      <c r="I13" s="80">
        <f>AVERAGEIFS($E$13:$E$230,$D$13:$D$230,I$12)</f>
        <v>235.45009030664301</v>
      </c>
      <c r="J13" s="80">
        <f t="shared" ref="J13:N13" si="0">AVERAGEIFS($E$13:$E$230,$D$13:$D$230,J$12)</f>
        <v>64.38553962620928</v>
      </c>
      <c r="K13" s="80">
        <f t="shared" si="0"/>
        <v>25.956854910169604</v>
      </c>
      <c r="L13" s="80">
        <f t="shared" si="0"/>
        <v>163.90028675905046</v>
      </c>
      <c r="M13" s="80">
        <f t="shared" si="0"/>
        <v>138.00057770708707</v>
      </c>
      <c r="N13" s="80">
        <f t="shared" si="0"/>
        <v>320.66496548645671</v>
      </c>
      <c r="O13" s="80">
        <f>AVERAGEIFS($E$13:$E$230,$D$13:$D$230,O$12)</f>
        <v>268.25532036582985</v>
      </c>
    </row>
    <row r="14" spans="2:15" ht="14.25" customHeight="1" x14ac:dyDescent="0.2">
      <c r="C14" s="9" t="s">
        <v>26</v>
      </c>
      <c r="D14" s="9" t="s">
        <v>27</v>
      </c>
      <c r="E14" s="78">
        <f>INDEX('1. Calculations'!$U$16:$U$233, MATCH('2.Value Factors pre-Gap Filling'!C14,'1. Calculations'!$C$16:$C$233,0))</f>
        <v>42.648465878993925</v>
      </c>
      <c r="F14" s="78">
        <f>INDEX('1. Calculations'!$V$16:$V$233, MATCH('2.Value Factors pre-Gap Filling'!C14,'1. Calculations'!$C$16:$C$233,0))</f>
        <v>6.5894389378143278E-2</v>
      </c>
      <c r="H14" s="81" t="s">
        <v>401</v>
      </c>
      <c r="I14" s="80">
        <f>AVERAGEIFS($F$13:$F$230,$D$13:$D$230,I$12)</f>
        <v>6.7701638177938899E-3</v>
      </c>
      <c r="J14" s="80">
        <f t="shared" ref="J14:O14" si="1">AVERAGEIFS($F$13:$F$230,$D$13:$D$230,J$12)</f>
        <v>0.27136472124631533</v>
      </c>
      <c r="K14" s="80">
        <f t="shared" si="1"/>
        <v>0.20890596809597139</v>
      </c>
      <c r="L14" s="80">
        <f t="shared" si="1"/>
        <v>9.7395236995725776E-2</v>
      </c>
      <c r="M14" s="80">
        <f t="shared" si="1"/>
        <v>5.7749184256282709E-3</v>
      </c>
      <c r="N14" s="80">
        <f t="shared" si="1"/>
        <v>2.6228230270367327E-2</v>
      </c>
      <c r="O14" s="80">
        <f t="shared" si="1"/>
        <v>4.4427014894707489E-2</v>
      </c>
    </row>
    <row r="15" spans="2:15" ht="14.25" customHeight="1" x14ac:dyDescent="0.2">
      <c r="C15" s="9" t="s">
        <v>28</v>
      </c>
      <c r="D15" s="9" t="s">
        <v>29</v>
      </c>
      <c r="E15" s="78">
        <f>INDEX('1. Calculations'!$U$16:$U$233, MATCH('2.Value Factors pre-Gap Filling'!C15,'1. Calculations'!$C$16:$C$233,0))</f>
        <v>1.0119311017920047</v>
      </c>
      <c r="F15" s="78">
        <f>INDEX('1. Calculations'!$V$16:$V$233, MATCH('2.Value Factors pre-Gap Filling'!C15,'1. Calculations'!$C$16:$C$233,0))</f>
        <v>7.7891469126720722E-2</v>
      </c>
    </row>
    <row r="16" spans="2:15" ht="14.25" customHeight="1" x14ac:dyDescent="0.2">
      <c r="C16" s="9" t="s">
        <v>30</v>
      </c>
      <c r="D16" s="9" t="s">
        <v>31</v>
      </c>
      <c r="E16" s="78" t="str">
        <f>INDEX('1. Calculations'!$U$16:$U$233, MATCH('2.Value Factors pre-Gap Filling'!C16,'1. Calculations'!$C$16:$C$233,0))</f>
        <v>---</v>
      </c>
      <c r="F16" s="78" t="str">
        <f>INDEX('1. Calculations'!$V$16:$V$233, MATCH('2.Value Factors pre-Gap Filling'!C16,'1. Calculations'!$C$16:$C$233,0))</f>
        <v>---</v>
      </c>
    </row>
    <row r="17" spans="3:6" ht="14.25" customHeight="1" x14ac:dyDescent="0.2">
      <c r="C17" s="9" t="s">
        <v>32</v>
      </c>
      <c r="D17" s="9" t="s">
        <v>27</v>
      </c>
      <c r="E17" s="78">
        <f>INDEX('1. Calculations'!$U$16:$U$233, MATCH('2.Value Factors pre-Gap Filling'!C17,'1. Calculations'!$C$16:$C$233,0))</f>
        <v>125.08188092881983</v>
      </c>
      <c r="F17" s="78">
        <f>INDEX('1. Calculations'!$V$16:$V$233, MATCH('2.Value Factors pre-Gap Filling'!C17,'1. Calculations'!$C$16:$C$233,0))</f>
        <v>0</v>
      </c>
    </row>
    <row r="18" spans="3:6" ht="14.25" customHeight="1" x14ac:dyDescent="0.2">
      <c r="C18" s="9" t="s">
        <v>33</v>
      </c>
      <c r="D18" s="9" t="s">
        <v>34</v>
      </c>
      <c r="E18" s="78">
        <f>INDEX('1. Calculations'!$U$16:$U$233, MATCH('2.Value Factors pre-Gap Filling'!C18,'1. Calculations'!$C$16:$C$233,0))</f>
        <v>133.00045230376216</v>
      </c>
      <c r="F18" s="78">
        <f>INDEX('1. Calculations'!$V$16:$V$233, MATCH('2.Value Factors pre-Gap Filling'!C18,'1. Calculations'!$C$16:$C$233,0))</f>
        <v>2.1096571075743233E-2</v>
      </c>
    </row>
    <row r="19" spans="3:6" ht="14.25" customHeight="1" x14ac:dyDescent="0.2">
      <c r="C19" s="9" t="s">
        <v>35</v>
      </c>
      <c r="D19" s="9" t="s">
        <v>36</v>
      </c>
      <c r="E19" s="78" t="str">
        <f>INDEX('1. Calculations'!$U$16:$U$233, MATCH('2.Value Factors pre-Gap Filling'!C19,'1. Calculations'!$C$16:$C$233,0))</f>
        <v>---</v>
      </c>
      <c r="F19" s="78" t="str">
        <f>INDEX('1. Calculations'!$V$16:$V$233, MATCH('2.Value Factors pre-Gap Filling'!C19,'1. Calculations'!$C$16:$C$233,0))</f>
        <v>---</v>
      </c>
    </row>
    <row r="20" spans="3:6" ht="14.25" customHeight="1" x14ac:dyDescent="0.2">
      <c r="C20" s="9" t="s">
        <v>37</v>
      </c>
      <c r="D20" s="9" t="s">
        <v>36</v>
      </c>
      <c r="E20" s="78">
        <f>INDEX('1. Calculations'!$U$16:$U$233, MATCH('2.Value Factors pre-Gap Filling'!C20,'1. Calculations'!$C$16:$C$233,0))</f>
        <v>76.515407447954502</v>
      </c>
      <c r="F20" s="78">
        <f>INDEX('1. Calculations'!$V$16:$V$233, MATCH('2.Value Factors pre-Gap Filling'!C20,'1. Calculations'!$C$16:$C$233,0))</f>
        <v>0.10190407179354991</v>
      </c>
    </row>
    <row r="21" spans="3:6" ht="14.25" customHeight="1" x14ac:dyDescent="0.2">
      <c r="C21" s="9" t="s">
        <v>38</v>
      </c>
      <c r="D21" s="9" t="s">
        <v>27</v>
      </c>
      <c r="E21" s="78">
        <f>INDEX('1. Calculations'!$U$16:$U$233, MATCH('2.Value Factors pre-Gap Filling'!C21,'1. Calculations'!$C$16:$C$233,0))</f>
        <v>20.688226157486582</v>
      </c>
      <c r="F21" s="78">
        <f>INDEX('1. Calculations'!$V$16:$V$233, MATCH('2.Value Factors pre-Gap Filling'!C21,'1. Calculations'!$C$16:$C$233,0))</f>
        <v>0</v>
      </c>
    </row>
    <row r="22" spans="3:6" ht="14.25" customHeight="1" x14ac:dyDescent="0.2">
      <c r="C22" s="9" t="s">
        <v>39</v>
      </c>
      <c r="D22" s="9" t="s">
        <v>36</v>
      </c>
      <c r="E22" s="78" t="str">
        <f>INDEX('1. Calculations'!$U$16:$U$233, MATCH('2.Value Factors pre-Gap Filling'!C22,'1. Calculations'!$C$16:$C$233,0))</f>
        <v>---</v>
      </c>
      <c r="F22" s="78" t="str">
        <f>INDEX('1. Calculations'!$V$16:$V$233, MATCH('2.Value Factors pre-Gap Filling'!C22,'1. Calculations'!$C$16:$C$233,0))</f>
        <v>---</v>
      </c>
    </row>
    <row r="23" spans="3:6" ht="14.25" customHeight="1" x14ac:dyDescent="0.2">
      <c r="C23" s="9" t="s">
        <v>40</v>
      </c>
      <c r="D23" s="9" t="s">
        <v>31</v>
      </c>
      <c r="E23" s="78">
        <f>INDEX('1. Calculations'!$U$16:$U$233, MATCH('2.Value Factors pre-Gap Filling'!C23,'1. Calculations'!$C$16:$C$233,0))</f>
        <v>149.79764221418989</v>
      </c>
      <c r="F23" s="78">
        <f>INDEX('1. Calculations'!$V$16:$V$233, MATCH('2.Value Factors pre-Gap Filling'!C23,'1. Calculations'!$C$16:$C$233,0))</f>
        <v>5.3241612594201571E-2</v>
      </c>
    </row>
    <row r="24" spans="3:6" ht="14.25" customHeight="1" x14ac:dyDescent="0.2">
      <c r="C24" s="9" t="s">
        <v>41</v>
      </c>
      <c r="D24" s="9" t="s">
        <v>27</v>
      </c>
      <c r="E24" s="78">
        <f>INDEX('1. Calculations'!$U$16:$U$233, MATCH('2.Value Factors pre-Gap Filling'!C24,'1. Calculations'!$C$16:$C$233,0))</f>
        <v>88.125315591726689</v>
      </c>
      <c r="F24" s="78">
        <f>INDEX('1. Calculations'!$V$16:$V$233, MATCH('2.Value Factors pre-Gap Filling'!C24,'1. Calculations'!$C$16:$C$233,0))</f>
        <v>0</v>
      </c>
    </row>
    <row r="25" spans="3:6" ht="14.25" customHeight="1" x14ac:dyDescent="0.2">
      <c r="C25" s="9" t="s">
        <v>42</v>
      </c>
      <c r="D25" s="9" t="s">
        <v>27</v>
      </c>
      <c r="E25" s="78">
        <f>INDEX('1. Calculations'!$U$16:$U$233, MATCH('2.Value Factors pre-Gap Filling'!C25,'1. Calculations'!$C$16:$C$233,0))</f>
        <v>23.224524181378616</v>
      </c>
      <c r="F25" s="78">
        <f>INDEX('1. Calculations'!$V$16:$V$233, MATCH('2.Value Factors pre-Gap Filling'!C25,'1. Calculations'!$C$16:$C$233,0))</f>
        <v>0</v>
      </c>
    </row>
    <row r="26" spans="3:6" ht="14.25" customHeight="1" x14ac:dyDescent="0.2">
      <c r="C26" s="9" t="s">
        <v>43</v>
      </c>
      <c r="D26" s="9" t="s">
        <v>36</v>
      </c>
      <c r="E26" s="78" t="str">
        <f>INDEX('1. Calculations'!$U$16:$U$233, MATCH('2.Value Factors pre-Gap Filling'!C26,'1. Calculations'!$C$16:$C$233,0))</f>
        <v>---</v>
      </c>
      <c r="F26" s="78" t="str">
        <f>INDEX('1. Calculations'!$V$16:$V$233, MATCH('2.Value Factors pre-Gap Filling'!C26,'1. Calculations'!$C$16:$C$233,0))</f>
        <v>---</v>
      </c>
    </row>
    <row r="27" spans="3:6" ht="14.25" customHeight="1" x14ac:dyDescent="0.2">
      <c r="C27" s="9" t="s">
        <v>44</v>
      </c>
      <c r="D27" s="9" t="s">
        <v>29</v>
      </c>
      <c r="E27" s="78">
        <f>INDEX('1. Calculations'!$U$16:$U$233, MATCH('2.Value Factors pre-Gap Filling'!C27,'1. Calculations'!$C$16:$C$233,0))</f>
        <v>5.9861364090460096</v>
      </c>
      <c r="F27" s="78">
        <f>INDEX('1. Calculations'!$V$16:$V$233, MATCH('2.Value Factors pre-Gap Filling'!C27,'1. Calculations'!$C$16:$C$233,0))</f>
        <v>0.81501387728795438</v>
      </c>
    </row>
    <row r="28" spans="3:6" ht="14.25" customHeight="1" x14ac:dyDescent="0.2">
      <c r="C28" s="9" t="s">
        <v>45</v>
      </c>
      <c r="D28" s="9" t="s">
        <v>25</v>
      </c>
      <c r="E28" s="78">
        <f>INDEX('1. Calculations'!$U$16:$U$233, MATCH('2.Value Factors pre-Gap Filling'!C28,'1. Calculations'!$C$16:$C$233,0))</f>
        <v>49.894150898864957</v>
      </c>
      <c r="F28" s="78">
        <f>INDEX('1. Calculations'!$V$16:$V$233, MATCH('2.Value Factors pre-Gap Filling'!C28,'1. Calculations'!$C$16:$C$233,0))</f>
        <v>3.9379105361164362E-3</v>
      </c>
    </row>
    <row r="29" spans="3:6" ht="14.25" customHeight="1" x14ac:dyDescent="0.2">
      <c r="C29" s="9" t="s">
        <v>46</v>
      </c>
      <c r="D29" s="9" t="s">
        <v>36</v>
      </c>
      <c r="E29" s="78" t="str">
        <f>INDEX('1. Calculations'!$U$16:$U$233, MATCH('2.Value Factors pre-Gap Filling'!C29,'1. Calculations'!$C$16:$C$233,0))</f>
        <v>---</v>
      </c>
      <c r="F29" s="78" t="str">
        <f>INDEX('1. Calculations'!$V$16:$V$233, MATCH('2.Value Factors pre-Gap Filling'!C29,'1. Calculations'!$C$16:$C$233,0))</f>
        <v>---</v>
      </c>
    </row>
    <row r="30" spans="3:6" ht="14.25" customHeight="1" x14ac:dyDescent="0.2">
      <c r="C30" s="9" t="s">
        <v>47</v>
      </c>
      <c r="D30" s="9" t="s">
        <v>27</v>
      </c>
      <c r="E30" s="78" t="str">
        <f>INDEX('1. Calculations'!$U$16:$U$233, MATCH('2.Value Factors pre-Gap Filling'!C30,'1. Calculations'!$C$16:$C$233,0))</f>
        <v>---</v>
      </c>
      <c r="F30" s="78" t="str">
        <f>INDEX('1. Calculations'!$V$16:$V$233, MATCH('2.Value Factors pre-Gap Filling'!C30,'1. Calculations'!$C$16:$C$233,0))</f>
        <v>---</v>
      </c>
    </row>
    <row r="31" spans="3:6" ht="14.25" customHeight="1" x14ac:dyDescent="0.2">
      <c r="C31" s="9" t="s">
        <v>48</v>
      </c>
      <c r="D31" s="9" t="s">
        <v>27</v>
      </c>
      <c r="E31" s="78">
        <f>INDEX('1. Calculations'!$U$16:$U$233, MATCH('2.Value Factors pre-Gap Filling'!C31,'1. Calculations'!$C$16:$C$233,0))</f>
        <v>12.958522000658267</v>
      </c>
      <c r="F31" s="78">
        <f>INDEX('1. Calculations'!$V$16:$V$233, MATCH('2.Value Factors pre-Gap Filling'!C31,'1. Calculations'!$C$16:$C$233,0))</f>
        <v>2.5786434991564824E-2</v>
      </c>
    </row>
    <row r="32" spans="3:6" ht="14.25" customHeight="1" x14ac:dyDescent="0.2">
      <c r="C32" s="9" t="s">
        <v>49</v>
      </c>
      <c r="D32" s="9" t="s">
        <v>36</v>
      </c>
      <c r="E32" s="78">
        <f>INDEX('1. Calculations'!$U$16:$U$233, MATCH('2.Value Factors pre-Gap Filling'!C32,'1. Calculations'!$C$16:$C$233,0))</f>
        <v>213.73972299722163</v>
      </c>
      <c r="F32" s="78">
        <f>INDEX('1. Calculations'!$V$16:$V$233, MATCH('2.Value Factors pre-Gap Filling'!C32,'1. Calculations'!$C$16:$C$233,0))</f>
        <v>6.5526900597309415E-3</v>
      </c>
    </row>
    <row r="33" spans="3:6" ht="14.25" customHeight="1" x14ac:dyDescent="0.2">
      <c r="C33" s="9" t="s">
        <v>50</v>
      </c>
      <c r="D33" s="9" t="s">
        <v>34</v>
      </c>
      <c r="E33" s="78">
        <f>INDEX('1. Calculations'!$U$16:$U$233, MATCH('2.Value Factors pre-Gap Filling'!C33,'1. Calculations'!$C$16:$C$233,0))</f>
        <v>62.64269839436993</v>
      </c>
      <c r="F33" s="78">
        <f>INDEX('1. Calculations'!$V$16:$V$233, MATCH('2.Value Factors pre-Gap Filling'!C33,'1. Calculations'!$C$16:$C$233,0))</f>
        <v>4.3429060958559262E-3</v>
      </c>
    </row>
    <row r="34" spans="3:6" ht="14.25" customHeight="1" x14ac:dyDescent="0.2">
      <c r="C34" s="9" t="s">
        <v>51</v>
      </c>
      <c r="D34" s="9" t="s">
        <v>52</v>
      </c>
      <c r="E34" s="78" t="str">
        <f>INDEX('1. Calculations'!$U$16:$U$233, MATCH('2.Value Factors pre-Gap Filling'!C34,'1. Calculations'!$C$16:$C$233,0))</f>
        <v>---</v>
      </c>
      <c r="F34" s="78" t="str">
        <f>INDEX('1. Calculations'!$V$16:$V$233, MATCH('2.Value Factors pre-Gap Filling'!C34,'1. Calculations'!$C$16:$C$233,0))</f>
        <v>---</v>
      </c>
    </row>
    <row r="35" spans="3:6" ht="14.25" customHeight="1" x14ac:dyDescent="0.2">
      <c r="C35" s="9" t="s">
        <v>53</v>
      </c>
      <c r="D35" s="9" t="s">
        <v>25</v>
      </c>
      <c r="E35" s="78">
        <f>INDEX('1. Calculations'!$U$16:$U$233, MATCH('2.Value Factors pre-Gap Filling'!C35,'1. Calculations'!$C$16:$C$233,0))</f>
        <v>160.35111277195992</v>
      </c>
      <c r="F35" s="78">
        <f>INDEX('1. Calculations'!$V$16:$V$233, MATCH('2.Value Factors pre-Gap Filling'!C35,'1. Calculations'!$C$16:$C$233,0))</f>
        <v>0</v>
      </c>
    </row>
    <row r="36" spans="3:6" ht="14.25" customHeight="1" x14ac:dyDescent="0.2">
      <c r="C36" s="9" t="s">
        <v>54</v>
      </c>
      <c r="D36" s="9" t="s">
        <v>36</v>
      </c>
      <c r="E36" s="78">
        <f>INDEX('1. Calculations'!$U$16:$U$233, MATCH('2.Value Factors pre-Gap Filling'!C36,'1. Calculations'!$C$16:$C$233,0))</f>
        <v>297.41018701023302</v>
      </c>
      <c r="F36" s="78">
        <f>INDEX('1. Calculations'!$V$16:$V$233, MATCH('2.Value Factors pre-Gap Filling'!C36,'1. Calculations'!$C$16:$C$233,0))</f>
        <v>0</v>
      </c>
    </row>
    <row r="37" spans="3:6" ht="14.25" customHeight="1" x14ac:dyDescent="0.2">
      <c r="C37" s="9" t="s">
        <v>55</v>
      </c>
      <c r="D37" s="9" t="s">
        <v>27</v>
      </c>
      <c r="E37" s="78">
        <f>INDEX('1. Calculations'!$U$16:$U$233, MATCH('2.Value Factors pre-Gap Filling'!C37,'1. Calculations'!$C$16:$C$233,0))</f>
        <v>102.71673266220778</v>
      </c>
      <c r="F37" s="78">
        <f>INDEX('1. Calculations'!$V$16:$V$233, MATCH('2.Value Factors pre-Gap Filling'!C37,'1. Calculations'!$C$16:$C$233,0))</f>
        <v>2.7382924319814951E-3</v>
      </c>
    </row>
    <row r="38" spans="3:6" ht="14.25" customHeight="1" x14ac:dyDescent="0.2">
      <c r="C38" s="9" t="s">
        <v>56</v>
      </c>
      <c r="D38" s="9" t="s">
        <v>34</v>
      </c>
      <c r="E38" s="78">
        <f>INDEX('1. Calculations'!$U$16:$U$233, MATCH('2.Value Factors pre-Gap Filling'!C38,'1. Calculations'!$C$16:$C$233,0))</f>
        <v>2058.578795448957</v>
      </c>
      <c r="F38" s="78">
        <f>INDEX('1. Calculations'!$V$16:$V$233, MATCH('2.Value Factors pre-Gap Filling'!C38,'1. Calculations'!$C$16:$C$233,0))</f>
        <v>0</v>
      </c>
    </row>
    <row r="39" spans="3:6" ht="14.25" customHeight="1" x14ac:dyDescent="0.2">
      <c r="C39" s="9" t="s">
        <v>57</v>
      </c>
      <c r="D39" s="9" t="s">
        <v>36</v>
      </c>
      <c r="E39" s="78">
        <f>INDEX('1. Calculations'!$U$16:$U$233, MATCH('2.Value Factors pre-Gap Filling'!C39,'1. Calculations'!$C$16:$C$233,0))</f>
        <v>273.71052261225998</v>
      </c>
      <c r="F39" s="78">
        <f>INDEX('1. Calculations'!$V$16:$V$233, MATCH('2.Value Factors pre-Gap Filling'!C39,'1. Calculations'!$C$16:$C$233,0))</f>
        <v>1.1896934884900588E-2</v>
      </c>
    </row>
    <row r="40" spans="3:6" ht="14.25" customHeight="1" x14ac:dyDescent="0.2">
      <c r="C40" s="9" t="s">
        <v>58</v>
      </c>
      <c r="D40" s="9" t="s">
        <v>36</v>
      </c>
      <c r="E40" s="78" t="str">
        <f>INDEX('1. Calculations'!$U$16:$U$233, MATCH('2.Value Factors pre-Gap Filling'!C40,'1. Calculations'!$C$16:$C$233,0))</f>
        <v>---</v>
      </c>
      <c r="F40" s="78" t="str">
        <f>INDEX('1. Calculations'!$V$16:$V$233, MATCH('2.Value Factors pre-Gap Filling'!C40,'1. Calculations'!$C$16:$C$233,0))</f>
        <v>---</v>
      </c>
    </row>
    <row r="41" spans="3:6" ht="14.25" customHeight="1" x14ac:dyDescent="0.2">
      <c r="C41" s="9" t="s">
        <v>59</v>
      </c>
      <c r="D41" s="9" t="s">
        <v>31</v>
      </c>
      <c r="E41" s="78">
        <f>INDEX('1. Calculations'!$U$16:$U$233, MATCH('2.Value Factors pre-Gap Filling'!C41,'1. Calculations'!$C$16:$C$233,0))</f>
        <v>17.618152853066409</v>
      </c>
      <c r="F41" s="78">
        <f>INDEX('1. Calculations'!$V$16:$V$233, MATCH('2.Value Factors pre-Gap Filling'!C41,'1. Calculations'!$C$16:$C$233,0))</f>
        <v>0.35290520675588577</v>
      </c>
    </row>
    <row r="42" spans="3:6" ht="14.25" customHeight="1" x14ac:dyDescent="0.2">
      <c r="C42" s="9" t="s">
        <v>60</v>
      </c>
      <c r="D42" s="9" t="s">
        <v>27</v>
      </c>
      <c r="E42" s="78">
        <f>INDEX('1. Calculations'!$U$16:$U$233, MATCH('2.Value Factors pre-Gap Filling'!C42,'1. Calculations'!$C$16:$C$233,0))</f>
        <v>118.12395243134063</v>
      </c>
      <c r="F42" s="78">
        <f>INDEX('1. Calculations'!$V$16:$V$233, MATCH('2.Value Factors pre-Gap Filling'!C42,'1. Calculations'!$C$16:$C$233,0))</f>
        <v>2.5304331714946636E-2</v>
      </c>
    </row>
    <row r="43" spans="3:6" ht="14.25" customHeight="1" x14ac:dyDescent="0.2">
      <c r="C43" s="9" t="s">
        <v>61</v>
      </c>
      <c r="D43" s="9" t="s">
        <v>34</v>
      </c>
      <c r="E43" s="78">
        <f>INDEX('1. Calculations'!$U$16:$U$233, MATCH('2.Value Factors pre-Gap Filling'!C43,'1. Calculations'!$C$16:$C$233,0))</f>
        <v>63.905000463144056</v>
      </c>
      <c r="F43" s="78">
        <f>INDEX('1. Calculations'!$V$16:$V$233, MATCH('2.Value Factors pre-Gap Filling'!C43,'1. Calculations'!$C$16:$C$233,0))</f>
        <v>0</v>
      </c>
    </row>
    <row r="44" spans="3:6" ht="14.25" customHeight="1" x14ac:dyDescent="0.2">
      <c r="C44" s="9" t="s">
        <v>62</v>
      </c>
      <c r="D44" s="9" t="s">
        <v>34</v>
      </c>
      <c r="E44" s="78">
        <f>INDEX('1. Calculations'!$U$16:$U$233, MATCH('2.Value Factors pre-Gap Filling'!C44,'1. Calculations'!$C$16:$C$233,0))</f>
        <v>10.278410050460632</v>
      </c>
      <c r="F44" s="78">
        <f>INDEX('1. Calculations'!$V$16:$V$233, MATCH('2.Value Factors pre-Gap Filling'!C44,'1. Calculations'!$C$16:$C$233,0))</f>
        <v>0</v>
      </c>
    </row>
    <row r="45" spans="3:6" ht="14.25" customHeight="1" x14ac:dyDescent="0.2">
      <c r="C45" s="9" t="s">
        <v>63</v>
      </c>
      <c r="D45" s="9" t="s">
        <v>34</v>
      </c>
      <c r="E45" s="78" t="str">
        <f>INDEX('1. Calculations'!$U$16:$U$233, MATCH('2.Value Factors pre-Gap Filling'!C45,'1. Calculations'!$C$16:$C$233,0))</f>
        <v>---</v>
      </c>
      <c r="F45" s="78" t="str">
        <f>INDEX('1. Calculations'!$V$16:$V$233, MATCH('2.Value Factors pre-Gap Filling'!C45,'1. Calculations'!$C$16:$C$233,0))</f>
        <v>---</v>
      </c>
    </row>
    <row r="46" spans="3:6" ht="14.25" customHeight="1" x14ac:dyDescent="0.2">
      <c r="C46" s="9" t="s">
        <v>64</v>
      </c>
      <c r="D46" s="9" t="s">
        <v>31</v>
      </c>
      <c r="E46" s="78">
        <f>INDEX('1. Calculations'!$U$16:$U$233, MATCH('2.Value Factors pre-Gap Filling'!C46,'1. Calculations'!$C$16:$C$233,0))</f>
        <v>78.756169029220416</v>
      </c>
      <c r="F46" s="78">
        <f>INDEX('1. Calculations'!$V$16:$V$233, MATCH('2.Value Factors pre-Gap Filling'!C46,'1. Calculations'!$C$16:$C$233,0))</f>
        <v>3.5649514399245208E-5</v>
      </c>
    </row>
    <row r="47" spans="3:6" ht="14.25" customHeight="1" x14ac:dyDescent="0.2">
      <c r="C47" s="9" t="s">
        <v>65</v>
      </c>
      <c r="D47" s="9" t="s">
        <v>34</v>
      </c>
      <c r="E47" s="78">
        <f>INDEX('1. Calculations'!$U$16:$U$233, MATCH('2.Value Factors pre-Gap Filling'!C47,'1. Calculations'!$C$16:$C$233,0))</f>
        <v>35.892990493330061</v>
      </c>
      <c r="F47" s="78">
        <f>INDEX('1. Calculations'!$V$16:$V$233, MATCH('2.Value Factors pre-Gap Filling'!C47,'1. Calculations'!$C$16:$C$233,0))</f>
        <v>4.1628490407430597E-3</v>
      </c>
    </row>
    <row r="48" spans="3:6" ht="14.25" customHeight="1" x14ac:dyDescent="0.2">
      <c r="C48" s="9" t="s">
        <v>66</v>
      </c>
      <c r="D48" s="9" t="s">
        <v>52</v>
      </c>
      <c r="E48" s="78">
        <f>INDEX('1. Calculations'!$U$16:$U$233, MATCH('2.Value Factors pre-Gap Filling'!C48,'1. Calculations'!$C$16:$C$233,0))</f>
        <v>71.580197043228694</v>
      </c>
      <c r="F48" s="78">
        <f>INDEX('1. Calculations'!$V$16:$V$233, MATCH('2.Value Factors pre-Gap Filling'!C48,'1. Calculations'!$C$16:$C$233,0))</f>
        <v>3.9315191276128904E-2</v>
      </c>
    </row>
    <row r="49" spans="3:6" ht="14.25" customHeight="1" x14ac:dyDescent="0.2">
      <c r="C49" s="9" t="s">
        <v>67</v>
      </c>
      <c r="D49" s="9" t="s">
        <v>36</v>
      </c>
      <c r="E49" s="78" t="str">
        <f>INDEX('1. Calculations'!$U$16:$U$233, MATCH('2.Value Factors pre-Gap Filling'!C49,'1. Calculations'!$C$16:$C$233,0))</f>
        <v>---</v>
      </c>
      <c r="F49" s="78" t="str">
        <f>INDEX('1. Calculations'!$V$16:$V$233, MATCH('2.Value Factors pre-Gap Filling'!C49,'1. Calculations'!$C$16:$C$233,0))</f>
        <v>---</v>
      </c>
    </row>
    <row r="50" spans="3:6" ht="14.25" customHeight="1" x14ac:dyDescent="0.2">
      <c r="C50" s="9" t="s">
        <v>68</v>
      </c>
      <c r="D50" s="9" t="s">
        <v>34</v>
      </c>
      <c r="E50" s="78">
        <f>INDEX('1. Calculations'!$U$16:$U$233, MATCH('2.Value Factors pre-Gap Filling'!C50,'1. Calculations'!$C$16:$C$233,0))</f>
        <v>6.0371581667924321</v>
      </c>
      <c r="F50" s="78">
        <f>INDEX('1. Calculations'!$V$16:$V$233, MATCH('2.Value Factors pre-Gap Filling'!C50,'1. Calculations'!$C$16:$C$233,0))</f>
        <v>0</v>
      </c>
    </row>
    <row r="51" spans="3:6" ht="14.25" customHeight="1" x14ac:dyDescent="0.2">
      <c r="C51" s="9" t="s">
        <v>69</v>
      </c>
      <c r="D51" s="9" t="s">
        <v>34</v>
      </c>
      <c r="E51" s="78">
        <f>INDEX('1. Calculations'!$U$16:$U$233, MATCH('2.Value Factors pre-Gap Filling'!C51,'1. Calculations'!$C$16:$C$233,0))</f>
        <v>1.9661153651848537</v>
      </c>
      <c r="F51" s="78">
        <f>INDEX('1. Calculations'!$V$16:$V$233, MATCH('2.Value Factors pre-Gap Filling'!C51,'1. Calculations'!$C$16:$C$233,0))</f>
        <v>0</v>
      </c>
    </row>
    <row r="52" spans="3:6" ht="14.25" customHeight="1" x14ac:dyDescent="0.2">
      <c r="C52" s="9" t="s">
        <v>70</v>
      </c>
      <c r="D52" s="9" t="s">
        <v>27</v>
      </c>
      <c r="E52" s="78" t="str">
        <f>INDEX('1. Calculations'!$U$16:$U$233, MATCH('2.Value Factors pre-Gap Filling'!C52,'1. Calculations'!$C$16:$C$233,0))</f>
        <v>---</v>
      </c>
      <c r="F52" s="78" t="str">
        <f>INDEX('1. Calculations'!$V$16:$V$233, MATCH('2.Value Factors pre-Gap Filling'!C52,'1. Calculations'!$C$16:$C$233,0))</f>
        <v>---</v>
      </c>
    </row>
    <row r="53" spans="3:6" ht="14.25" customHeight="1" x14ac:dyDescent="0.2">
      <c r="C53" s="9" t="s">
        <v>71</v>
      </c>
      <c r="D53" s="9" t="s">
        <v>36</v>
      </c>
      <c r="E53" s="78">
        <f>INDEX('1. Calculations'!$U$16:$U$233, MATCH('2.Value Factors pre-Gap Filling'!C53,'1. Calculations'!$C$16:$C$233,0))</f>
        <v>25.660437178834979</v>
      </c>
      <c r="F53" s="78">
        <f>INDEX('1. Calculations'!$V$16:$V$233, MATCH('2.Value Factors pre-Gap Filling'!C53,'1. Calculations'!$C$16:$C$233,0))</f>
        <v>4.3445436729129252E-3</v>
      </c>
    </row>
    <row r="54" spans="3:6" ht="14.25" customHeight="1" x14ac:dyDescent="0.2">
      <c r="C54" s="9" t="s">
        <v>72</v>
      </c>
      <c r="D54" s="9" t="s">
        <v>31</v>
      </c>
      <c r="E54" s="78">
        <f>INDEX('1. Calculations'!$U$16:$U$233, MATCH('2.Value Factors pre-Gap Filling'!C54,'1. Calculations'!$C$16:$C$233,0))</f>
        <v>133.31757692815771</v>
      </c>
      <c r="F54" s="78">
        <f>INDEX('1. Calculations'!$V$16:$V$233, MATCH('2.Value Factors pre-Gap Filling'!C54,'1. Calculations'!$C$16:$C$233,0))</f>
        <v>3.2016763594587418E-2</v>
      </c>
    </row>
    <row r="55" spans="3:6" ht="14.25" customHeight="1" x14ac:dyDescent="0.2">
      <c r="C55" s="9" t="s">
        <v>73</v>
      </c>
      <c r="D55" s="9" t="s">
        <v>36</v>
      </c>
      <c r="E55" s="78">
        <f>INDEX('1. Calculations'!$U$16:$U$233, MATCH('2.Value Factors pre-Gap Filling'!C55,'1. Calculations'!$C$16:$C$233,0))</f>
        <v>576.72991927808584</v>
      </c>
      <c r="F55" s="78">
        <f>INDEX('1. Calculations'!$V$16:$V$233, MATCH('2.Value Factors pre-Gap Filling'!C55,'1. Calculations'!$C$16:$C$233,0))</f>
        <v>3.0757753949710014E-3</v>
      </c>
    </row>
    <row r="56" spans="3:6" ht="14.25" customHeight="1" x14ac:dyDescent="0.2">
      <c r="C56" s="9" t="s">
        <v>74</v>
      </c>
      <c r="D56" s="9" t="s">
        <v>34</v>
      </c>
      <c r="E56" s="78" t="str">
        <f>INDEX('1. Calculations'!$U$16:$U$233, MATCH('2.Value Factors pre-Gap Filling'!C56,'1. Calculations'!$C$16:$C$233,0))</f>
        <v>---</v>
      </c>
      <c r="F56" s="78" t="str">
        <f>INDEX('1. Calculations'!$V$16:$V$233, MATCH('2.Value Factors pre-Gap Filling'!C56,'1. Calculations'!$C$16:$C$233,0))</f>
        <v>---</v>
      </c>
    </row>
    <row r="57" spans="3:6" ht="14.25" customHeight="1" x14ac:dyDescent="0.2">
      <c r="C57" s="9" t="s">
        <v>75</v>
      </c>
      <c r="D57" s="9" t="s">
        <v>34</v>
      </c>
      <c r="E57" s="78" t="str">
        <f>INDEX('1. Calculations'!$U$16:$U$233, MATCH('2.Value Factors pre-Gap Filling'!C57,'1. Calculations'!$C$16:$C$233,0))</f>
        <v>---</v>
      </c>
      <c r="F57" s="78" t="str">
        <f>INDEX('1. Calculations'!$V$16:$V$233, MATCH('2.Value Factors pre-Gap Filling'!C57,'1. Calculations'!$C$16:$C$233,0))</f>
        <v>---</v>
      </c>
    </row>
    <row r="58" spans="3:6" ht="14.25" customHeight="1" x14ac:dyDescent="0.2">
      <c r="C58" s="9" t="s">
        <v>76</v>
      </c>
      <c r="D58" s="9" t="s">
        <v>34</v>
      </c>
      <c r="E58" s="78">
        <f>INDEX('1. Calculations'!$U$16:$U$233, MATCH('2.Value Factors pre-Gap Filling'!C58,'1. Calculations'!$C$16:$C$233,0))</f>
        <v>106.17835860511964</v>
      </c>
      <c r="F58" s="78">
        <f>INDEX('1. Calculations'!$V$16:$V$233, MATCH('2.Value Factors pre-Gap Filling'!C58,'1. Calculations'!$C$16:$C$233,0))</f>
        <v>4.8369021376649538E-3</v>
      </c>
    </row>
    <row r="59" spans="3:6" ht="14.25" customHeight="1" x14ac:dyDescent="0.2">
      <c r="C59" s="9" t="s">
        <v>77</v>
      </c>
      <c r="D59" s="9" t="s">
        <v>36</v>
      </c>
      <c r="E59" s="78">
        <f>INDEX('1. Calculations'!$U$16:$U$233, MATCH('2.Value Factors pre-Gap Filling'!C59,'1. Calculations'!$C$16:$C$233,0))</f>
        <v>767.67872996409517</v>
      </c>
      <c r="F59" s="78">
        <f>INDEX('1. Calculations'!$V$16:$V$233, MATCH('2.Value Factors pre-Gap Filling'!C59,'1. Calculations'!$C$16:$C$233,0))</f>
        <v>7.3227758866574663E-3</v>
      </c>
    </row>
    <row r="60" spans="3:6" ht="14.25" customHeight="1" x14ac:dyDescent="0.2">
      <c r="C60" s="9" t="s">
        <v>78</v>
      </c>
      <c r="D60" s="9" t="s">
        <v>34</v>
      </c>
      <c r="E60" s="78">
        <f>INDEX('1. Calculations'!$U$16:$U$233, MATCH('2.Value Factors pre-Gap Filling'!C60,'1. Calculations'!$C$16:$C$233,0))</f>
        <v>104.76479715338937</v>
      </c>
      <c r="F60" s="78">
        <f>INDEX('1. Calculations'!$V$16:$V$233, MATCH('2.Value Factors pre-Gap Filling'!C60,'1. Calculations'!$C$16:$C$233,0))</f>
        <v>5.1315059346155089E-3</v>
      </c>
    </row>
    <row r="61" spans="3:6" ht="14.25" customHeight="1" x14ac:dyDescent="0.2">
      <c r="C61" s="9" t="s">
        <v>79</v>
      </c>
      <c r="D61" s="9" t="s">
        <v>27</v>
      </c>
      <c r="E61" s="78">
        <f>INDEX('1. Calculations'!$U$16:$U$233, MATCH('2.Value Factors pre-Gap Filling'!C61,'1. Calculations'!$C$16:$C$233,0))</f>
        <v>131.19799395450462</v>
      </c>
      <c r="F61" s="78">
        <f>INDEX('1. Calculations'!$V$16:$V$233, MATCH('2.Value Factors pre-Gap Filling'!C61,'1. Calculations'!$C$16:$C$233,0))</f>
        <v>0.23301265238919108</v>
      </c>
    </row>
    <row r="62" spans="3:6" ht="14.25" customHeight="1" x14ac:dyDescent="0.2">
      <c r="C62" s="9" t="s">
        <v>80</v>
      </c>
      <c r="D62" s="9" t="s">
        <v>36</v>
      </c>
      <c r="E62" s="78" t="str">
        <f>INDEX('1. Calculations'!$U$16:$U$233, MATCH('2.Value Factors pre-Gap Filling'!C62,'1. Calculations'!$C$16:$C$233,0))</f>
        <v>---</v>
      </c>
      <c r="F62" s="78" t="str">
        <f>INDEX('1. Calculations'!$V$16:$V$233, MATCH('2.Value Factors pre-Gap Filling'!C62,'1. Calculations'!$C$16:$C$233,0))</f>
        <v>---</v>
      </c>
    </row>
    <row r="63" spans="3:6" ht="14.25" customHeight="1" x14ac:dyDescent="0.2">
      <c r="C63" s="9" t="s">
        <v>81</v>
      </c>
      <c r="D63" s="9" t="s">
        <v>36</v>
      </c>
      <c r="E63" s="78" t="str">
        <f>INDEX('1. Calculations'!$U$16:$U$233, MATCH('2.Value Factors pre-Gap Filling'!C63,'1. Calculations'!$C$16:$C$233,0))</f>
        <v>---</v>
      </c>
      <c r="F63" s="78" t="str">
        <f>INDEX('1. Calculations'!$V$16:$V$233, MATCH('2.Value Factors pre-Gap Filling'!C63,'1. Calculations'!$C$16:$C$233,0))</f>
        <v>---</v>
      </c>
    </row>
    <row r="64" spans="3:6" ht="14.25" customHeight="1" x14ac:dyDescent="0.2">
      <c r="C64" s="9" t="s">
        <v>82</v>
      </c>
      <c r="D64" s="9" t="s">
        <v>27</v>
      </c>
      <c r="E64" s="78" t="str">
        <f>INDEX('1. Calculations'!$U$16:$U$233, MATCH('2.Value Factors pre-Gap Filling'!C64,'1. Calculations'!$C$16:$C$233,0))</f>
        <v>---</v>
      </c>
      <c r="F64" s="78" t="str">
        <f>INDEX('1. Calculations'!$V$16:$V$233, MATCH('2.Value Factors pre-Gap Filling'!C64,'1. Calculations'!$C$16:$C$233,0))</f>
        <v>---</v>
      </c>
    </row>
    <row r="65" spans="3:6" ht="14.25" customHeight="1" x14ac:dyDescent="0.2">
      <c r="C65" s="9" t="s">
        <v>83</v>
      </c>
      <c r="D65" s="9" t="s">
        <v>27</v>
      </c>
      <c r="E65" s="78">
        <f>INDEX('1. Calculations'!$U$16:$U$233, MATCH('2.Value Factors pre-Gap Filling'!C65,'1. Calculations'!$C$16:$C$233,0))</f>
        <v>27.720174494752026</v>
      </c>
      <c r="F65" s="78">
        <f>INDEX('1. Calculations'!$V$16:$V$233, MATCH('2.Value Factors pre-Gap Filling'!C65,'1. Calculations'!$C$16:$C$233,0))</f>
        <v>0</v>
      </c>
    </row>
    <row r="66" spans="3:6" ht="14.25" customHeight="1" x14ac:dyDescent="0.2">
      <c r="C66" s="9" t="s">
        <v>84</v>
      </c>
      <c r="D66" s="9" t="s">
        <v>27</v>
      </c>
      <c r="E66" s="78">
        <f>INDEX('1. Calculations'!$U$16:$U$233, MATCH('2.Value Factors pre-Gap Filling'!C66,'1. Calculations'!$C$16:$C$233,0))</f>
        <v>34.489186951126072</v>
      </c>
      <c r="F66" s="78">
        <f>INDEX('1. Calculations'!$V$16:$V$233, MATCH('2.Value Factors pre-Gap Filling'!C66,'1. Calculations'!$C$16:$C$233,0))</f>
        <v>3.1786044902974782</v>
      </c>
    </row>
    <row r="67" spans="3:6" ht="14.25" customHeight="1" x14ac:dyDescent="0.2">
      <c r="C67" s="9" t="s">
        <v>85</v>
      </c>
      <c r="D67" s="9" t="s">
        <v>29</v>
      </c>
      <c r="E67" s="78">
        <f>INDEX('1. Calculations'!$U$16:$U$233, MATCH('2.Value Factors pre-Gap Filling'!C67,'1. Calculations'!$C$16:$C$233,0))</f>
        <v>5.3027445841080647</v>
      </c>
      <c r="F67" s="78">
        <f>INDEX('1. Calculations'!$V$16:$V$233, MATCH('2.Value Factors pre-Gap Filling'!C67,'1. Calculations'!$C$16:$C$233,0))</f>
        <v>5.3823889299579319E-2</v>
      </c>
    </row>
    <row r="68" spans="3:6" ht="14.25" customHeight="1" x14ac:dyDescent="0.2">
      <c r="C68" s="9" t="s">
        <v>86</v>
      </c>
      <c r="D68" s="9" t="s">
        <v>36</v>
      </c>
      <c r="E68" s="78" t="str">
        <f>INDEX('1. Calculations'!$U$16:$U$233, MATCH('2.Value Factors pre-Gap Filling'!C68,'1. Calculations'!$C$16:$C$233,0))</f>
        <v>---</v>
      </c>
      <c r="F68" s="78" t="str">
        <f>INDEX('1. Calculations'!$V$16:$V$233, MATCH('2.Value Factors pre-Gap Filling'!C68,'1. Calculations'!$C$16:$C$233,0))</f>
        <v>---</v>
      </c>
    </row>
    <row r="69" spans="3:6" ht="14.25" customHeight="1" x14ac:dyDescent="0.2">
      <c r="C69" s="9" t="s">
        <v>87</v>
      </c>
      <c r="D69" s="9" t="s">
        <v>36</v>
      </c>
      <c r="E69" s="78">
        <f>INDEX('1. Calculations'!$U$16:$U$233, MATCH('2.Value Factors pre-Gap Filling'!C69,'1. Calculations'!$C$16:$C$233,0))</f>
        <v>525.1376413835427</v>
      </c>
      <c r="F69" s="78">
        <f>INDEX('1. Calculations'!$V$16:$V$233, MATCH('2.Value Factors pre-Gap Filling'!C69,'1. Calculations'!$C$16:$C$233,0))</f>
        <v>1.7715188768556104E-2</v>
      </c>
    </row>
    <row r="70" spans="3:6" ht="14.25" customHeight="1" x14ac:dyDescent="0.2">
      <c r="C70" s="9" t="s">
        <v>88</v>
      </c>
      <c r="D70" s="9" t="s">
        <v>36</v>
      </c>
      <c r="E70" s="78">
        <f>INDEX('1. Calculations'!$U$16:$U$233, MATCH('2.Value Factors pre-Gap Filling'!C70,'1. Calculations'!$C$16:$C$233,0))</f>
        <v>164.93035992550534</v>
      </c>
      <c r="F70" s="78">
        <f>INDEX('1. Calculations'!$V$16:$V$233, MATCH('2.Value Factors pre-Gap Filling'!C70,'1. Calculations'!$C$16:$C$233,0))</f>
        <v>9.4821422523796578E-3</v>
      </c>
    </row>
    <row r="71" spans="3:6" ht="14.25" customHeight="1" x14ac:dyDescent="0.2">
      <c r="C71" s="9" t="s">
        <v>89</v>
      </c>
      <c r="D71" s="9" t="s">
        <v>29</v>
      </c>
      <c r="E71" s="78">
        <f>INDEX('1. Calculations'!$U$16:$U$233, MATCH('2.Value Factors pre-Gap Filling'!C71,'1. Calculations'!$C$16:$C$233,0))</f>
        <v>15.094459891542758</v>
      </c>
      <c r="F71" s="78">
        <f>INDEX('1. Calculations'!$V$16:$V$233, MATCH('2.Value Factors pre-Gap Filling'!C71,'1. Calculations'!$C$16:$C$233,0))</f>
        <v>3.024243992305739E-2</v>
      </c>
    </row>
    <row r="72" spans="3:6" ht="14.25" customHeight="1" x14ac:dyDescent="0.2">
      <c r="C72" s="9" t="s">
        <v>90</v>
      </c>
      <c r="D72" s="9" t="s">
        <v>36</v>
      </c>
      <c r="E72" s="78">
        <f>INDEX('1. Calculations'!$U$16:$U$233, MATCH('2.Value Factors pre-Gap Filling'!C72,'1. Calculations'!$C$16:$C$233,0))</f>
        <v>218.04033180451498</v>
      </c>
      <c r="F72" s="78">
        <f>INDEX('1. Calculations'!$V$16:$V$233, MATCH('2.Value Factors pre-Gap Filling'!C72,'1. Calculations'!$C$16:$C$233,0))</f>
        <v>3.8169770896272566E-3</v>
      </c>
    </row>
    <row r="73" spans="3:6" ht="14.25" customHeight="1" x14ac:dyDescent="0.2">
      <c r="C73" s="9" t="s">
        <v>91</v>
      </c>
      <c r="D73" s="9" t="s">
        <v>34</v>
      </c>
      <c r="E73" s="78">
        <f>INDEX('1. Calculations'!$U$16:$U$233, MATCH('2.Value Factors pre-Gap Filling'!C73,'1. Calculations'!$C$16:$C$233,0))</f>
        <v>112.11115156621595</v>
      </c>
      <c r="F73" s="78">
        <f>INDEX('1. Calculations'!$V$16:$V$233, MATCH('2.Value Factors pre-Gap Filling'!C73,'1. Calculations'!$C$16:$C$233,0))</f>
        <v>3.3805242237585791E-2</v>
      </c>
    </row>
    <row r="74" spans="3:6" ht="14.25" customHeight="1" x14ac:dyDescent="0.2">
      <c r="C74" s="9" t="s">
        <v>92</v>
      </c>
      <c r="D74" s="9" t="s">
        <v>34</v>
      </c>
      <c r="E74" s="78" t="str">
        <f>INDEX('1. Calculations'!$U$16:$U$233, MATCH('2.Value Factors pre-Gap Filling'!C74,'1. Calculations'!$C$16:$C$233,0))</f>
        <v>---</v>
      </c>
      <c r="F74" s="78" t="str">
        <f>INDEX('1. Calculations'!$V$16:$V$233, MATCH('2.Value Factors pre-Gap Filling'!C74,'1. Calculations'!$C$16:$C$233,0))</f>
        <v>---</v>
      </c>
    </row>
    <row r="75" spans="3:6" ht="14.25" customHeight="1" x14ac:dyDescent="0.2">
      <c r="C75" s="9" t="s">
        <v>93</v>
      </c>
      <c r="D75" s="9" t="s">
        <v>27</v>
      </c>
      <c r="E75" s="78">
        <f>INDEX('1. Calculations'!$U$16:$U$233, MATCH('2.Value Factors pre-Gap Filling'!C75,'1. Calculations'!$C$16:$C$233,0))</f>
        <v>37.579914313082107</v>
      </c>
      <c r="F75" s="78">
        <f>INDEX('1. Calculations'!$V$16:$V$233, MATCH('2.Value Factors pre-Gap Filling'!C75,'1. Calculations'!$C$16:$C$233,0))</f>
        <v>1.8120541793530507</v>
      </c>
    </row>
    <row r="76" spans="3:6" ht="14.25" customHeight="1" x14ac:dyDescent="0.2">
      <c r="C76" s="9" t="s">
        <v>94</v>
      </c>
      <c r="D76" s="9" t="s">
        <v>34</v>
      </c>
      <c r="E76" s="78">
        <f>INDEX('1. Calculations'!$U$16:$U$233, MATCH('2.Value Factors pre-Gap Filling'!C76,'1. Calculations'!$C$16:$C$233,0))</f>
        <v>299.19659285383057</v>
      </c>
      <c r="F76" s="78">
        <f>INDEX('1. Calculations'!$V$16:$V$233, MATCH('2.Value Factors pre-Gap Filling'!C76,'1. Calculations'!$C$16:$C$233,0))</f>
        <v>0</v>
      </c>
    </row>
    <row r="77" spans="3:6" ht="14.25" customHeight="1" x14ac:dyDescent="0.2">
      <c r="C77" s="9" t="s">
        <v>95</v>
      </c>
      <c r="D77" s="9" t="s">
        <v>34</v>
      </c>
      <c r="E77" s="78">
        <f>INDEX('1. Calculations'!$U$16:$U$233, MATCH('2.Value Factors pre-Gap Filling'!C77,'1. Calculations'!$C$16:$C$233,0))</f>
        <v>51.875215466049269</v>
      </c>
      <c r="F77" s="78">
        <f>INDEX('1. Calculations'!$V$16:$V$233, MATCH('2.Value Factors pre-Gap Filling'!C77,'1. Calculations'!$C$16:$C$233,0))</f>
        <v>0</v>
      </c>
    </row>
    <row r="78" spans="3:6" ht="14.25" customHeight="1" x14ac:dyDescent="0.2">
      <c r="C78" s="9" t="s">
        <v>96</v>
      </c>
      <c r="D78" s="9" t="s">
        <v>27</v>
      </c>
      <c r="E78" s="78" t="str">
        <f>INDEX('1. Calculations'!$U$16:$U$233, MATCH('2.Value Factors pre-Gap Filling'!C78,'1. Calculations'!$C$16:$C$233,0))</f>
        <v>---</v>
      </c>
      <c r="F78" s="78" t="str">
        <f>INDEX('1. Calculations'!$V$16:$V$233, MATCH('2.Value Factors pre-Gap Filling'!C78,'1. Calculations'!$C$16:$C$233,0))</f>
        <v>---</v>
      </c>
    </row>
    <row r="79" spans="3:6" ht="14.25" customHeight="1" x14ac:dyDescent="0.2">
      <c r="C79" s="9" t="s">
        <v>97</v>
      </c>
      <c r="D79" s="9" t="s">
        <v>31</v>
      </c>
      <c r="E79" s="78" t="str">
        <f>INDEX('1. Calculations'!$U$16:$U$233, MATCH('2.Value Factors pre-Gap Filling'!C79,'1. Calculations'!$C$16:$C$233,0))</f>
        <v>---</v>
      </c>
      <c r="F79" s="78" t="str">
        <f>INDEX('1. Calculations'!$V$16:$V$233, MATCH('2.Value Factors pre-Gap Filling'!C79,'1. Calculations'!$C$16:$C$233,0))</f>
        <v>---</v>
      </c>
    </row>
    <row r="80" spans="3:6" ht="14.25" customHeight="1" x14ac:dyDescent="0.2">
      <c r="C80" s="9" t="s">
        <v>98</v>
      </c>
      <c r="D80" s="9" t="s">
        <v>27</v>
      </c>
      <c r="E80" s="78">
        <f>INDEX('1. Calculations'!$U$16:$U$233, MATCH('2.Value Factors pre-Gap Filling'!C80,'1. Calculations'!$C$16:$C$233,0))</f>
        <v>89.150557895822587</v>
      </c>
      <c r="F80" s="78">
        <f>INDEX('1. Calculations'!$V$16:$V$233, MATCH('2.Value Factors pre-Gap Filling'!C80,'1. Calculations'!$C$16:$C$233,0))</f>
        <v>1.3245028912619554</v>
      </c>
    </row>
    <row r="81" spans="3:6" ht="14.25" customHeight="1" x14ac:dyDescent="0.2">
      <c r="C81" s="9" t="s">
        <v>99</v>
      </c>
      <c r="D81" s="9" t="s">
        <v>27</v>
      </c>
      <c r="E81" s="78">
        <f>INDEX('1. Calculations'!$U$16:$U$233, MATCH('2.Value Factors pre-Gap Filling'!C81,'1. Calculations'!$C$16:$C$233,0))</f>
        <v>34.090970478360575</v>
      </c>
      <c r="F81" s="78">
        <f>INDEX('1. Calculations'!$V$16:$V$233, MATCH('2.Value Factors pre-Gap Filling'!C81,'1. Calculations'!$C$16:$C$233,0))</f>
        <v>7.156577149597948E-2</v>
      </c>
    </row>
    <row r="82" spans="3:6" ht="14.25" customHeight="1" x14ac:dyDescent="0.2">
      <c r="C82" s="9" t="s">
        <v>100</v>
      </c>
      <c r="D82" s="9" t="s">
        <v>31</v>
      </c>
      <c r="E82" s="78" t="str">
        <f>INDEX('1. Calculations'!$U$16:$U$233, MATCH('2.Value Factors pre-Gap Filling'!C82,'1. Calculations'!$C$16:$C$233,0))</f>
        <v>---</v>
      </c>
      <c r="F82" s="78" t="str">
        <f>INDEX('1. Calculations'!$V$16:$V$233, MATCH('2.Value Factors pre-Gap Filling'!C82,'1. Calculations'!$C$16:$C$233,0))</f>
        <v>---</v>
      </c>
    </row>
    <row r="83" spans="3:6" ht="14.25" customHeight="1" x14ac:dyDescent="0.2">
      <c r="C83" s="9" t="s">
        <v>101</v>
      </c>
      <c r="D83" s="9" t="s">
        <v>34</v>
      </c>
      <c r="E83" s="78">
        <f>INDEX('1. Calculations'!$U$16:$U$233, MATCH('2.Value Factors pre-Gap Filling'!C83,'1. Calculations'!$C$16:$C$233,0))</f>
        <v>155.67046488884492</v>
      </c>
      <c r="F83" s="78">
        <f>INDEX('1. Calculations'!$V$16:$V$233, MATCH('2.Value Factors pre-Gap Filling'!C83,'1. Calculations'!$C$16:$C$233,0))</f>
        <v>4.2651040557269565E-2</v>
      </c>
    </row>
    <row r="84" spans="3:6" ht="14.25" customHeight="1" x14ac:dyDescent="0.2">
      <c r="C84" s="9" t="s">
        <v>102</v>
      </c>
      <c r="D84" s="9" t="s">
        <v>34</v>
      </c>
      <c r="E84" s="78">
        <f>INDEX('1. Calculations'!$U$16:$U$233, MATCH('2.Value Factors pre-Gap Filling'!C84,'1. Calculations'!$C$16:$C$233,0))</f>
        <v>30.297933855017192</v>
      </c>
      <c r="F84" s="78">
        <f>INDEX('1. Calculations'!$V$16:$V$233, MATCH('2.Value Factors pre-Gap Filling'!C84,'1. Calculations'!$C$16:$C$233,0))</f>
        <v>8.7768960154407712E-3</v>
      </c>
    </row>
    <row r="85" spans="3:6" ht="14.25" customHeight="1" x14ac:dyDescent="0.2">
      <c r="C85" s="9" t="s">
        <v>103</v>
      </c>
      <c r="D85" s="9" t="s">
        <v>27</v>
      </c>
      <c r="E85" s="78">
        <f>INDEX('1. Calculations'!$U$16:$U$233, MATCH('2.Value Factors pre-Gap Filling'!C85,'1. Calculations'!$C$16:$C$233,0))</f>
        <v>357.69218785552459</v>
      </c>
      <c r="F85" s="78">
        <f>INDEX('1. Calculations'!$V$16:$V$233, MATCH('2.Value Factors pre-Gap Filling'!C85,'1. Calculations'!$C$16:$C$233,0))</f>
        <v>2.0712080615908308E-2</v>
      </c>
    </row>
    <row r="86" spans="3:6" ht="14.25" customHeight="1" x14ac:dyDescent="0.2">
      <c r="C86" s="9" t="s">
        <v>104</v>
      </c>
      <c r="D86" s="9" t="s">
        <v>27</v>
      </c>
      <c r="E86" s="78">
        <f>INDEX('1. Calculations'!$U$16:$U$233, MATCH('2.Value Factors pre-Gap Filling'!C86,'1. Calculations'!$C$16:$C$233,0))</f>
        <v>24.869455951480852</v>
      </c>
      <c r="F86" s="78">
        <f>INDEX('1. Calculations'!$V$16:$V$233, MATCH('2.Value Factors pre-Gap Filling'!C86,'1. Calculations'!$C$16:$C$233,0))</f>
        <v>0.13854293942406595</v>
      </c>
    </row>
    <row r="87" spans="3:6" ht="14.25" customHeight="1" x14ac:dyDescent="0.2">
      <c r="C87" s="9" t="s">
        <v>105</v>
      </c>
      <c r="D87" s="9" t="s">
        <v>34</v>
      </c>
      <c r="E87" s="78">
        <f>INDEX('1. Calculations'!$U$16:$U$233, MATCH('2.Value Factors pre-Gap Filling'!C87,'1. Calculations'!$C$16:$C$233,0))</f>
        <v>189.97271654298225</v>
      </c>
      <c r="F87" s="78">
        <f>INDEX('1. Calculations'!$V$16:$V$233, MATCH('2.Value Factors pre-Gap Filling'!C87,'1. Calculations'!$C$16:$C$233,0))</f>
        <v>1.9110596092604636E-2</v>
      </c>
    </row>
    <row r="88" spans="3:6" ht="14.25" customHeight="1" x14ac:dyDescent="0.2">
      <c r="C88" s="9" t="s">
        <v>106</v>
      </c>
      <c r="D88" s="9" t="s">
        <v>27</v>
      </c>
      <c r="E88" s="78" t="str">
        <f>INDEX('1. Calculations'!$U$16:$U$233, MATCH('2.Value Factors pre-Gap Filling'!C88,'1. Calculations'!$C$16:$C$233,0))</f>
        <v>---</v>
      </c>
      <c r="F88" s="78" t="str">
        <f>INDEX('1. Calculations'!$V$16:$V$233, MATCH('2.Value Factors pre-Gap Filling'!C88,'1. Calculations'!$C$16:$C$233,0))</f>
        <v>---</v>
      </c>
    </row>
    <row r="89" spans="3:6" ht="14.25" customHeight="1" x14ac:dyDescent="0.2">
      <c r="C89" s="9" t="s">
        <v>107</v>
      </c>
      <c r="D89" s="9" t="s">
        <v>27</v>
      </c>
      <c r="E89" s="78">
        <f>INDEX('1. Calculations'!$U$16:$U$233, MATCH('2.Value Factors pre-Gap Filling'!C89,'1. Calculations'!$C$16:$C$233,0))</f>
        <v>116.1803859303631</v>
      </c>
      <c r="F89" s="78">
        <f>INDEX('1. Calculations'!$V$16:$V$233, MATCH('2.Value Factors pre-Gap Filling'!C89,'1. Calculations'!$C$16:$C$233,0))</f>
        <v>0.47710574485416957</v>
      </c>
    </row>
    <row r="90" spans="3:6" ht="14.25" customHeight="1" x14ac:dyDescent="0.2">
      <c r="C90" s="9" t="s">
        <v>108</v>
      </c>
      <c r="D90" s="9" t="s">
        <v>27</v>
      </c>
      <c r="E90" s="78" t="str">
        <f>INDEX('1. Calculations'!$U$16:$U$233, MATCH('2.Value Factors pre-Gap Filling'!C90,'1. Calculations'!$C$16:$C$233,0))</f>
        <v>---</v>
      </c>
      <c r="F90" s="78" t="str">
        <f>INDEX('1. Calculations'!$V$16:$V$233, MATCH('2.Value Factors pre-Gap Filling'!C90,'1. Calculations'!$C$16:$C$233,0))</f>
        <v>---</v>
      </c>
    </row>
    <row r="91" spans="3:6" ht="14.25" customHeight="1" x14ac:dyDescent="0.2">
      <c r="C91" s="9" t="s">
        <v>109</v>
      </c>
      <c r="D91" s="9" t="s">
        <v>36</v>
      </c>
      <c r="E91" s="78" t="str">
        <f>INDEX('1. Calculations'!$U$16:$U$233, MATCH('2.Value Factors pre-Gap Filling'!C91,'1. Calculations'!$C$16:$C$233,0))</f>
        <v>---</v>
      </c>
      <c r="F91" s="78" t="str">
        <f>INDEX('1. Calculations'!$V$16:$V$233, MATCH('2.Value Factors pre-Gap Filling'!C91,'1. Calculations'!$C$16:$C$233,0))</f>
        <v>---</v>
      </c>
    </row>
    <row r="92" spans="3:6" ht="14.25" customHeight="1" x14ac:dyDescent="0.2">
      <c r="C92" s="9" t="s">
        <v>110</v>
      </c>
      <c r="D92" s="9" t="s">
        <v>31</v>
      </c>
      <c r="E92" s="78" t="str">
        <f>INDEX('1. Calculations'!$U$16:$U$233, MATCH('2.Value Factors pre-Gap Filling'!C92,'1. Calculations'!$C$16:$C$233,0))</f>
        <v>---</v>
      </c>
      <c r="F92" s="78" t="str">
        <f>INDEX('1. Calculations'!$V$16:$V$233, MATCH('2.Value Factors pre-Gap Filling'!C92,'1. Calculations'!$C$16:$C$233,0))</f>
        <v>---</v>
      </c>
    </row>
    <row r="93" spans="3:6" ht="14.25" customHeight="1" x14ac:dyDescent="0.2">
      <c r="C93" s="9" t="s">
        <v>111</v>
      </c>
      <c r="D93" s="9" t="s">
        <v>36</v>
      </c>
      <c r="E93" s="78">
        <f>INDEX('1. Calculations'!$U$16:$U$233, MATCH('2.Value Factors pre-Gap Filling'!C93,'1. Calculations'!$C$16:$C$233,0))</f>
        <v>326.50036756881701</v>
      </c>
      <c r="F93" s="78">
        <f>INDEX('1. Calculations'!$V$16:$V$233, MATCH('2.Value Factors pre-Gap Filling'!C93,'1. Calculations'!$C$16:$C$233,0))</f>
        <v>1.0779612348946989E-3</v>
      </c>
    </row>
    <row r="94" spans="3:6" ht="14.25" customHeight="1" x14ac:dyDescent="0.2">
      <c r="C94" s="9" t="s">
        <v>112</v>
      </c>
      <c r="D94" s="9" t="s">
        <v>34</v>
      </c>
      <c r="E94" s="78">
        <f>INDEX('1. Calculations'!$U$16:$U$233, MATCH('2.Value Factors pre-Gap Filling'!C94,'1. Calculations'!$C$16:$C$233,0))</f>
        <v>181.27596832795336</v>
      </c>
      <c r="F94" s="78">
        <f>INDEX('1. Calculations'!$V$16:$V$233, MATCH('2.Value Factors pre-Gap Filling'!C94,'1. Calculations'!$C$16:$C$233,0))</f>
        <v>7.7273835663588235E-3</v>
      </c>
    </row>
    <row r="95" spans="3:6" ht="14.25" customHeight="1" x14ac:dyDescent="0.2">
      <c r="C95" s="9" t="s">
        <v>113</v>
      </c>
      <c r="D95" s="9" t="s">
        <v>34</v>
      </c>
      <c r="E95" s="78">
        <f>INDEX('1. Calculations'!$U$16:$U$233, MATCH('2.Value Factors pre-Gap Filling'!C95,'1. Calculations'!$C$16:$C$233,0))</f>
        <v>21.651867802005917</v>
      </c>
      <c r="F95" s="78">
        <f>INDEX('1. Calculations'!$V$16:$V$233, MATCH('2.Value Factors pre-Gap Filling'!C95,'1. Calculations'!$C$16:$C$233,0))</f>
        <v>6.9436101725954295E-3</v>
      </c>
    </row>
    <row r="96" spans="3:6" ht="14.25" customHeight="1" x14ac:dyDescent="0.2">
      <c r="C96" s="9" t="s">
        <v>114</v>
      </c>
      <c r="D96" s="9" t="s">
        <v>36</v>
      </c>
      <c r="E96" s="78">
        <f>INDEX('1. Calculations'!$U$16:$U$233, MATCH('2.Value Factors pre-Gap Filling'!C96,'1. Calculations'!$C$16:$C$233,0))</f>
        <v>141.63005961871121</v>
      </c>
      <c r="F96" s="78">
        <f>INDEX('1. Calculations'!$V$16:$V$233, MATCH('2.Value Factors pre-Gap Filling'!C96,'1. Calculations'!$C$16:$C$233,0))</f>
        <v>5.6726279072762079E-2</v>
      </c>
    </row>
    <row r="97" spans="3:6" ht="14.25" customHeight="1" x14ac:dyDescent="0.2">
      <c r="C97" s="9" t="s">
        <v>115</v>
      </c>
      <c r="D97" s="9" t="s">
        <v>36</v>
      </c>
      <c r="E97" s="78">
        <f>INDEX('1. Calculations'!$U$16:$U$233, MATCH('2.Value Factors pre-Gap Filling'!C97,'1. Calculations'!$C$16:$C$233,0))</f>
        <v>53.496591707446775</v>
      </c>
      <c r="F97" s="78">
        <f>INDEX('1. Calculations'!$V$16:$V$233, MATCH('2.Value Factors pre-Gap Filling'!C97,'1. Calculations'!$C$16:$C$233,0))</f>
        <v>4.0922954318597608E-3</v>
      </c>
    </row>
    <row r="98" spans="3:6" ht="14.25" customHeight="1" x14ac:dyDescent="0.2">
      <c r="C98" s="9" t="s">
        <v>116</v>
      </c>
      <c r="D98" s="9" t="s">
        <v>36</v>
      </c>
      <c r="E98" s="78">
        <f>INDEX('1. Calculations'!$U$16:$U$233, MATCH('2.Value Factors pre-Gap Filling'!C98,'1. Calculations'!$C$16:$C$233,0))</f>
        <v>85.442492291394842</v>
      </c>
      <c r="F98" s="78">
        <f>INDEX('1. Calculations'!$V$16:$V$233, MATCH('2.Value Factors pre-Gap Filling'!C98,'1. Calculations'!$C$16:$C$233,0))</f>
        <v>1.6063902799401592E-3</v>
      </c>
    </row>
    <row r="99" spans="3:6" ht="14.25" customHeight="1" x14ac:dyDescent="0.2">
      <c r="C99" s="9" t="s">
        <v>117</v>
      </c>
      <c r="D99" s="9" t="s">
        <v>31</v>
      </c>
      <c r="E99" s="78" t="str">
        <f>INDEX('1. Calculations'!$U$16:$U$233, MATCH('2.Value Factors pre-Gap Filling'!C99,'1. Calculations'!$C$16:$C$233,0))</f>
        <v>---</v>
      </c>
      <c r="F99" s="78" t="str">
        <f>INDEX('1. Calculations'!$V$16:$V$233, MATCH('2.Value Factors pre-Gap Filling'!C99,'1. Calculations'!$C$16:$C$233,0))</f>
        <v>---</v>
      </c>
    </row>
    <row r="100" spans="3:6" ht="14.25" customHeight="1" x14ac:dyDescent="0.2">
      <c r="C100" s="9" t="s">
        <v>118</v>
      </c>
      <c r="D100" s="9" t="s">
        <v>27</v>
      </c>
      <c r="E100" s="78">
        <f>INDEX('1. Calculations'!$U$16:$U$233, MATCH('2.Value Factors pre-Gap Filling'!C100,'1. Calculations'!$C$16:$C$233,0))</f>
        <v>49.517831105447854</v>
      </c>
      <c r="F100" s="78">
        <f>INDEX('1. Calculations'!$V$16:$V$233, MATCH('2.Value Factors pre-Gap Filling'!C100,'1. Calculations'!$C$16:$C$233,0))</f>
        <v>0</v>
      </c>
    </row>
    <row r="101" spans="3:6" ht="14.25" customHeight="1" x14ac:dyDescent="0.2">
      <c r="C101" s="9" t="s">
        <v>119</v>
      </c>
      <c r="D101" s="9" t="s">
        <v>27</v>
      </c>
      <c r="E101" s="78">
        <f>INDEX('1. Calculations'!$U$16:$U$233, MATCH('2.Value Factors pre-Gap Filling'!C101,'1. Calculations'!$C$16:$C$233,0))</f>
        <v>40.399884343669967</v>
      </c>
      <c r="F101" s="78">
        <f>INDEX('1. Calculations'!$V$16:$V$233, MATCH('2.Value Factors pre-Gap Filling'!C101,'1. Calculations'!$C$16:$C$233,0))</f>
        <v>8.7723005685141256E-2</v>
      </c>
    </row>
    <row r="102" spans="3:6" ht="14.25" customHeight="1" x14ac:dyDescent="0.2">
      <c r="C102" s="9" t="s">
        <v>120</v>
      </c>
      <c r="D102" s="9" t="s">
        <v>25</v>
      </c>
      <c r="E102" s="78">
        <f>INDEX('1. Calculations'!$U$16:$U$233, MATCH('2.Value Factors pre-Gap Filling'!C102,'1. Calculations'!$C$16:$C$233,0))</f>
        <v>141.68358922334596</v>
      </c>
      <c r="F102" s="78">
        <f>INDEX('1. Calculations'!$V$16:$V$233, MATCH('2.Value Factors pre-Gap Filling'!C102,'1. Calculations'!$C$16:$C$233,0))</f>
        <v>4.1708115406396103E-3</v>
      </c>
    </row>
    <row r="103" spans="3:6" ht="14.25" customHeight="1" x14ac:dyDescent="0.2">
      <c r="C103" s="9" t="s">
        <v>121</v>
      </c>
      <c r="D103" s="9" t="s">
        <v>31</v>
      </c>
      <c r="E103" s="78">
        <f>INDEX('1. Calculations'!$U$16:$U$233, MATCH('2.Value Factors pre-Gap Filling'!C103,'1. Calculations'!$C$16:$C$233,0))</f>
        <v>162.06619043959151</v>
      </c>
      <c r="F103" s="78">
        <f>INDEX('1. Calculations'!$V$16:$V$233, MATCH('2.Value Factors pre-Gap Filling'!C103,'1. Calculations'!$C$16:$C$233,0))</f>
        <v>2.5070845822300302E-2</v>
      </c>
    </row>
    <row r="104" spans="3:6" ht="14.25" customHeight="1" x14ac:dyDescent="0.2">
      <c r="C104" s="9" t="s">
        <v>122</v>
      </c>
      <c r="D104" s="9" t="s">
        <v>29</v>
      </c>
      <c r="E104" s="78">
        <f>INDEX('1. Calculations'!$U$16:$U$233, MATCH('2.Value Factors pre-Gap Filling'!C104,'1. Calculations'!$C$16:$C$233,0))</f>
        <v>83.35904643882418</v>
      </c>
      <c r="F104" s="78">
        <f>INDEX('1. Calculations'!$V$16:$V$233, MATCH('2.Value Factors pre-Gap Filling'!C104,'1. Calculations'!$C$16:$C$233,0))</f>
        <v>7.1539820443026828E-3</v>
      </c>
    </row>
    <row r="105" spans="3:6" ht="14.25" customHeight="1" x14ac:dyDescent="0.2">
      <c r="C105" s="9" t="s">
        <v>123</v>
      </c>
      <c r="D105" s="9" t="s">
        <v>29</v>
      </c>
      <c r="E105" s="78">
        <f>INDEX('1. Calculations'!$U$16:$U$233, MATCH('2.Value Factors pre-Gap Filling'!C105,'1. Calculations'!$C$16:$C$233,0))</f>
        <v>13.836326279615211</v>
      </c>
      <c r="F105" s="78">
        <f>INDEX('1. Calculations'!$V$16:$V$233, MATCH('2.Value Factors pre-Gap Filling'!C105,'1. Calculations'!$C$16:$C$233,0))</f>
        <v>5.4953914133354072E-4</v>
      </c>
    </row>
    <row r="106" spans="3:6" ht="14.25" customHeight="1" x14ac:dyDescent="0.2">
      <c r="C106" s="9" t="s">
        <v>124</v>
      </c>
      <c r="D106" s="9" t="s">
        <v>27</v>
      </c>
      <c r="E106" s="78">
        <f>INDEX('1. Calculations'!$U$16:$U$233, MATCH('2.Value Factors pre-Gap Filling'!C106,'1. Calculations'!$C$16:$C$233,0))</f>
        <v>44.081817143935325</v>
      </c>
      <c r="F106" s="78">
        <f>INDEX('1. Calculations'!$V$16:$V$233, MATCH('2.Value Factors pre-Gap Filling'!C106,'1. Calculations'!$C$16:$C$233,0))</f>
        <v>0.16342922444793428</v>
      </c>
    </row>
    <row r="107" spans="3:6" ht="14.25" customHeight="1" x14ac:dyDescent="0.2">
      <c r="C107" s="9" t="s">
        <v>125</v>
      </c>
      <c r="D107" s="9" t="s">
        <v>27</v>
      </c>
      <c r="E107" s="78" t="str">
        <f>INDEX('1. Calculations'!$U$16:$U$233, MATCH('2.Value Factors pre-Gap Filling'!C107,'1. Calculations'!$C$16:$C$233,0))</f>
        <v>---</v>
      </c>
      <c r="F107" s="78" t="str">
        <f>INDEX('1. Calculations'!$V$16:$V$233, MATCH('2.Value Factors pre-Gap Filling'!C107,'1. Calculations'!$C$16:$C$233,0))</f>
        <v>---</v>
      </c>
    </row>
    <row r="108" spans="3:6" ht="14.25" customHeight="1" x14ac:dyDescent="0.2">
      <c r="C108" s="9" t="s">
        <v>126</v>
      </c>
      <c r="D108" s="9" t="s">
        <v>29</v>
      </c>
      <c r="E108" s="78">
        <f>INDEX('1. Calculations'!$U$16:$U$233, MATCH('2.Value Factors pre-Gap Filling'!C108,'1. Calculations'!$C$16:$C$233,0))</f>
        <v>180.97307822094803</v>
      </c>
      <c r="F108" s="78">
        <f>INDEX('1. Calculations'!$V$16:$V$233, MATCH('2.Value Factors pre-Gap Filling'!C108,'1. Calculations'!$C$16:$C$233,0))</f>
        <v>0.49128351044560009</v>
      </c>
    </row>
    <row r="109" spans="3:6" ht="14.25" customHeight="1" x14ac:dyDescent="0.2">
      <c r="C109" s="9" t="s">
        <v>127</v>
      </c>
      <c r="D109" s="9" t="s">
        <v>27</v>
      </c>
      <c r="E109" s="78">
        <f>INDEX('1. Calculations'!$U$16:$U$233, MATCH('2.Value Factors pre-Gap Filling'!C109,'1. Calculations'!$C$16:$C$233,0))</f>
        <v>72.881474728155865</v>
      </c>
      <c r="F109" s="78">
        <f>INDEX('1. Calculations'!$V$16:$V$233, MATCH('2.Value Factors pre-Gap Filling'!C109,'1. Calculations'!$C$16:$C$233,0))</f>
        <v>0.30263757378819678</v>
      </c>
    </row>
    <row r="110" spans="3:6" ht="14.25" customHeight="1" x14ac:dyDescent="0.2">
      <c r="C110" s="9" t="s">
        <v>128</v>
      </c>
      <c r="D110" s="9" t="s">
        <v>36</v>
      </c>
      <c r="E110" s="78" t="str">
        <f>INDEX('1. Calculations'!$U$16:$U$233, MATCH('2.Value Factors pre-Gap Filling'!C110,'1. Calculations'!$C$16:$C$233,0))</f>
        <v>---</v>
      </c>
      <c r="F110" s="78" t="str">
        <f>INDEX('1. Calculations'!$V$16:$V$233, MATCH('2.Value Factors pre-Gap Filling'!C110,'1. Calculations'!$C$16:$C$233,0))</f>
        <v>---</v>
      </c>
    </row>
    <row r="111" spans="3:6" ht="14.25" customHeight="1" x14ac:dyDescent="0.2">
      <c r="C111" s="9" t="s">
        <v>129</v>
      </c>
      <c r="D111" s="9" t="s">
        <v>31</v>
      </c>
      <c r="E111" s="78">
        <f>INDEX('1. Calculations'!$U$16:$U$233, MATCH('2.Value Factors pre-Gap Filling'!C111,'1. Calculations'!$C$16:$C$233,0))</f>
        <v>104.71128994812658</v>
      </c>
      <c r="F111" s="78">
        <f>INDEX('1. Calculations'!$V$16:$V$233, MATCH('2.Value Factors pre-Gap Filling'!C111,'1. Calculations'!$C$16:$C$233,0))</f>
        <v>0.2218724945287201</v>
      </c>
    </row>
    <row r="112" spans="3:6" ht="14.25" customHeight="1" x14ac:dyDescent="0.2">
      <c r="C112" s="9" t="s">
        <v>130</v>
      </c>
      <c r="D112" s="9" t="s">
        <v>29</v>
      </c>
      <c r="E112" s="78">
        <f>INDEX('1. Calculations'!$U$16:$U$233, MATCH('2.Value Factors pre-Gap Filling'!C112,'1. Calculations'!$C$16:$C$233,0))</f>
        <v>52.294869210048709</v>
      </c>
      <c r="F112" s="78">
        <f>INDEX('1. Calculations'!$V$16:$V$233, MATCH('2.Value Factors pre-Gap Filling'!C112,'1. Calculations'!$C$16:$C$233,0))</f>
        <v>7.8188228709558224E-4</v>
      </c>
    </row>
    <row r="113" spans="3:6" ht="14.25" customHeight="1" x14ac:dyDescent="0.2">
      <c r="C113" s="9" t="s">
        <v>131</v>
      </c>
      <c r="D113" s="9" t="s">
        <v>27</v>
      </c>
      <c r="E113" s="78">
        <f>INDEX('1. Calculations'!$U$16:$U$233, MATCH('2.Value Factors pre-Gap Filling'!C113,'1. Calculations'!$C$16:$C$233,0))</f>
        <v>32.700427479099758</v>
      </c>
      <c r="F113" s="78">
        <f>INDEX('1. Calculations'!$V$16:$V$233, MATCH('2.Value Factors pre-Gap Filling'!C113,'1. Calculations'!$C$16:$C$233,0))</f>
        <v>0</v>
      </c>
    </row>
    <row r="114" spans="3:6" ht="14.25" customHeight="1" x14ac:dyDescent="0.2">
      <c r="C114" s="9" t="s">
        <v>132</v>
      </c>
      <c r="D114" s="9" t="s">
        <v>34</v>
      </c>
      <c r="E114" s="78">
        <f>INDEX('1. Calculations'!$U$16:$U$233, MATCH('2.Value Factors pre-Gap Filling'!C114,'1. Calculations'!$C$16:$C$233,0))</f>
        <v>81.949236663315432</v>
      </c>
      <c r="F114" s="78">
        <f>INDEX('1. Calculations'!$V$16:$V$233, MATCH('2.Value Factors pre-Gap Filling'!C114,'1. Calculations'!$C$16:$C$233,0))</f>
        <v>7.8270897447281691E-4</v>
      </c>
    </row>
    <row r="115" spans="3:6" ht="14.25" customHeight="1" x14ac:dyDescent="0.2">
      <c r="C115" s="9" t="s">
        <v>133</v>
      </c>
      <c r="D115" s="9" t="s">
        <v>31</v>
      </c>
      <c r="E115" s="78" t="str">
        <f>INDEX('1. Calculations'!$U$16:$U$233, MATCH('2.Value Factors pre-Gap Filling'!C115,'1. Calculations'!$C$16:$C$233,0))</f>
        <v>---</v>
      </c>
      <c r="F115" s="78" t="str">
        <f>INDEX('1. Calculations'!$V$16:$V$233, MATCH('2.Value Factors pre-Gap Filling'!C115,'1. Calculations'!$C$16:$C$233,0))</f>
        <v>---</v>
      </c>
    </row>
    <row r="116" spans="3:6" ht="14.25" customHeight="1" x14ac:dyDescent="0.2">
      <c r="C116" s="9" t="s">
        <v>134</v>
      </c>
      <c r="D116" s="9" t="s">
        <v>31</v>
      </c>
      <c r="E116" s="78" t="str">
        <f>INDEX('1. Calculations'!$U$16:$U$233, MATCH('2.Value Factors pre-Gap Filling'!C116,'1. Calculations'!$C$16:$C$233,0))</f>
        <v>---</v>
      </c>
      <c r="F116" s="78" t="str">
        <f>INDEX('1. Calculations'!$V$16:$V$233, MATCH('2.Value Factors pre-Gap Filling'!C116,'1. Calculations'!$C$16:$C$233,0))</f>
        <v>---</v>
      </c>
    </row>
    <row r="117" spans="3:6" ht="14.25" customHeight="1" x14ac:dyDescent="0.2">
      <c r="C117" s="9" t="s">
        <v>135</v>
      </c>
      <c r="D117" s="9" t="s">
        <v>31</v>
      </c>
      <c r="E117" s="78">
        <f>INDEX('1. Calculations'!$U$16:$U$233, MATCH('2.Value Factors pre-Gap Filling'!C117,'1. Calculations'!$C$16:$C$233,0))</f>
        <v>233.09462604503025</v>
      </c>
      <c r="F117" s="78">
        <f>INDEX('1. Calculations'!$V$16:$V$233, MATCH('2.Value Factors pre-Gap Filling'!C117,'1. Calculations'!$C$16:$C$233,0))</f>
        <v>9.9941212198570079E-2</v>
      </c>
    </row>
    <row r="118" spans="3:6" ht="14.25" customHeight="1" x14ac:dyDescent="0.2">
      <c r="C118" s="9" t="s">
        <v>136</v>
      </c>
      <c r="D118" s="9" t="s">
        <v>27</v>
      </c>
      <c r="E118" s="78" t="str">
        <f>INDEX('1. Calculations'!$U$16:$U$233, MATCH('2.Value Factors pre-Gap Filling'!C118,'1. Calculations'!$C$16:$C$233,0))</f>
        <v>---</v>
      </c>
      <c r="F118" s="78" t="str">
        <f>INDEX('1. Calculations'!$V$16:$V$233, MATCH('2.Value Factors pre-Gap Filling'!C118,'1. Calculations'!$C$16:$C$233,0))</f>
        <v>---</v>
      </c>
    </row>
    <row r="119" spans="3:6" ht="14.25" customHeight="1" x14ac:dyDescent="0.2">
      <c r="C119" s="9" t="s">
        <v>137</v>
      </c>
      <c r="D119" s="9" t="s">
        <v>29</v>
      </c>
      <c r="E119" s="78">
        <f>INDEX('1. Calculations'!$U$16:$U$233, MATCH('2.Value Factors pre-Gap Filling'!C119,'1. Calculations'!$C$16:$C$233,0))</f>
        <v>9.9957515289592997</v>
      </c>
      <c r="F119" s="78">
        <f>INDEX('1. Calculations'!$V$16:$V$233, MATCH('2.Value Factors pre-Gap Filling'!C119,'1. Calculations'!$C$16:$C$233,0))</f>
        <v>0.48202052901236225</v>
      </c>
    </row>
    <row r="120" spans="3:6" ht="14.25" customHeight="1" x14ac:dyDescent="0.2">
      <c r="C120" s="9" t="s">
        <v>138</v>
      </c>
      <c r="D120" s="9" t="s">
        <v>27</v>
      </c>
      <c r="E120" s="78">
        <f>INDEX('1. Calculations'!$U$16:$U$233, MATCH('2.Value Factors pre-Gap Filling'!C120,'1. Calculations'!$C$16:$C$233,0))</f>
        <v>5.9923184951509452</v>
      </c>
      <c r="F120" s="78">
        <f>INDEX('1. Calculations'!$V$16:$V$233, MATCH('2.Value Factors pre-Gap Filling'!C120,'1. Calculations'!$C$16:$C$233,0))</f>
        <v>0</v>
      </c>
    </row>
    <row r="121" spans="3:6" ht="14.25" customHeight="1" x14ac:dyDescent="0.2">
      <c r="C121" s="9" t="s">
        <v>139</v>
      </c>
      <c r="D121" s="9" t="s">
        <v>31</v>
      </c>
      <c r="E121" s="78">
        <f>INDEX('1. Calculations'!$U$16:$U$233, MATCH('2.Value Factors pre-Gap Filling'!C121,'1. Calculations'!$C$16:$C$233,0))</f>
        <v>226.8974831974578</v>
      </c>
      <c r="F121" s="78">
        <f>INDEX('1. Calculations'!$V$16:$V$233, MATCH('2.Value Factors pre-Gap Filling'!C121,'1. Calculations'!$C$16:$C$233,0))</f>
        <v>0</v>
      </c>
    </row>
    <row r="122" spans="3:6" ht="14.25" customHeight="1" x14ac:dyDescent="0.2">
      <c r="C122" s="9" t="s">
        <v>140</v>
      </c>
      <c r="D122" s="9" t="s">
        <v>27</v>
      </c>
      <c r="E122" s="78">
        <f>INDEX('1. Calculations'!$U$16:$U$233, MATCH('2.Value Factors pre-Gap Filling'!C122,'1. Calculations'!$C$16:$C$233,0))</f>
        <v>32.056678377300557</v>
      </c>
      <c r="F122" s="78">
        <f>INDEX('1. Calculations'!$V$16:$V$233, MATCH('2.Value Factors pre-Gap Filling'!C122,'1. Calculations'!$C$16:$C$233,0))</f>
        <v>0.61231960027463694</v>
      </c>
    </row>
    <row r="123" spans="3:6" ht="14.25" customHeight="1" x14ac:dyDescent="0.2">
      <c r="C123" s="9" t="s">
        <v>141</v>
      </c>
      <c r="D123" s="9" t="s">
        <v>29</v>
      </c>
      <c r="E123" s="78">
        <f>INDEX('1. Calculations'!$U$16:$U$233, MATCH('2.Value Factors pre-Gap Filling'!C123,'1. Calculations'!$C$16:$C$233,0))</f>
        <v>32.965473306203478</v>
      </c>
      <c r="F123" s="78">
        <f>INDEX('1. Calculations'!$V$16:$V$233, MATCH('2.Value Factors pre-Gap Filling'!C123,'1. Calculations'!$C$16:$C$233,0))</f>
        <v>0.20689795046210518</v>
      </c>
    </row>
    <row r="124" spans="3:6" ht="14.25" customHeight="1" x14ac:dyDescent="0.2">
      <c r="C124" s="9" t="s">
        <v>142</v>
      </c>
      <c r="D124" s="9" t="s">
        <v>34</v>
      </c>
      <c r="E124" s="78">
        <f>INDEX('1. Calculations'!$U$16:$U$233, MATCH('2.Value Factors pre-Gap Filling'!C124,'1. Calculations'!$C$16:$C$233,0))</f>
        <v>37.670223981274795</v>
      </c>
      <c r="F124" s="78">
        <f>INDEX('1. Calculations'!$V$16:$V$233, MATCH('2.Value Factors pre-Gap Filling'!C124,'1. Calculations'!$C$16:$C$233,0))</f>
        <v>0</v>
      </c>
    </row>
    <row r="125" spans="3:6" ht="14.25" customHeight="1" x14ac:dyDescent="0.2">
      <c r="C125" s="9" t="s">
        <v>143</v>
      </c>
      <c r="D125" s="9" t="s">
        <v>34</v>
      </c>
      <c r="E125" s="78">
        <f>INDEX('1. Calculations'!$U$16:$U$233, MATCH('2.Value Factors pre-Gap Filling'!C125,'1. Calculations'!$C$16:$C$233,0))</f>
        <v>8.1671719400669645</v>
      </c>
      <c r="F125" s="78">
        <f>INDEX('1. Calculations'!$V$16:$V$233, MATCH('2.Value Factors pre-Gap Filling'!C125,'1. Calculations'!$C$16:$C$233,0))</f>
        <v>7.4012598534167551E-3</v>
      </c>
    </row>
    <row r="126" spans="3:6" ht="14.25" customHeight="1" x14ac:dyDescent="0.2">
      <c r="C126" s="9" t="s">
        <v>144</v>
      </c>
      <c r="D126" s="9" t="s">
        <v>29</v>
      </c>
      <c r="E126" s="78">
        <f>INDEX('1. Calculations'!$U$16:$U$233, MATCH('2.Value Factors pre-Gap Filling'!C126,'1. Calculations'!$C$16:$C$233,0))</f>
        <v>2.708599476354637</v>
      </c>
      <c r="F126" s="78">
        <f>INDEX('1. Calculations'!$V$16:$V$233, MATCH('2.Value Factors pre-Gap Filling'!C126,'1. Calculations'!$C$16:$C$233,0))</f>
        <v>7.6617179502522961E-2</v>
      </c>
    </row>
    <row r="127" spans="3:6" ht="14.25" customHeight="1" x14ac:dyDescent="0.2">
      <c r="C127" s="9" t="s">
        <v>145</v>
      </c>
      <c r="D127" s="9" t="s">
        <v>27</v>
      </c>
      <c r="E127" s="78" t="str">
        <f>INDEX('1. Calculations'!$U$16:$U$233, MATCH('2.Value Factors pre-Gap Filling'!C127,'1. Calculations'!$C$16:$C$233,0))</f>
        <v>---</v>
      </c>
      <c r="F127" s="78" t="str">
        <f>INDEX('1. Calculations'!$V$16:$V$233, MATCH('2.Value Factors pre-Gap Filling'!C127,'1. Calculations'!$C$16:$C$233,0))</f>
        <v>---</v>
      </c>
    </row>
    <row r="128" spans="3:6" ht="14.25" customHeight="1" x14ac:dyDescent="0.2">
      <c r="C128" s="9" t="s">
        <v>146</v>
      </c>
      <c r="D128" s="9" t="s">
        <v>27</v>
      </c>
      <c r="E128" s="78">
        <f>INDEX('1. Calculations'!$U$16:$U$233, MATCH('2.Value Factors pre-Gap Filling'!C128,'1. Calculations'!$C$16:$C$233,0))</f>
        <v>19.533745561332722</v>
      </c>
      <c r="F128" s="78">
        <f>INDEX('1. Calculations'!$V$16:$V$233, MATCH('2.Value Factors pre-Gap Filling'!C128,'1. Calculations'!$C$16:$C$233,0))</f>
        <v>0.26963921256323237</v>
      </c>
    </row>
    <row r="129" spans="3:6" ht="14.25" customHeight="1" x14ac:dyDescent="0.2">
      <c r="C129" s="9" t="s">
        <v>147</v>
      </c>
      <c r="D129" s="9" t="s">
        <v>27</v>
      </c>
      <c r="E129" s="78">
        <f>INDEX('1. Calculations'!$U$16:$U$233, MATCH('2.Value Factors pre-Gap Filling'!C129,'1. Calculations'!$C$16:$C$233,0))</f>
        <v>20.057062225279481</v>
      </c>
      <c r="F129" s="78">
        <f>INDEX('1. Calculations'!$V$16:$V$233, MATCH('2.Value Factors pre-Gap Filling'!C129,'1. Calculations'!$C$16:$C$233,0))</f>
        <v>0</v>
      </c>
    </row>
    <row r="130" spans="3:6" ht="14.25" customHeight="1" x14ac:dyDescent="0.2">
      <c r="C130" s="9" t="s">
        <v>148</v>
      </c>
      <c r="D130" s="9" t="s">
        <v>31</v>
      </c>
      <c r="E130" s="78" t="str">
        <f>INDEX('1. Calculations'!$U$16:$U$233, MATCH('2.Value Factors pre-Gap Filling'!C130,'1. Calculations'!$C$16:$C$233,0))</f>
        <v>---</v>
      </c>
      <c r="F130" s="78" t="str">
        <f>INDEX('1. Calculations'!$V$16:$V$233, MATCH('2.Value Factors pre-Gap Filling'!C130,'1. Calculations'!$C$16:$C$233,0))</f>
        <v>---</v>
      </c>
    </row>
    <row r="131" spans="3:6" ht="14.25" customHeight="1" x14ac:dyDescent="0.2">
      <c r="C131" s="9" t="s">
        <v>149</v>
      </c>
      <c r="D131" s="9" t="s">
        <v>34</v>
      </c>
      <c r="E131" s="78">
        <f>INDEX('1. Calculations'!$U$16:$U$233, MATCH('2.Value Factors pre-Gap Filling'!C131,'1. Calculations'!$C$16:$C$233,0))</f>
        <v>18.721164111649106</v>
      </c>
      <c r="F131" s="78">
        <f>INDEX('1. Calculations'!$V$16:$V$233, MATCH('2.Value Factors pre-Gap Filling'!C131,'1. Calculations'!$C$16:$C$233,0))</f>
        <v>3.3965394501802931E-4</v>
      </c>
    </row>
    <row r="132" spans="3:6" ht="14.25" customHeight="1" x14ac:dyDescent="0.2">
      <c r="C132" s="9" t="s">
        <v>150</v>
      </c>
      <c r="D132" s="9" t="s">
        <v>34</v>
      </c>
      <c r="E132" s="78">
        <f>INDEX('1. Calculations'!$U$16:$U$233, MATCH('2.Value Factors pre-Gap Filling'!C132,'1. Calculations'!$C$16:$C$233,0))</f>
        <v>176.80330209706474</v>
      </c>
      <c r="F132" s="78">
        <f>INDEX('1. Calculations'!$V$16:$V$233, MATCH('2.Value Factors pre-Gap Filling'!C132,'1. Calculations'!$C$16:$C$233,0))</f>
        <v>0</v>
      </c>
    </row>
    <row r="133" spans="3:6" ht="14.25" customHeight="1" x14ac:dyDescent="0.2">
      <c r="C133" s="9" t="s">
        <v>151</v>
      </c>
      <c r="D133" s="9" t="s">
        <v>31</v>
      </c>
      <c r="E133" s="78">
        <f>INDEX('1. Calculations'!$U$16:$U$233, MATCH('2.Value Factors pre-Gap Filling'!C133,'1. Calculations'!$C$16:$C$233,0))</f>
        <v>474.7721070270058</v>
      </c>
      <c r="F133" s="78">
        <f>INDEX('1. Calculations'!$V$16:$V$233, MATCH('2.Value Factors pre-Gap Filling'!C133,'1. Calculations'!$C$16:$C$233,0))</f>
        <v>4.8231200789542232E-2</v>
      </c>
    </row>
    <row r="134" spans="3:6" ht="14.25" customHeight="1" x14ac:dyDescent="0.2">
      <c r="C134" s="9" t="s">
        <v>152</v>
      </c>
      <c r="D134" s="9" t="s">
        <v>25</v>
      </c>
      <c r="E134" s="78" t="str">
        <f>INDEX('1. Calculations'!$U$16:$U$233, MATCH('2.Value Factors pre-Gap Filling'!C134,'1. Calculations'!$C$16:$C$233,0))</f>
        <v>---</v>
      </c>
      <c r="F134" s="78" t="str">
        <f>INDEX('1. Calculations'!$V$16:$V$233, MATCH('2.Value Factors pre-Gap Filling'!C134,'1. Calculations'!$C$16:$C$233,0))</f>
        <v>---</v>
      </c>
    </row>
    <row r="135" spans="3:6" ht="14.25" customHeight="1" x14ac:dyDescent="0.2">
      <c r="C135" s="9" t="s">
        <v>153</v>
      </c>
      <c r="D135" s="9" t="s">
        <v>34</v>
      </c>
      <c r="E135" s="78">
        <f>INDEX('1. Calculations'!$U$16:$U$233, MATCH('2.Value Factors pre-Gap Filling'!C135,'1. Calculations'!$C$16:$C$233,0))</f>
        <v>83.709887106947363</v>
      </c>
      <c r="F135" s="78">
        <f>INDEX('1. Calculations'!$V$16:$V$233, MATCH('2.Value Factors pre-Gap Filling'!C135,'1. Calculations'!$C$16:$C$233,0))</f>
        <v>0</v>
      </c>
    </row>
    <row r="136" spans="3:6" ht="14.25" customHeight="1" x14ac:dyDescent="0.2">
      <c r="C136" s="9" t="s">
        <v>154</v>
      </c>
      <c r="D136" s="9" t="s">
        <v>29</v>
      </c>
      <c r="E136" s="78" t="str">
        <f>INDEX('1. Calculations'!$U$16:$U$233, MATCH('2.Value Factors pre-Gap Filling'!C136,'1. Calculations'!$C$16:$C$233,0))</f>
        <v>---</v>
      </c>
      <c r="F136" s="78" t="str">
        <f>INDEX('1. Calculations'!$V$16:$V$233, MATCH('2.Value Factors pre-Gap Filling'!C136,'1. Calculations'!$C$16:$C$233,0))</f>
        <v>---</v>
      </c>
    </row>
    <row r="137" spans="3:6" ht="14.25" customHeight="1" x14ac:dyDescent="0.2">
      <c r="C137" s="9" t="s">
        <v>155</v>
      </c>
      <c r="D137" s="9" t="s">
        <v>31</v>
      </c>
      <c r="E137" s="78" t="str">
        <f>INDEX('1. Calculations'!$U$16:$U$233, MATCH('2.Value Factors pre-Gap Filling'!C137,'1. Calculations'!$C$16:$C$233,0))</f>
        <v>---</v>
      </c>
      <c r="F137" s="78" t="str">
        <f>INDEX('1. Calculations'!$V$16:$V$233, MATCH('2.Value Factors pre-Gap Filling'!C137,'1. Calculations'!$C$16:$C$233,0))</f>
        <v>---</v>
      </c>
    </row>
    <row r="138" spans="3:6" ht="14.25" customHeight="1" x14ac:dyDescent="0.2">
      <c r="C138" s="9" t="s">
        <v>156</v>
      </c>
      <c r="D138" s="9" t="s">
        <v>34</v>
      </c>
      <c r="E138" s="78">
        <f>INDEX('1. Calculations'!$U$16:$U$233, MATCH('2.Value Factors pre-Gap Filling'!C138,'1. Calculations'!$C$16:$C$233,0))</f>
        <v>63.486719415216662</v>
      </c>
      <c r="F138" s="78">
        <f>INDEX('1. Calculations'!$V$16:$V$233, MATCH('2.Value Factors pre-Gap Filling'!C138,'1. Calculations'!$C$16:$C$233,0))</f>
        <v>1.2008505538975244E-2</v>
      </c>
    </row>
    <row r="139" spans="3:6" ht="14.25" customHeight="1" x14ac:dyDescent="0.2">
      <c r="C139" s="9" t="s">
        <v>157</v>
      </c>
      <c r="D139" s="9" t="s">
        <v>34</v>
      </c>
      <c r="E139" s="78" t="str">
        <f>INDEX('1. Calculations'!$U$16:$U$233, MATCH('2.Value Factors pre-Gap Filling'!C139,'1. Calculations'!$C$16:$C$233,0))</f>
        <v>---</v>
      </c>
      <c r="F139" s="78" t="str">
        <f>INDEX('1. Calculations'!$V$16:$V$233, MATCH('2.Value Factors pre-Gap Filling'!C139,'1. Calculations'!$C$16:$C$233,0))</f>
        <v>---</v>
      </c>
    </row>
    <row r="140" spans="3:6" ht="14.25" customHeight="1" x14ac:dyDescent="0.2">
      <c r="C140" s="9" t="s">
        <v>158</v>
      </c>
      <c r="D140" s="9" t="s">
        <v>36</v>
      </c>
      <c r="E140" s="78">
        <f>INDEX('1. Calculations'!$U$16:$U$233, MATCH('2.Value Factors pre-Gap Filling'!C140,'1. Calculations'!$C$16:$C$233,0))</f>
        <v>781.63712119421575</v>
      </c>
      <c r="F140" s="78">
        <f>INDEX('1. Calculations'!$V$16:$V$233, MATCH('2.Value Factors pre-Gap Filling'!C140,'1. Calculations'!$C$16:$C$233,0))</f>
        <v>1.31320577403334E-2</v>
      </c>
    </row>
    <row r="141" spans="3:6" ht="14.25" customHeight="1" x14ac:dyDescent="0.2">
      <c r="C141" s="9" t="s">
        <v>159</v>
      </c>
      <c r="D141" s="9" t="s">
        <v>31</v>
      </c>
      <c r="E141" s="78" t="str">
        <f>INDEX('1. Calculations'!$U$16:$U$233, MATCH('2.Value Factors pre-Gap Filling'!C141,'1. Calculations'!$C$16:$C$233,0))</f>
        <v>---</v>
      </c>
      <c r="F141" s="78" t="str">
        <f>INDEX('1. Calculations'!$V$16:$V$233, MATCH('2.Value Factors pre-Gap Filling'!C141,'1. Calculations'!$C$16:$C$233,0))</f>
        <v>---</v>
      </c>
    </row>
    <row r="142" spans="3:6" ht="14.25" customHeight="1" x14ac:dyDescent="0.2">
      <c r="C142" s="9" t="s">
        <v>160</v>
      </c>
      <c r="D142" s="9" t="s">
        <v>27</v>
      </c>
      <c r="E142" s="78">
        <f>INDEX('1. Calculations'!$U$16:$U$233, MATCH('2.Value Factors pre-Gap Filling'!C142,'1. Calculations'!$C$16:$C$233,0))</f>
        <v>19.119611467878226</v>
      </c>
      <c r="F142" s="78">
        <f>INDEX('1. Calculations'!$V$16:$V$233, MATCH('2.Value Factors pre-Gap Filling'!C142,'1. Calculations'!$C$16:$C$233,0))</f>
        <v>0</v>
      </c>
    </row>
    <row r="143" spans="3:6" ht="14.25" customHeight="1" x14ac:dyDescent="0.2">
      <c r="C143" s="9" t="s">
        <v>161</v>
      </c>
      <c r="D143" s="9" t="s">
        <v>27</v>
      </c>
      <c r="E143" s="78" t="str">
        <f>INDEX('1. Calculations'!$U$16:$U$233, MATCH('2.Value Factors pre-Gap Filling'!C143,'1. Calculations'!$C$16:$C$233,0))</f>
        <v>---</v>
      </c>
      <c r="F143" s="78" t="str">
        <f>INDEX('1. Calculations'!$V$16:$V$233, MATCH('2.Value Factors pre-Gap Filling'!C143,'1. Calculations'!$C$16:$C$233,0))</f>
        <v>---</v>
      </c>
    </row>
    <row r="144" spans="3:6" ht="14.25" customHeight="1" x14ac:dyDescent="0.2">
      <c r="C144" s="9" t="s">
        <v>162</v>
      </c>
      <c r="D144" s="9" t="s">
        <v>31</v>
      </c>
      <c r="E144" s="78">
        <f>INDEX('1. Calculations'!$U$16:$U$233, MATCH('2.Value Factors pre-Gap Filling'!C144,'1. Calculations'!$C$16:$C$233,0))</f>
        <v>19.845330666805403</v>
      </c>
      <c r="F144" s="78">
        <f>INDEX('1. Calculations'!$V$16:$V$233, MATCH('2.Value Factors pre-Gap Filling'!C144,'1. Calculations'!$C$16:$C$233,0))</f>
        <v>0</v>
      </c>
    </row>
    <row r="145" spans="3:6" ht="14.25" customHeight="1" x14ac:dyDescent="0.2">
      <c r="C145" s="9" t="s">
        <v>163</v>
      </c>
      <c r="D145" s="9" t="s">
        <v>27</v>
      </c>
      <c r="E145" s="78">
        <f>INDEX('1. Calculations'!$U$16:$U$233, MATCH('2.Value Factors pre-Gap Filling'!C145,'1. Calculations'!$C$16:$C$233,0))</f>
        <v>51.971432098930741</v>
      </c>
      <c r="F145" s="78">
        <f>INDEX('1. Calculations'!$V$16:$V$233, MATCH('2.Value Factors pre-Gap Filling'!C145,'1. Calculations'!$C$16:$C$233,0))</f>
        <v>0.12026834748348879</v>
      </c>
    </row>
    <row r="146" spans="3:6" ht="14.25" customHeight="1" x14ac:dyDescent="0.2">
      <c r="C146" s="9" t="s">
        <v>164</v>
      </c>
      <c r="D146" s="9" t="s">
        <v>29</v>
      </c>
      <c r="E146" s="78">
        <f>INDEX('1. Calculations'!$U$16:$U$233, MATCH('2.Value Factors pre-Gap Filling'!C146,'1. Calculations'!$C$16:$C$233,0))</f>
        <v>21.632293782858127</v>
      </c>
      <c r="F146" s="78">
        <f>INDEX('1. Calculations'!$V$16:$V$233, MATCH('2.Value Factors pre-Gap Filling'!C146,'1. Calculations'!$C$16:$C$233,0))</f>
        <v>7.0886898232936271E-2</v>
      </c>
    </row>
    <row r="147" spans="3:6" ht="14.25" customHeight="1" x14ac:dyDescent="0.2">
      <c r="C147" s="9" t="s">
        <v>165</v>
      </c>
      <c r="D147" s="9" t="s">
        <v>34</v>
      </c>
      <c r="E147" s="78">
        <f>INDEX('1. Calculations'!$U$16:$U$233, MATCH('2.Value Factors pre-Gap Filling'!C147,'1. Calculations'!$C$16:$C$233,0))</f>
        <v>60.741454626490786</v>
      </c>
      <c r="F147" s="78">
        <f>INDEX('1. Calculations'!$V$16:$V$233, MATCH('2.Value Factors pre-Gap Filling'!C147,'1. Calculations'!$C$16:$C$233,0))</f>
        <v>3.2839646387387877E-4</v>
      </c>
    </row>
    <row r="148" spans="3:6" ht="14.25" customHeight="1" x14ac:dyDescent="0.2">
      <c r="C148" s="9" t="s">
        <v>166</v>
      </c>
      <c r="D148" s="9" t="s">
        <v>31</v>
      </c>
      <c r="E148" s="78">
        <f>INDEX('1. Calculations'!$U$16:$U$233, MATCH('2.Value Factors pre-Gap Filling'!C148,'1. Calculations'!$C$16:$C$233,0))</f>
        <v>82.790247821945783</v>
      </c>
      <c r="F148" s="78">
        <f>INDEX('1. Calculations'!$V$16:$V$233, MATCH('2.Value Factors pre-Gap Filling'!C148,'1. Calculations'!$C$16:$C$233,0))</f>
        <v>2.2657603975346262E-3</v>
      </c>
    </row>
    <row r="149" spans="3:6" ht="14.25" customHeight="1" x14ac:dyDescent="0.2">
      <c r="C149" s="9" t="s">
        <v>167</v>
      </c>
      <c r="D149" s="9" t="s">
        <v>34</v>
      </c>
      <c r="E149" s="78">
        <f>INDEX('1. Calculations'!$U$16:$U$233, MATCH('2.Value Factors pre-Gap Filling'!C149,'1. Calculations'!$C$16:$C$233,0))</f>
        <v>535.92979504545337</v>
      </c>
      <c r="F149" s="78">
        <f>INDEX('1. Calculations'!$V$16:$V$233, MATCH('2.Value Factors pre-Gap Filling'!C149,'1. Calculations'!$C$16:$C$233,0))</f>
        <v>5.6189585345956961E-3</v>
      </c>
    </row>
    <row r="150" spans="3:6" ht="14.25" customHeight="1" x14ac:dyDescent="0.2">
      <c r="C150" s="9" t="s">
        <v>168</v>
      </c>
      <c r="D150" s="9" t="s">
        <v>31</v>
      </c>
      <c r="E150" s="78" t="str">
        <f>INDEX('1. Calculations'!$U$16:$U$233, MATCH('2.Value Factors pre-Gap Filling'!C150,'1. Calculations'!$C$16:$C$233,0))</f>
        <v>---</v>
      </c>
      <c r="F150" s="78" t="str">
        <f>INDEX('1. Calculations'!$V$16:$V$233, MATCH('2.Value Factors pre-Gap Filling'!C150,'1. Calculations'!$C$16:$C$233,0))</f>
        <v>---</v>
      </c>
    </row>
    <row r="151" spans="3:6" ht="14.25" customHeight="1" x14ac:dyDescent="0.2">
      <c r="C151" s="9" t="s">
        <v>169</v>
      </c>
      <c r="D151" s="9" t="s">
        <v>25</v>
      </c>
      <c r="E151" s="78">
        <f>INDEX('1. Calculations'!$U$16:$U$233, MATCH('2.Value Factors pre-Gap Filling'!C151,'1. Calculations'!$C$16:$C$233,0))</f>
        <v>83.84666440079954</v>
      </c>
      <c r="F151" s="78">
        <f>INDEX('1. Calculations'!$V$16:$V$233, MATCH('2.Value Factors pre-Gap Filling'!C151,'1. Calculations'!$C$16:$C$233,0))</f>
        <v>0</v>
      </c>
    </row>
    <row r="152" spans="3:6" ht="14.25" customHeight="1" x14ac:dyDescent="0.2">
      <c r="C152" s="9" t="s">
        <v>170</v>
      </c>
      <c r="D152" s="9" t="s">
        <v>27</v>
      </c>
      <c r="E152" s="78">
        <f>INDEX('1. Calculations'!$U$16:$U$233, MATCH('2.Value Factors pre-Gap Filling'!C152,'1. Calculations'!$C$16:$C$233,0))</f>
        <v>13.383425135959346</v>
      </c>
      <c r="F152" s="78">
        <f>INDEX('1. Calculations'!$V$16:$V$233, MATCH('2.Value Factors pre-Gap Filling'!C152,'1. Calculations'!$C$16:$C$233,0))</f>
        <v>9.7084945315529761E-2</v>
      </c>
    </row>
    <row r="153" spans="3:6" ht="14.25" customHeight="1" x14ac:dyDescent="0.2">
      <c r="C153" s="9" t="s">
        <v>171</v>
      </c>
      <c r="D153" s="9" t="s">
        <v>31</v>
      </c>
      <c r="E153" s="78" t="str">
        <f>INDEX('1. Calculations'!$U$16:$U$233, MATCH('2.Value Factors pre-Gap Filling'!C153,'1. Calculations'!$C$16:$C$233,0))</f>
        <v>---</v>
      </c>
      <c r="F153" s="78" t="str">
        <f>INDEX('1. Calculations'!$V$16:$V$233, MATCH('2.Value Factors pre-Gap Filling'!C153,'1. Calculations'!$C$16:$C$233,0))</f>
        <v>---</v>
      </c>
    </row>
    <row r="154" spans="3:6" ht="14.25" customHeight="1" x14ac:dyDescent="0.2">
      <c r="C154" s="9" t="s">
        <v>172</v>
      </c>
      <c r="D154" s="9" t="s">
        <v>31</v>
      </c>
      <c r="E154" s="78">
        <f>INDEX('1. Calculations'!$U$16:$U$233, MATCH('2.Value Factors pre-Gap Filling'!C154,'1. Calculations'!$C$16:$C$233,0))</f>
        <v>6.9276742378325427</v>
      </c>
      <c r="F154" s="78">
        <f>INDEX('1. Calculations'!$V$16:$V$233, MATCH('2.Value Factors pre-Gap Filling'!C154,'1. Calculations'!$C$16:$C$233,0))</f>
        <v>0.14289418498549789</v>
      </c>
    </row>
    <row r="155" spans="3:6" ht="14.25" customHeight="1" x14ac:dyDescent="0.2">
      <c r="C155" s="9" t="s">
        <v>173</v>
      </c>
      <c r="D155" s="9" t="s">
        <v>36</v>
      </c>
      <c r="E155" s="78">
        <f>INDEX('1. Calculations'!$U$16:$U$233, MATCH('2.Value Factors pre-Gap Filling'!C155,'1. Calculations'!$C$16:$C$233,0))</f>
        <v>56.502778534296468</v>
      </c>
      <c r="F155" s="78">
        <f>INDEX('1. Calculations'!$V$16:$V$233, MATCH('2.Value Factors pre-Gap Filling'!C155,'1. Calculations'!$C$16:$C$233,0))</f>
        <v>1.6140758101391042E-3</v>
      </c>
    </row>
    <row r="156" spans="3:6" ht="14.25" customHeight="1" x14ac:dyDescent="0.2">
      <c r="C156" s="9" t="s">
        <v>174</v>
      </c>
      <c r="D156" s="9" t="s">
        <v>34</v>
      </c>
      <c r="E156" s="78">
        <f>INDEX('1. Calculations'!$U$16:$U$233, MATCH('2.Value Factors pre-Gap Filling'!C156,'1. Calculations'!$C$16:$C$233,0))</f>
        <v>4.001647742243251</v>
      </c>
      <c r="F156" s="78">
        <f>INDEX('1. Calculations'!$V$16:$V$233, MATCH('2.Value Factors pre-Gap Filling'!C156,'1. Calculations'!$C$16:$C$233,0))</f>
        <v>0</v>
      </c>
    </row>
    <row r="157" spans="3:6" ht="14.25" customHeight="1" x14ac:dyDescent="0.2">
      <c r="C157" s="9" t="s">
        <v>175</v>
      </c>
      <c r="D157" s="9" t="s">
        <v>34</v>
      </c>
      <c r="E157" s="78">
        <f>INDEX('1. Calculations'!$U$16:$U$233, MATCH('2.Value Factors pre-Gap Filling'!C157,'1. Calculations'!$C$16:$C$233,0))</f>
        <v>36.160070456576229</v>
      </c>
      <c r="F157" s="78">
        <f>INDEX('1. Calculations'!$V$16:$V$233, MATCH('2.Value Factors pre-Gap Filling'!C157,'1. Calculations'!$C$16:$C$233,0))</f>
        <v>1.6009442036971884E-3</v>
      </c>
    </row>
    <row r="158" spans="3:6" ht="14.25" customHeight="1" x14ac:dyDescent="0.2">
      <c r="C158" s="9" t="s">
        <v>176</v>
      </c>
      <c r="D158" s="9" t="s">
        <v>27</v>
      </c>
      <c r="E158" s="78" t="str">
        <f>INDEX('1. Calculations'!$U$16:$U$233, MATCH('2.Value Factors pre-Gap Filling'!C158,'1. Calculations'!$C$16:$C$233,0))</f>
        <v>---</v>
      </c>
      <c r="F158" s="78" t="str">
        <f>INDEX('1. Calculations'!$V$16:$V$233, MATCH('2.Value Factors pre-Gap Filling'!C158,'1. Calculations'!$C$16:$C$233,0))</f>
        <v>---</v>
      </c>
    </row>
    <row r="159" spans="3:6" ht="14.25" customHeight="1" x14ac:dyDescent="0.2">
      <c r="C159" s="9" t="s">
        <v>177</v>
      </c>
      <c r="D159" s="9" t="s">
        <v>31</v>
      </c>
      <c r="E159" s="78" t="str">
        <f>INDEX('1. Calculations'!$U$16:$U$233, MATCH('2.Value Factors pre-Gap Filling'!C159,'1. Calculations'!$C$16:$C$233,0))</f>
        <v>---</v>
      </c>
      <c r="F159" s="78" t="str">
        <f>INDEX('1. Calculations'!$V$16:$V$233, MATCH('2.Value Factors pre-Gap Filling'!C159,'1. Calculations'!$C$16:$C$233,0))</f>
        <v>---</v>
      </c>
    </row>
    <row r="160" spans="3:6" ht="14.25" customHeight="1" x14ac:dyDescent="0.2">
      <c r="C160" s="9" t="s">
        <v>178</v>
      </c>
      <c r="D160" s="9" t="s">
        <v>27</v>
      </c>
      <c r="E160" s="78">
        <f>INDEX('1. Calculations'!$U$16:$U$233, MATCH('2.Value Factors pre-Gap Filling'!C160,'1. Calculations'!$C$16:$C$233,0))</f>
        <v>124.58379959857118</v>
      </c>
      <c r="F160" s="78">
        <f>INDEX('1. Calculations'!$V$16:$V$233, MATCH('2.Value Factors pre-Gap Filling'!C160,'1. Calculations'!$C$16:$C$233,0))</f>
        <v>0.57523495455670359</v>
      </c>
    </row>
    <row r="161" spans="3:6" ht="14.25" customHeight="1" x14ac:dyDescent="0.2">
      <c r="C161" s="9" t="s">
        <v>179</v>
      </c>
      <c r="D161" s="9" t="s">
        <v>29</v>
      </c>
      <c r="E161" s="78">
        <f>INDEX('1. Calculations'!$U$16:$U$233, MATCH('2.Value Factors pre-Gap Filling'!C161,'1. Calculations'!$C$16:$C$233,0))</f>
        <v>3.5996644191696801</v>
      </c>
      <c r="F161" s="78">
        <f>INDEX('1. Calculations'!$V$16:$V$233, MATCH('2.Value Factors pre-Gap Filling'!C161,'1. Calculations'!$C$16:$C$233,0))</f>
        <v>0.15075252492219593</v>
      </c>
    </row>
    <row r="162" spans="3:6" ht="14.25" customHeight="1" x14ac:dyDescent="0.2">
      <c r="C162" s="9" t="s">
        <v>180</v>
      </c>
      <c r="D162" s="9" t="s">
        <v>25</v>
      </c>
      <c r="E162" s="78">
        <f>INDEX('1. Calculations'!$U$16:$U$233, MATCH('2.Value Factors pre-Gap Filling'!C162,'1. Calculations'!$C$16:$C$233,0))</f>
        <v>106.82354203727516</v>
      </c>
      <c r="F162" s="78">
        <f>INDEX('1. Calculations'!$V$16:$V$233, MATCH('2.Value Factors pre-Gap Filling'!C162,'1. Calculations'!$C$16:$C$233,0))</f>
        <v>3.2732513721490122E-3</v>
      </c>
    </row>
    <row r="163" spans="3:6" ht="14.25" customHeight="1" x14ac:dyDescent="0.2">
      <c r="C163" s="9" t="s">
        <v>181</v>
      </c>
      <c r="D163" s="9" t="s">
        <v>31</v>
      </c>
      <c r="E163" s="78" t="str">
        <f>INDEX('1. Calculations'!$U$16:$U$233, MATCH('2.Value Factors pre-Gap Filling'!C163,'1. Calculations'!$C$16:$C$233,0))</f>
        <v>---</v>
      </c>
      <c r="F163" s="78" t="str">
        <f>INDEX('1. Calculations'!$V$16:$V$233, MATCH('2.Value Factors pre-Gap Filling'!C163,'1. Calculations'!$C$16:$C$233,0))</f>
        <v>---</v>
      </c>
    </row>
    <row r="164" spans="3:6" ht="14.25" customHeight="1" x14ac:dyDescent="0.2">
      <c r="C164" s="9" t="s">
        <v>182</v>
      </c>
      <c r="D164" s="9" t="s">
        <v>36</v>
      </c>
      <c r="E164" s="78">
        <f>INDEX('1. Calculations'!$U$16:$U$233, MATCH('2.Value Factors pre-Gap Filling'!C164,'1. Calculations'!$C$16:$C$233,0))</f>
        <v>1003.2494121077302</v>
      </c>
      <c r="F164" s="78">
        <f>INDEX('1. Calculations'!$V$16:$V$233, MATCH('2.Value Factors pre-Gap Filling'!C164,'1. Calculations'!$C$16:$C$233,0))</f>
        <v>5.525677779433303E-2</v>
      </c>
    </row>
    <row r="165" spans="3:6" ht="14.25" customHeight="1" x14ac:dyDescent="0.2">
      <c r="C165" s="9" t="s">
        <v>183</v>
      </c>
      <c r="D165" s="9" t="s">
        <v>31</v>
      </c>
      <c r="E165" s="78">
        <f>INDEX('1. Calculations'!$U$16:$U$233, MATCH('2.Value Factors pre-Gap Filling'!C165,'1. Calculations'!$C$16:$C$233,0))</f>
        <v>14.876704152247777</v>
      </c>
      <c r="F165" s="78">
        <f>INDEX('1. Calculations'!$V$16:$V$233, MATCH('2.Value Factors pre-Gap Filling'!C165,'1. Calculations'!$C$16:$C$233,0))</f>
        <v>0</v>
      </c>
    </row>
    <row r="166" spans="3:6" ht="14.25" customHeight="1" x14ac:dyDescent="0.2">
      <c r="C166" s="9" t="s">
        <v>184</v>
      </c>
      <c r="D166" s="9" t="s">
        <v>36</v>
      </c>
      <c r="E166" s="78">
        <f>INDEX('1. Calculations'!$U$16:$U$233, MATCH('2.Value Factors pre-Gap Filling'!C166,'1. Calculations'!$C$16:$C$233,0))</f>
        <v>241.70836859844928</v>
      </c>
      <c r="F166" s="78">
        <f>INDEX('1. Calculations'!$V$16:$V$233, MATCH('2.Value Factors pre-Gap Filling'!C166,'1. Calculations'!$C$16:$C$233,0))</f>
        <v>0</v>
      </c>
    </row>
    <row r="167" spans="3:6" ht="14.25" customHeight="1" x14ac:dyDescent="0.2">
      <c r="C167" s="9" t="s">
        <v>185</v>
      </c>
      <c r="D167" s="9" t="s">
        <v>36</v>
      </c>
      <c r="E167" s="78">
        <f>INDEX('1. Calculations'!$U$16:$U$233, MATCH('2.Value Factors pre-Gap Filling'!C167,'1. Calculations'!$C$16:$C$233,0))</f>
        <v>339.4712394015113</v>
      </c>
      <c r="F167" s="78">
        <f>INDEX('1. Calculations'!$V$16:$V$233, MATCH('2.Value Factors pre-Gap Filling'!C167,'1. Calculations'!$C$16:$C$233,0))</f>
        <v>1.3455454568933737E-2</v>
      </c>
    </row>
    <row r="168" spans="3:6" ht="14.25" customHeight="1" x14ac:dyDescent="0.2">
      <c r="C168" s="9" t="s">
        <v>186</v>
      </c>
      <c r="D168" s="9" t="s">
        <v>31</v>
      </c>
      <c r="E168" s="78">
        <f>INDEX('1. Calculations'!$U$16:$U$233, MATCH('2.Value Factors pre-Gap Filling'!C168,'1. Calculations'!$C$16:$C$233,0))</f>
        <v>65.698251207783898</v>
      </c>
      <c r="F168" s="78">
        <f>INDEX('1. Calculations'!$V$16:$V$233, MATCH('2.Value Factors pre-Gap Filling'!C168,'1. Calculations'!$C$16:$C$233,0))</f>
        <v>9.2602050452589069E-2</v>
      </c>
    </row>
    <row r="169" spans="3:6" ht="14.25" customHeight="1" x14ac:dyDescent="0.2">
      <c r="C169" s="9" t="s">
        <v>187</v>
      </c>
      <c r="D169" s="9" t="s">
        <v>27</v>
      </c>
      <c r="E169" s="78">
        <f>INDEX('1. Calculations'!$U$16:$U$233, MATCH('2.Value Factors pre-Gap Filling'!C169,'1. Calculations'!$C$16:$C$233,0))</f>
        <v>9.0823999969498406</v>
      </c>
      <c r="F169" s="78">
        <f>INDEX('1. Calculations'!$V$16:$V$233, MATCH('2.Value Factors pre-Gap Filling'!C169,'1. Calculations'!$C$16:$C$233,0))</f>
        <v>0.14945980821614202</v>
      </c>
    </row>
    <row r="170" spans="3:6" ht="14.25" customHeight="1" x14ac:dyDescent="0.2">
      <c r="C170" s="9" t="s">
        <v>188</v>
      </c>
      <c r="D170" s="9" t="s">
        <v>27</v>
      </c>
      <c r="E170" s="78">
        <f>INDEX('1. Calculations'!$U$16:$U$233, MATCH('2.Value Factors pre-Gap Filling'!C170,'1. Calculations'!$C$16:$C$233,0))</f>
        <v>52.340708915558913</v>
      </c>
      <c r="F170" s="78">
        <f>INDEX('1. Calculations'!$V$16:$V$233, MATCH('2.Value Factors pre-Gap Filling'!C170,'1. Calculations'!$C$16:$C$233,0))</f>
        <v>9.5261760491928554E-2</v>
      </c>
    </row>
    <row r="171" spans="3:6" ht="14.25" customHeight="1" x14ac:dyDescent="0.2">
      <c r="C171" s="9" t="s">
        <v>189</v>
      </c>
      <c r="D171" s="9" t="s">
        <v>36</v>
      </c>
      <c r="E171" s="78" t="str">
        <f>INDEX('1. Calculations'!$U$16:$U$233, MATCH('2.Value Factors pre-Gap Filling'!C171,'1. Calculations'!$C$16:$C$233,0))</f>
        <v>---</v>
      </c>
      <c r="F171" s="78" t="str">
        <f>INDEX('1. Calculations'!$V$16:$V$233, MATCH('2.Value Factors pre-Gap Filling'!C171,'1. Calculations'!$C$16:$C$233,0))</f>
        <v>---</v>
      </c>
    </row>
    <row r="172" spans="3:6" ht="14.25" customHeight="1" x14ac:dyDescent="0.2">
      <c r="C172" s="9" t="s">
        <v>190</v>
      </c>
      <c r="D172" s="9" t="s">
        <v>29</v>
      </c>
      <c r="E172" s="78">
        <f>INDEX('1. Calculations'!$U$16:$U$233, MATCH('2.Value Factors pre-Gap Filling'!C172,'1. Calculations'!$C$16:$C$233,0))</f>
        <v>16.292771229452832</v>
      </c>
      <c r="F172" s="78">
        <f>INDEX('1. Calculations'!$V$16:$V$233, MATCH('2.Value Factors pre-Gap Filling'!C172,'1. Calculations'!$C$16:$C$233,0))</f>
        <v>0.89995977749258338</v>
      </c>
    </row>
    <row r="173" spans="3:6" ht="14.25" customHeight="1" x14ac:dyDescent="0.2">
      <c r="C173" s="9" t="s">
        <v>191</v>
      </c>
      <c r="D173" s="9" t="s">
        <v>27</v>
      </c>
      <c r="E173" s="78">
        <f>INDEX('1. Calculations'!$U$16:$U$233, MATCH('2.Value Factors pre-Gap Filling'!C173,'1. Calculations'!$C$16:$C$233,0))</f>
        <v>43.977824545111304</v>
      </c>
      <c r="F173" s="78">
        <f>INDEX('1. Calculations'!$V$16:$V$233, MATCH('2.Value Factors pre-Gap Filling'!C173,'1. Calculations'!$C$16:$C$233,0))</f>
        <v>8.8760924338272627E-3</v>
      </c>
    </row>
    <row r="174" spans="3:6" ht="14.25" customHeight="1" x14ac:dyDescent="0.2">
      <c r="C174" s="9" t="s">
        <v>192</v>
      </c>
      <c r="D174" s="9" t="s">
        <v>27</v>
      </c>
      <c r="E174" s="78">
        <f>INDEX('1. Calculations'!$U$16:$U$233, MATCH('2.Value Factors pre-Gap Filling'!C174,'1. Calculations'!$C$16:$C$233,0))</f>
        <v>100.54032832283029</v>
      </c>
      <c r="F174" s="78">
        <f>INDEX('1. Calculations'!$V$16:$V$233, MATCH('2.Value Factors pre-Gap Filling'!C174,'1. Calculations'!$C$16:$C$233,0))</f>
        <v>2.3855638238029067E-2</v>
      </c>
    </row>
    <row r="175" spans="3:6" ht="14.25" customHeight="1" x14ac:dyDescent="0.2">
      <c r="C175" s="9" t="s">
        <v>193</v>
      </c>
      <c r="D175" s="9" t="s">
        <v>34</v>
      </c>
      <c r="E175" s="78">
        <f>INDEX('1. Calculations'!$U$16:$U$233, MATCH('2.Value Factors pre-Gap Filling'!C175,'1. Calculations'!$C$16:$C$233,0))</f>
        <v>11.599756878159818</v>
      </c>
      <c r="F175" s="78">
        <f>INDEX('1. Calculations'!$V$16:$V$233, MATCH('2.Value Factors pre-Gap Filling'!C175,'1. Calculations'!$C$16:$C$233,0))</f>
        <v>0</v>
      </c>
    </row>
    <row r="176" spans="3:6" ht="14.25" customHeight="1" x14ac:dyDescent="0.2">
      <c r="C176" s="9" t="s">
        <v>194</v>
      </c>
      <c r="D176" s="9" t="s">
        <v>31</v>
      </c>
      <c r="E176" s="78" t="str">
        <f>INDEX('1. Calculations'!$U$16:$U$233, MATCH('2.Value Factors pre-Gap Filling'!C176,'1. Calculations'!$C$16:$C$233,0))</f>
        <v>---</v>
      </c>
      <c r="F176" s="78" t="str">
        <f>INDEX('1. Calculations'!$V$16:$V$233, MATCH('2.Value Factors pre-Gap Filling'!C176,'1. Calculations'!$C$16:$C$233,0))</f>
        <v>---</v>
      </c>
    </row>
    <row r="177" spans="3:6" ht="14.25" customHeight="1" x14ac:dyDescent="0.2">
      <c r="C177" s="9" t="s">
        <v>195</v>
      </c>
      <c r="D177" s="9" t="s">
        <v>27</v>
      </c>
      <c r="E177" s="78">
        <f>INDEX('1. Calculations'!$U$16:$U$233, MATCH('2.Value Factors pre-Gap Filling'!C177,'1. Calculations'!$C$16:$C$233,0))</f>
        <v>55.287557996861835</v>
      </c>
      <c r="F177" s="78">
        <f>INDEX('1. Calculations'!$V$16:$V$233, MATCH('2.Value Factors pre-Gap Filling'!C177,'1. Calculations'!$C$16:$C$233,0))</f>
        <v>0</v>
      </c>
    </row>
    <row r="178" spans="3:6" ht="14.25" customHeight="1" x14ac:dyDescent="0.2">
      <c r="C178" s="9" t="s">
        <v>196</v>
      </c>
      <c r="D178" s="9" t="s">
        <v>34</v>
      </c>
      <c r="E178" s="78" t="str">
        <f>INDEX('1. Calculations'!$U$16:$U$233, MATCH('2.Value Factors pre-Gap Filling'!C178,'1. Calculations'!$C$16:$C$233,0))</f>
        <v>---</v>
      </c>
      <c r="F178" s="78" t="str">
        <f>INDEX('1. Calculations'!$V$16:$V$233, MATCH('2.Value Factors pre-Gap Filling'!C178,'1. Calculations'!$C$16:$C$233,0))</f>
        <v>---</v>
      </c>
    </row>
    <row r="179" spans="3:6" ht="14.25" customHeight="1" x14ac:dyDescent="0.2">
      <c r="C179" s="9" t="s">
        <v>197</v>
      </c>
      <c r="D179" s="9" t="s">
        <v>29</v>
      </c>
      <c r="E179" s="78">
        <f>INDEX('1. Calculations'!$U$16:$U$233, MATCH('2.Value Factors pre-Gap Filling'!C179,'1. Calculations'!$C$16:$C$233,0))</f>
        <v>8.286191269326558</v>
      </c>
      <c r="F179" s="78">
        <f>INDEX('1. Calculations'!$V$16:$V$233, MATCH('2.Value Factors pre-Gap Filling'!C179,'1. Calculations'!$C$16:$C$233,0))</f>
        <v>0.1058679784924611</v>
      </c>
    </row>
    <row r="180" spans="3:6" ht="14.25" customHeight="1" x14ac:dyDescent="0.2">
      <c r="C180" s="9" t="s">
        <v>198</v>
      </c>
      <c r="D180" s="9" t="s">
        <v>34</v>
      </c>
      <c r="E180" s="78">
        <f>INDEX('1. Calculations'!$U$16:$U$233, MATCH('2.Value Factors pre-Gap Filling'!C180,'1. Calculations'!$C$16:$C$233,0))</f>
        <v>59.884457423972833</v>
      </c>
      <c r="F180" s="78">
        <f>INDEX('1. Calculations'!$V$16:$V$233, MATCH('2.Value Factors pre-Gap Filling'!C180,'1. Calculations'!$C$16:$C$233,0))</f>
        <v>8.3381889738819853E-3</v>
      </c>
    </row>
    <row r="181" spans="3:6" ht="14.25" customHeight="1" x14ac:dyDescent="0.2">
      <c r="C181" s="9" t="s">
        <v>199</v>
      </c>
      <c r="D181" s="9" t="s">
        <v>27</v>
      </c>
      <c r="E181" s="78">
        <f>INDEX('1. Calculations'!$U$16:$U$233, MATCH('2.Value Factors pre-Gap Filling'!C181,'1. Calculations'!$C$16:$C$233,0))</f>
        <v>29.962622308010932</v>
      </c>
      <c r="F181" s="78">
        <f>INDEX('1. Calculations'!$V$16:$V$233, MATCH('2.Value Factors pre-Gap Filling'!C181,'1. Calculations'!$C$16:$C$233,0))</f>
        <v>0</v>
      </c>
    </row>
    <row r="182" spans="3:6" ht="14.25" customHeight="1" x14ac:dyDescent="0.2">
      <c r="C182" s="9" t="s">
        <v>200</v>
      </c>
      <c r="D182" s="9" t="s">
        <v>34</v>
      </c>
      <c r="E182" s="78" t="str">
        <f>INDEX('1. Calculations'!$U$16:$U$233, MATCH('2.Value Factors pre-Gap Filling'!C182,'1. Calculations'!$C$16:$C$233,0))</f>
        <v>---</v>
      </c>
      <c r="F182" s="78" t="str">
        <f>INDEX('1. Calculations'!$V$16:$V$233, MATCH('2.Value Factors pre-Gap Filling'!C182,'1. Calculations'!$C$16:$C$233,0))</f>
        <v>---</v>
      </c>
    </row>
    <row r="183" spans="3:6" ht="14.25" customHeight="1" x14ac:dyDescent="0.2">
      <c r="C183" s="9" t="s">
        <v>201</v>
      </c>
      <c r="D183" s="9" t="s">
        <v>34</v>
      </c>
      <c r="E183" s="78">
        <f>INDEX('1. Calculations'!$U$16:$U$233, MATCH('2.Value Factors pre-Gap Filling'!C183,'1. Calculations'!$C$16:$C$233,0))</f>
        <v>12.091970711444381</v>
      </c>
      <c r="F183" s="78">
        <f>INDEX('1. Calculations'!$V$16:$V$233, MATCH('2.Value Factors pre-Gap Filling'!C183,'1. Calculations'!$C$16:$C$233,0))</f>
        <v>3.3756112549354019E-3</v>
      </c>
    </row>
    <row r="184" spans="3:6" ht="14.25" customHeight="1" x14ac:dyDescent="0.2">
      <c r="C184" s="9" t="s">
        <v>202</v>
      </c>
      <c r="D184" s="9" t="s">
        <v>31</v>
      </c>
      <c r="E184" s="78">
        <f>INDEX('1. Calculations'!$U$16:$U$233, MATCH('2.Value Factors pre-Gap Filling'!C184,'1. Calculations'!$C$16:$C$233,0))</f>
        <v>4.1775593081374058</v>
      </c>
      <c r="F184" s="78">
        <f>INDEX('1. Calculations'!$V$16:$V$233, MATCH('2.Value Factors pre-Gap Filling'!C184,'1. Calculations'!$C$16:$C$233,0))</f>
        <v>0.56877568045063276</v>
      </c>
    </row>
    <row r="185" spans="3:6" ht="14.25" customHeight="1" x14ac:dyDescent="0.2">
      <c r="C185" s="9" t="s">
        <v>203</v>
      </c>
      <c r="D185" s="9" t="s">
        <v>36</v>
      </c>
      <c r="E185" s="78" t="str">
        <f>INDEX('1. Calculations'!$U$16:$U$233, MATCH('2.Value Factors pre-Gap Filling'!C185,'1. Calculations'!$C$16:$C$233,0))</f>
        <v>---</v>
      </c>
      <c r="F185" s="78" t="str">
        <f>INDEX('1. Calculations'!$V$16:$V$233, MATCH('2.Value Factors pre-Gap Filling'!C185,'1. Calculations'!$C$16:$C$233,0))</f>
        <v>---</v>
      </c>
    </row>
    <row r="186" spans="3:6" ht="14.25" customHeight="1" x14ac:dyDescent="0.2">
      <c r="C186" s="9" t="s">
        <v>204</v>
      </c>
      <c r="D186" s="9" t="s">
        <v>27</v>
      </c>
      <c r="E186" s="78">
        <f>INDEX('1. Calculations'!$U$16:$U$233, MATCH('2.Value Factors pre-Gap Filling'!C186,'1. Calculations'!$C$16:$C$233,0))</f>
        <v>48.669497089862126</v>
      </c>
      <c r="F186" s="78">
        <f>INDEX('1. Calculations'!$V$16:$V$233, MATCH('2.Value Factors pre-Gap Filling'!C186,'1. Calculations'!$C$16:$C$233,0))</f>
        <v>0</v>
      </c>
    </row>
    <row r="187" spans="3:6" ht="14.25" customHeight="1" x14ac:dyDescent="0.2">
      <c r="C187" s="9" t="s">
        <v>205</v>
      </c>
      <c r="D187" s="9" t="s">
        <v>27</v>
      </c>
      <c r="E187" s="78">
        <f>INDEX('1. Calculations'!$U$16:$U$233, MATCH('2.Value Factors pre-Gap Filling'!C187,'1. Calculations'!$C$16:$C$233,0))</f>
        <v>119.91136844159611</v>
      </c>
      <c r="F187" s="78">
        <f>INDEX('1. Calculations'!$V$16:$V$233, MATCH('2.Value Factors pre-Gap Filling'!C187,'1. Calculations'!$C$16:$C$233,0))</f>
        <v>4.4289365831541867E-2</v>
      </c>
    </row>
    <row r="188" spans="3:6" ht="14.25" customHeight="1" x14ac:dyDescent="0.2">
      <c r="C188" s="9" t="s">
        <v>206</v>
      </c>
      <c r="D188" s="9" t="s">
        <v>31</v>
      </c>
      <c r="E188" s="78" t="str">
        <f>INDEX('1. Calculations'!$U$16:$U$233, MATCH('2.Value Factors pre-Gap Filling'!C188,'1. Calculations'!$C$16:$C$233,0))</f>
        <v>---</v>
      </c>
      <c r="F188" s="78" t="str">
        <f>INDEX('1. Calculations'!$V$16:$V$233, MATCH('2.Value Factors pre-Gap Filling'!C188,'1. Calculations'!$C$16:$C$233,0))</f>
        <v>---</v>
      </c>
    </row>
    <row r="189" spans="3:6" ht="14.25" customHeight="1" x14ac:dyDescent="0.2">
      <c r="C189" s="9" t="s">
        <v>207</v>
      </c>
      <c r="D189" s="9" t="s">
        <v>34</v>
      </c>
      <c r="E189" s="78">
        <f>INDEX('1. Calculations'!$U$16:$U$233, MATCH('2.Value Factors pre-Gap Filling'!C189,'1. Calculations'!$C$16:$C$233,0))</f>
        <v>5.0855806531924719</v>
      </c>
      <c r="F189" s="78">
        <f>INDEX('1. Calculations'!$V$16:$V$233, MATCH('2.Value Factors pre-Gap Filling'!C189,'1. Calculations'!$C$16:$C$233,0))</f>
        <v>4.0111271897476713E-3</v>
      </c>
    </row>
    <row r="190" spans="3:6" ht="14.25" customHeight="1" x14ac:dyDescent="0.2">
      <c r="C190" s="9" t="s">
        <v>208</v>
      </c>
      <c r="D190" s="9" t="s">
        <v>34</v>
      </c>
      <c r="E190" s="78">
        <f>INDEX('1. Calculations'!$U$16:$U$233, MATCH('2.Value Factors pre-Gap Filling'!C190,'1. Calculations'!$C$16:$C$233,0))</f>
        <v>308.90354901986882</v>
      </c>
      <c r="F190" s="78">
        <f>INDEX('1. Calculations'!$V$16:$V$233, MATCH('2.Value Factors pre-Gap Filling'!C190,'1. Calculations'!$C$16:$C$233,0))</f>
        <v>1.7794936136547587E-2</v>
      </c>
    </row>
    <row r="191" spans="3:6" ht="14.25" customHeight="1" x14ac:dyDescent="0.2">
      <c r="C191" s="9" t="s">
        <v>209</v>
      </c>
      <c r="D191" s="9" t="s">
        <v>34</v>
      </c>
      <c r="E191" s="78" t="str">
        <f>INDEX('1. Calculations'!$U$16:$U$233, MATCH('2.Value Factors pre-Gap Filling'!C191,'1. Calculations'!$C$16:$C$233,0))</f>
        <v>---</v>
      </c>
      <c r="F191" s="78" t="str">
        <f>INDEX('1. Calculations'!$V$16:$V$233, MATCH('2.Value Factors pre-Gap Filling'!C191,'1. Calculations'!$C$16:$C$233,0))</f>
        <v>---</v>
      </c>
    </row>
    <row r="192" spans="3:6" ht="14.25" customHeight="1" x14ac:dyDescent="0.2">
      <c r="C192" s="9" t="s">
        <v>210</v>
      </c>
      <c r="D192" s="9" t="s">
        <v>27</v>
      </c>
      <c r="E192" s="78">
        <f>INDEX('1. Calculations'!$U$16:$U$233, MATCH('2.Value Factors pre-Gap Filling'!C192,'1. Calculations'!$C$16:$C$233,0))</f>
        <v>85.794891733586951</v>
      </c>
      <c r="F192" s="78">
        <f>INDEX('1. Calculations'!$V$16:$V$233, MATCH('2.Value Factors pre-Gap Filling'!C192,'1. Calculations'!$C$16:$C$233,0))</f>
        <v>0.23510307454484272</v>
      </c>
    </row>
    <row r="193" spans="3:6" ht="14.25" customHeight="1" x14ac:dyDescent="0.2">
      <c r="C193" s="9" t="s">
        <v>211</v>
      </c>
      <c r="D193" s="9" t="s">
        <v>25</v>
      </c>
      <c r="E193" s="78">
        <f>INDEX('1. Calculations'!$U$16:$U$233, MATCH('2.Value Factors pre-Gap Filling'!C193,'1. Calculations'!$C$16:$C$233,0))</f>
        <v>1008.9297450950428</v>
      </c>
      <c r="F193" s="78">
        <f>INDEX('1. Calculations'!$V$16:$V$233, MATCH('2.Value Factors pre-Gap Filling'!C193,'1. Calculations'!$C$16:$C$233,0))</f>
        <v>3.6009173275652173E-2</v>
      </c>
    </row>
    <row r="194" spans="3:6" ht="14.25" customHeight="1" x14ac:dyDescent="0.2">
      <c r="C194" s="9" t="s">
        <v>212</v>
      </c>
      <c r="D194" s="9" t="s">
        <v>36</v>
      </c>
      <c r="E194" s="78" t="str">
        <f>INDEX('1. Calculations'!$U$16:$U$233, MATCH('2.Value Factors pre-Gap Filling'!C194,'1. Calculations'!$C$16:$C$233,0))</f>
        <v>---</v>
      </c>
      <c r="F194" s="78" t="str">
        <f>INDEX('1. Calculations'!$V$16:$V$233, MATCH('2.Value Factors pre-Gap Filling'!C194,'1. Calculations'!$C$16:$C$233,0))</f>
        <v>---</v>
      </c>
    </row>
    <row r="195" spans="3:6" ht="14.25" customHeight="1" x14ac:dyDescent="0.2">
      <c r="C195" s="9" t="s">
        <v>213</v>
      </c>
      <c r="D195" s="9" t="s">
        <v>36</v>
      </c>
      <c r="E195" s="78" t="str">
        <f>INDEX('1. Calculations'!$U$16:$U$233, MATCH('2.Value Factors pre-Gap Filling'!C195,'1. Calculations'!$C$16:$C$233,0))</f>
        <v>---</v>
      </c>
      <c r="F195" s="78" t="str">
        <f>INDEX('1. Calculations'!$V$16:$V$233, MATCH('2.Value Factors pre-Gap Filling'!C195,'1. Calculations'!$C$16:$C$233,0))</f>
        <v>---</v>
      </c>
    </row>
    <row r="196" spans="3:6" ht="14.25" customHeight="1" x14ac:dyDescent="0.2">
      <c r="C196" s="9" t="s">
        <v>214</v>
      </c>
      <c r="D196" s="9" t="s">
        <v>36</v>
      </c>
      <c r="E196" s="78" t="str">
        <f>INDEX('1. Calculations'!$U$16:$U$233, MATCH('2.Value Factors pre-Gap Filling'!C196,'1. Calculations'!$C$16:$C$233,0))</f>
        <v>---</v>
      </c>
      <c r="F196" s="78" t="str">
        <f>INDEX('1. Calculations'!$V$16:$V$233, MATCH('2.Value Factors pre-Gap Filling'!C196,'1. Calculations'!$C$16:$C$233,0))</f>
        <v>---</v>
      </c>
    </row>
    <row r="197" spans="3:6" ht="14.25" customHeight="1" x14ac:dyDescent="0.2">
      <c r="C197" s="9" t="s">
        <v>215</v>
      </c>
      <c r="D197" s="9" t="s">
        <v>36</v>
      </c>
      <c r="E197" s="78" t="str">
        <f>INDEX('1. Calculations'!$U$16:$U$233, MATCH('2.Value Factors pre-Gap Filling'!C197,'1. Calculations'!$C$16:$C$233,0))</f>
        <v>---</v>
      </c>
      <c r="F197" s="78" t="str">
        <f>INDEX('1. Calculations'!$V$16:$V$233, MATCH('2.Value Factors pre-Gap Filling'!C197,'1. Calculations'!$C$16:$C$233,0))</f>
        <v>---</v>
      </c>
    </row>
    <row r="198" spans="3:6" ht="14.25" customHeight="1" x14ac:dyDescent="0.2">
      <c r="C198" s="9" t="s">
        <v>216</v>
      </c>
      <c r="D198" s="9" t="s">
        <v>34</v>
      </c>
      <c r="E198" s="78">
        <f>INDEX('1. Calculations'!$U$16:$U$233, MATCH('2.Value Factors pre-Gap Filling'!C198,'1. Calculations'!$C$16:$C$233,0))</f>
        <v>7.1395738688531463</v>
      </c>
      <c r="F198" s="78">
        <f>INDEX('1. Calculations'!$V$16:$V$233, MATCH('2.Value Factors pre-Gap Filling'!C198,'1. Calculations'!$C$16:$C$233,0))</f>
        <v>1.0903927720774106E-3</v>
      </c>
    </row>
    <row r="199" spans="3:6" ht="14.25" customHeight="1" x14ac:dyDescent="0.2">
      <c r="C199" s="9" t="s">
        <v>217</v>
      </c>
      <c r="D199" s="9" t="s">
        <v>36</v>
      </c>
      <c r="E199" s="78">
        <f>INDEX('1. Calculations'!$U$16:$U$233, MATCH('2.Value Factors pre-Gap Filling'!C199,'1. Calculations'!$C$16:$C$233,0))</f>
        <v>201.82584803938121</v>
      </c>
      <c r="F199" s="78">
        <f>INDEX('1. Calculations'!$V$16:$V$233, MATCH('2.Value Factors pre-Gap Filling'!C199,'1. Calculations'!$C$16:$C$233,0))</f>
        <v>2.6616184713634621E-2</v>
      </c>
    </row>
    <row r="200" spans="3:6" ht="14.25" customHeight="1" x14ac:dyDescent="0.2">
      <c r="C200" s="9" t="s">
        <v>218</v>
      </c>
      <c r="D200" s="9" t="s">
        <v>27</v>
      </c>
      <c r="E200" s="78">
        <f>INDEX('1. Calculations'!$U$16:$U$233, MATCH('2.Value Factors pre-Gap Filling'!C200,'1. Calculations'!$C$16:$C$233,0))</f>
        <v>94.908333031593457</v>
      </c>
      <c r="F200" s="78">
        <f>INDEX('1. Calculations'!$V$16:$V$233, MATCH('2.Value Factors pre-Gap Filling'!C200,'1. Calculations'!$C$16:$C$233,0))</f>
        <v>1.9985888287181581</v>
      </c>
    </row>
    <row r="201" spans="3:6" ht="14.25" customHeight="1" x14ac:dyDescent="0.2">
      <c r="C201" s="9" t="s">
        <v>219</v>
      </c>
      <c r="D201" s="9" t="s">
        <v>27</v>
      </c>
      <c r="E201" s="78">
        <f>INDEX('1. Calculations'!$U$16:$U$233, MATCH('2.Value Factors pre-Gap Filling'!C201,'1. Calculations'!$C$16:$C$233,0))</f>
        <v>23.282205537523488</v>
      </c>
      <c r="F201" s="78">
        <f>INDEX('1. Calculations'!$V$16:$V$233, MATCH('2.Value Factors pre-Gap Filling'!C201,'1. Calculations'!$C$16:$C$233,0))</f>
        <v>0</v>
      </c>
    </row>
    <row r="202" spans="3:6" ht="14.25" customHeight="1" x14ac:dyDescent="0.2">
      <c r="C202" s="9" t="s">
        <v>220</v>
      </c>
      <c r="D202" s="9" t="s">
        <v>29</v>
      </c>
      <c r="E202" s="78">
        <f>INDEX('1. Calculations'!$U$16:$U$233, MATCH('2.Value Factors pre-Gap Filling'!C202,'1. Calculations'!$C$16:$C$233,0))</f>
        <v>11.34397873142375</v>
      </c>
      <c r="F202" s="78">
        <f>INDEX('1. Calculations'!$V$16:$V$233, MATCH('2.Value Factors pre-Gap Filling'!C202,'1. Calculations'!$C$16:$C$233,0))</f>
        <v>3.3946416824351257E-3</v>
      </c>
    </row>
    <row r="203" spans="3:6" ht="14.25" customHeight="1" x14ac:dyDescent="0.2">
      <c r="C203" s="9" t="s">
        <v>221</v>
      </c>
      <c r="D203" s="9" t="s">
        <v>31</v>
      </c>
      <c r="E203" s="78" t="str">
        <f>INDEX('1. Calculations'!$U$16:$U$233, MATCH('2.Value Factors pre-Gap Filling'!C203,'1. Calculations'!$C$16:$C$233,0))</f>
        <v>---</v>
      </c>
      <c r="F203" s="78" t="str">
        <f>INDEX('1. Calculations'!$V$16:$V$233, MATCH('2.Value Factors pre-Gap Filling'!C203,'1. Calculations'!$C$16:$C$233,0))</f>
        <v>---</v>
      </c>
    </row>
    <row r="204" spans="3:6" ht="14.25" customHeight="1" x14ac:dyDescent="0.2">
      <c r="C204" s="9" t="s">
        <v>222</v>
      </c>
      <c r="D204" s="9" t="s">
        <v>27</v>
      </c>
      <c r="E204" s="78">
        <f>INDEX('1. Calculations'!$U$16:$U$233, MATCH('2.Value Factors pre-Gap Filling'!C204,'1. Calculations'!$C$16:$C$233,0))</f>
        <v>7.3763729204096302</v>
      </c>
      <c r="F204" s="78">
        <f>INDEX('1. Calculations'!$V$16:$V$233, MATCH('2.Value Factors pre-Gap Filling'!C204,'1. Calculations'!$C$16:$C$233,0))</f>
        <v>0</v>
      </c>
    </row>
    <row r="205" spans="3:6" ht="14.25" customHeight="1" x14ac:dyDescent="0.2">
      <c r="C205" s="9" t="s">
        <v>223</v>
      </c>
      <c r="D205" s="9" t="s">
        <v>34</v>
      </c>
      <c r="E205" s="78">
        <f>INDEX('1. Calculations'!$U$16:$U$233, MATCH('2.Value Factors pre-Gap Filling'!C205,'1. Calculations'!$C$16:$C$233,0))</f>
        <v>86.980794010373572</v>
      </c>
      <c r="F205" s="78">
        <f>INDEX('1. Calculations'!$V$16:$V$233, MATCH('2.Value Factors pre-Gap Filling'!C205,'1. Calculations'!$C$16:$C$233,0))</f>
        <v>1.5661543764669832E-3</v>
      </c>
    </row>
    <row r="206" spans="3:6" ht="14.25" customHeight="1" x14ac:dyDescent="0.2">
      <c r="C206" s="9" t="s">
        <v>224</v>
      </c>
      <c r="D206" s="9" t="s">
        <v>31</v>
      </c>
      <c r="E206" s="78">
        <f>INDEX('1. Calculations'!$U$16:$U$233, MATCH('2.Value Factors pre-Gap Filling'!C206,'1. Calculations'!$C$16:$C$233,0))</f>
        <v>880.18043884890767</v>
      </c>
      <c r="F206" s="78">
        <f>INDEX('1. Calculations'!$V$16:$V$233, MATCH('2.Value Factors pre-Gap Filling'!C206,'1. Calculations'!$C$16:$C$233,0))</f>
        <v>9.5330392064418741E-3</v>
      </c>
    </row>
    <row r="207" spans="3:6" ht="14.25" customHeight="1" x14ac:dyDescent="0.2">
      <c r="C207" s="9" t="s">
        <v>225</v>
      </c>
      <c r="D207" s="9" t="s">
        <v>31</v>
      </c>
      <c r="E207" s="78" t="str">
        <f>INDEX('1. Calculations'!$U$16:$U$233, MATCH('2.Value Factors pre-Gap Filling'!C207,'1. Calculations'!$C$16:$C$233,0))</f>
        <v>---</v>
      </c>
      <c r="F207" s="78" t="str">
        <f>INDEX('1. Calculations'!$V$16:$V$233, MATCH('2.Value Factors pre-Gap Filling'!C207,'1. Calculations'!$C$16:$C$233,0))</f>
        <v>---</v>
      </c>
    </row>
    <row r="208" spans="3:6" ht="14.25" customHeight="1" x14ac:dyDescent="0.2">
      <c r="C208" s="9" t="s">
        <v>226</v>
      </c>
      <c r="D208" s="9" t="s">
        <v>34</v>
      </c>
      <c r="E208" s="78">
        <f>INDEX('1. Calculations'!$U$16:$U$233, MATCH('2.Value Factors pre-Gap Filling'!C208,'1. Calculations'!$C$16:$C$233,0))</f>
        <v>70.755619925650095</v>
      </c>
      <c r="F208" s="78">
        <f>INDEX('1. Calculations'!$V$16:$V$233, MATCH('2.Value Factors pre-Gap Filling'!C208,'1. Calculations'!$C$16:$C$233,0))</f>
        <v>2.3794774553181825E-3</v>
      </c>
    </row>
    <row r="209" spans="3:6" ht="14.25" customHeight="1" x14ac:dyDescent="0.2">
      <c r="C209" s="9" t="s">
        <v>227</v>
      </c>
      <c r="D209" s="9" t="s">
        <v>31</v>
      </c>
      <c r="E209" s="78" t="str">
        <f>INDEX('1. Calculations'!$U$16:$U$233, MATCH('2.Value Factors pre-Gap Filling'!C209,'1. Calculations'!$C$16:$C$233,0))</f>
        <v>---</v>
      </c>
      <c r="F209" s="78" t="str">
        <f>INDEX('1. Calculations'!$V$16:$V$233, MATCH('2.Value Factors pre-Gap Filling'!C209,'1. Calculations'!$C$16:$C$233,0))</f>
        <v>---</v>
      </c>
    </row>
    <row r="210" spans="3:6" ht="14.25" customHeight="1" x14ac:dyDescent="0.2">
      <c r="C210" s="9" t="s">
        <v>228</v>
      </c>
      <c r="D210" s="9" t="s">
        <v>36</v>
      </c>
      <c r="E210" s="78">
        <f>INDEX('1. Calculations'!$U$16:$U$233, MATCH('2.Value Factors pre-Gap Filling'!C210,'1. Calculations'!$C$16:$C$233,0))</f>
        <v>566.16127436247598</v>
      </c>
      <c r="F210" s="78">
        <f>INDEX('1. Calculations'!$V$16:$V$233, MATCH('2.Value Factors pre-Gap Filling'!C210,'1. Calculations'!$C$16:$C$233,0))</f>
        <v>8.006452977349228E-2</v>
      </c>
    </row>
    <row r="211" spans="3:6" ht="14.25" customHeight="1" x14ac:dyDescent="0.2">
      <c r="C211" s="9" t="s">
        <v>229</v>
      </c>
      <c r="D211" s="9" t="s">
        <v>29</v>
      </c>
      <c r="E211" s="78">
        <f>INDEX('1. Calculations'!$U$16:$U$233, MATCH('2.Value Factors pre-Gap Filling'!C211,'1. Calculations'!$C$16:$C$233,0))</f>
        <v>0.99325071917604468</v>
      </c>
      <c r="F211" s="78">
        <f>INDEX('1. Calculations'!$V$16:$V$233, MATCH('2.Value Factors pre-Gap Filling'!C211,'1. Calculations'!$C$16:$C$233,0))</f>
        <v>0.10331184891401485</v>
      </c>
    </row>
    <row r="212" spans="3:6" ht="14.25" customHeight="1" x14ac:dyDescent="0.2">
      <c r="C212" s="9" t="s">
        <v>325</v>
      </c>
      <c r="D212" s="9" t="s">
        <v>27</v>
      </c>
      <c r="E212" s="78">
        <f>INDEX('1. Calculations'!$U$16:$U$233, MATCH('2.Value Factors pre-Gap Filling'!C212,'1. Calculations'!$C$16:$C$233,0))</f>
        <v>308.98949547657651</v>
      </c>
      <c r="F212" s="78">
        <f>INDEX('1. Calculations'!$V$16:$V$233, MATCH('2.Value Factors pre-Gap Filling'!C212,'1. Calculations'!$C$16:$C$233,0))</f>
        <v>0.18822992356956217</v>
      </c>
    </row>
    <row r="213" spans="3:6" ht="14.25" customHeight="1" x14ac:dyDescent="0.2">
      <c r="C213" s="9" t="s">
        <v>231</v>
      </c>
      <c r="D213" s="9" t="s">
        <v>27</v>
      </c>
      <c r="E213" s="78" t="str">
        <f>INDEX('1. Calculations'!$U$16:$U$233, MATCH('2.Value Factors pre-Gap Filling'!C213,'1. Calculations'!$C$16:$C$233,0))</f>
        <v>---</v>
      </c>
      <c r="F213" s="78" t="str">
        <f>INDEX('1. Calculations'!$V$16:$V$233, MATCH('2.Value Factors pre-Gap Filling'!C213,'1. Calculations'!$C$16:$C$233,0))</f>
        <v>---</v>
      </c>
    </row>
    <row r="214" spans="3:6" ht="14.25" customHeight="1" x14ac:dyDescent="0.2">
      <c r="C214" s="9" t="s">
        <v>232</v>
      </c>
      <c r="D214" s="9" t="s">
        <v>36</v>
      </c>
      <c r="E214" s="78" t="str">
        <f>INDEX('1. Calculations'!$U$16:$U$233, MATCH('2.Value Factors pre-Gap Filling'!C214,'1. Calculations'!$C$16:$C$233,0))</f>
        <v>---</v>
      </c>
      <c r="F214" s="78" t="str">
        <f>INDEX('1. Calculations'!$V$16:$V$233, MATCH('2.Value Factors pre-Gap Filling'!C214,'1. Calculations'!$C$16:$C$233,0))</f>
        <v>---</v>
      </c>
    </row>
    <row r="215" spans="3:6" ht="14.25" customHeight="1" x14ac:dyDescent="0.2">
      <c r="C215" s="9" t="s">
        <v>233</v>
      </c>
      <c r="D215" s="9" t="s">
        <v>31</v>
      </c>
      <c r="E215" s="78" t="str">
        <f>INDEX('1. Calculations'!$U$16:$U$233, MATCH('2.Value Factors pre-Gap Filling'!C215,'1. Calculations'!$C$16:$C$233,0))</f>
        <v>---</v>
      </c>
      <c r="F215" s="78" t="str">
        <f>INDEX('1. Calculations'!$V$16:$V$233, MATCH('2.Value Factors pre-Gap Filling'!C215,'1. Calculations'!$C$16:$C$233,0))</f>
        <v>---</v>
      </c>
    </row>
    <row r="216" spans="3:6" ht="14.25" customHeight="1" x14ac:dyDescent="0.2">
      <c r="C216" s="9" t="s">
        <v>234</v>
      </c>
      <c r="D216" s="9" t="s">
        <v>34</v>
      </c>
      <c r="E216" s="78">
        <f>INDEX('1. Calculations'!$U$16:$U$233, MATCH('2.Value Factors pre-Gap Filling'!C216,'1. Calculations'!$C$16:$C$233,0))</f>
        <v>9.9562544606859209</v>
      </c>
      <c r="F216" s="78">
        <f>INDEX('1. Calculations'!$V$16:$V$233, MATCH('2.Value Factors pre-Gap Filling'!C216,'1. Calculations'!$C$16:$C$233,0))</f>
        <v>0</v>
      </c>
    </row>
    <row r="217" spans="3:6" ht="14.25" customHeight="1" x14ac:dyDescent="0.2">
      <c r="C217" s="9" t="s">
        <v>235</v>
      </c>
      <c r="D217" s="9" t="s">
        <v>27</v>
      </c>
      <c r="E217" s="78">
        <f>INDEX('1. Calculations'!$U$16:$U$233, MATCH('2.Value Factors pre-Gap Filling'!C217,'1. Calculations'!$C$16:$C$233,0))</f>
        <v>36.728789903045715</v>
      </c>
      <c r="F217" s="78">
        <f>INDEX('1. Calculations'!$V$16:$V$233, MATCH('2.Value Factors pre-Gap Filling'!C217,'1. Calculations'!$C$16:$C$233,0))</f>
        <v>2.4832647530997305E-2</v>
      </c>
    </row>
    <row r="218" spans="3:6" ht="14.25" customHeight="1" x14ac:dyDescent="0.2">
      <c r="C218" s="9" t="s">
        <v>236</v>
      </c>
      <c r="D218" s="9" t="s">
        <v>29</v>
      </c>
      <c r="E218" s="78">
        <f>INDEX('1. Calculations'!$U$16:$U$233, MATCH('2.Value Factors pre-Gap Filling'!C218,'1. Calculations'!$C$16:$C$233,0))</f>
        <v>1.5468217842033853</v>
      </c>
      <c r="F218" s="78">
        <f>INDEX('1. Calculations'!$V$16:$V$233, MATCH('2.Value Factors pre-Gap Filling'!C218,'1. Calculations'!$C$16:$C$233,0))</f>
        <v>0.1838575074582251</v>
      </c>
    </row>
    <row r="219" spans="3:6" ht="14.25" customHeight="1" x14ac:dyDescent="0.2">
      <c r="C219" s="9" t="s">
        <v>237</v>
      </c>
      <c r="D219" s="9" t="s">
        <v>27</v>
      </c>
      <c r="E219" s="78">
        <f>INDEX('1. Calculations'!$U$16:$U$233, MATCH('2.Value Factors pre-Gap Filling'!C219,'1. Calculations'!$C$16:$C$233,0))</f>
        <v>22.337675542815738</v>
      </c>
      <c r="F219" s="78">
        <f>INDEX('1. Calculations'!$V$16:$V$233, MATCH('2.Value Factors pre-Gap Filling'!C219,'1. Calculations'!$C$16:$C$233,0))</f>
        <v>0.11011897543218142</v>
      </c>
    </row>
    <row r="220" spans="3:6" ht="14.25" customHeight="1" x14ac:dyDescent="0.2">
      <c r="C220" s="9" t="s">
        <v>238</v>
      </c>
      <c r="D220" s="9" t="s">
        <v>52</v>
      </c>
      <c r="E220" s="78">
        <f>INDEX('1. Calculations'!$U$16:$U$233, MATCH('2.Value Factors pre-Gap Filling'!C220,'1. Calculations'!$C$16:$C$233,0))</f>
        <v>464.93044368843096</v>
      </c>
      <c r="F220" s="78">
        <f>INDEX('1. Calculations'!$V$16:$V$233, MATCH('2.Value Factors pre-Gap Filling'!C220,'1. Calculations'!$C$16:$C$233,0))</f>
        <v>4.9538838513286075E-2</v>
      </c>
    </row>
    <row r="221" spans="3:6" ht="14.25" customHeight="1" x14ac:dyDescent="0.2">
      <c r="C221" s="9" t="s">
        <v>239</v>
      </c>
      <c r="D221" s="9" t="s">
        <v>36</v>
      </c>
      <c r="E221" s="78">
        <f>INDEX('1. Calculations'!$U$16:$U$233, MATCH('2.Value Factors pre-Gap Filling'!C221,'1. Calculations'!$C$16:$C$233,0))</f>
        <v>117.45042767537004</v>
      </c>
      <c r="F221" s="78">
        <f>INDEX('1. Calculations'!$V$16:$V$233, MATCH('2.Value Factors pre-Gap Filling'!C221,'1. Calculations'!$C$16:$C$233,0))</f>
        <v>0.15726795972447241</v>
      </c>
    </row>
    <row r="222" spans="3:6" ht="14.25" customHeight="1" x14ac:dyDescent="0.2">
      <c r="C222" s="9" t="s">
        <v>240</v>
      </c>
      <c r="D222" s="9" t="s">
        <v>27</v>
      </c>
      <c r="E222" s="78">
        <f>INDEX('1. Calculations'!$U$16:$U$233, MATCH('2.Value Factors pre-Gap Filling'!C222,'1. Calculations'!$C$16:$C$233,0))</f>
        <v>9.7267956249530521</v>
      </c>
      <c r="F222" s="78">
        <f>INDEX('1. Calculations'!$V$16:$V$233, MATCH('2.Value Factors pre-Gap Filling'!C222,'1. Calculations'!$C$16:$C$233,0))</f>
        <v>0</v>
      </c>
    </row>
    <row r="223" spans="3:6" ht="14.25" customHeight="1" x14ac:dyDescent="0.2">
      <c r="C223" s="9" t="s">
        <v>241</v>
      </c>
      <c r="D223" s="9" t="s">
        <v>31</v>
      </c>
      <c r="E223" s="78" t="str">
        <f>INDEX('1. Calculations'!$U$16:$U$233, MATCH('2.Value Factors pre-Gap Filling'!C223,'1. Calculations'!$C$16:$C$233,0))</f>
        <v>---</v>
      </c>
      <c r="F223" s="78" t="str">
        <f>INDEX('1. Calculations'!$V$16:$V$233, MATCH('2.Value Factors pre-Gap Filling'!C223,'1. Calculations'!$C$16:$C$233,0))</f>
        <v>---</v>
      </c>
    </row>
    <row r="224" spans="3:6" ht="14.25" customHeight="1" x14ac:dyDescent="0.2">
      <c r="C224" s="9" t="s">
        <v>242</v>
      </c>
      <c r="D224" s="9" t="s">
        <v>36</v>
      </c>
      <c r="E224" s="78" t="str">
        <f>INDEX('1. Calculations'!$U$16:$U$233, MATCH('2.Value Factors pre-Gap Filling'!C224,'1. Calculations'!$C$16:$C$233,0))</f>
        <v>---</v>
      </c>
      <c r="F224" s="78" t="str">
        <f>INDEX('1. Calculations'!$V$16:$V$233, MATCH('2.Value Factors pre-Gap Filling'!C224,'1. Calculations'!$C$16:$C$233,0))</f>
        <v>---</v>
      </c>
    </row>
    <row r="225" spans="3:6" ht="14.25" customHeight="1" x14ac:dyDescent="0.2">
      <c r="C225" s="9" t="s">
        <v>243</v>
      </c>
      <c r="D225" s="9" t="s">
        <v>31</v>
      </c>
      <c r="E225" s="78">
        <f>INDEX('1. Calculations'!$U$16:$U$233, MATCH('2.Value Factors pre-Gap Filling'!C225,'1. Calculations'!$C$16:$C$233,0))</f>
        <v>130.7774309783502</v>
      </c>
      <c r="F225" s="78">
        <f>INDEX('1. Calculations'!$V$16:$V$233, MATCH('2.Value Factors pre-Gap Filling'!C225,'1. Calculations'!$C$16:$C$233,0))</f>
        <v>6.3333276364351898E-3</v>
      </c>
    </row>
    <row r="226" spans="3:6" ht="14.25" customHeight="1" x14ac:dyDescent="0.2">
      <c r="C226" s="9" t="s">
        <v>244</v>
      </c>
      <c r="D226" s="9" t="s">
        <v>36</v>
      </c>
      <c r="E226" s="78" t="str">
        <f>INDEX('1. Calculations'!$U$16:$U$233, MATCH('2.Value Factors pre-Gap Filling'!C226,'1. Calculations'!$C$16:$C$233,0))</f>
        <v>---</v>
      </c>
      <c r="F226" s="78" t="str">
        <f>INDEX('1. Calculations'!$V$16:$V$233, MATCH('2.Value Factors pre-Gap Filling'!C226,'1. Calculations'!$C$16:$C$233,0))</f>
        <v>---</v>
      </c>
    </row>
    <row r="227" spans="3:6" ht="14.25" customHeight="1" x14ac:dyDescent="0.2">
      <c r="C227" s="9" t="s">
        <v>245</v>
      </c>
      <c r="D227" s="9" t="s">
        <v>29</v>
      </c>
      <c r="E227" s="78" t="str">
        <f>INDEX('1. Calculations'!$U$16:$U$233, MATCH('2.Value Factors pre-Gap Filling'!C227,'1. Calculations'!$C$16:$C$233,0))</f>
        <v>---</v>
      </c>
      <c r="F227" s="78" t="str">
        <f>INDEX('1. Calculations'!$V$16:$V$233, MATCH('2.Value Factors pre-Gap Filling'!C227,'1. Calculations'!$C$16:$C$233,0))</f>
        <v>---</v>
      </c>
    </row>
    <row r="228" spans="3:6" ht="14.25" customHeight="1" x14ac:dyDescent="0.2">
      <c r="C228" s="9" t="s">
        <v>246</v>
      </c>
      <c r="D228" s="9" t="s">
        <v>29</v>
      </c>
      <c r="E228" s="78" t="str">
        <f>INDEX('1. Calculations'!$U$16:$U$233, MATCH('2.Value Factors pre-Gap Filling'!C228,'1. Calculations'!$C$16:$C$233,0))</f>
        <v>---</v>
      </c>
      <c r="F228" s="78" t="str">
        <f>INDEX('1. Calculations'!$V$16:$V$233, MATCH('2.Value Factors pre-Gap Filling'!C228,'1. Calculations'!$C$16:$C$233,0))</f>
        <v>---</v>
      </c>
    </row>
    <row r="229" spans="3:6" ht="14.25" customHeight="1" x14ac:dyDescent="0.2">
      <c r="C229" s="9" t="s">
        <v>247</v>
      </c>
      <c r="D229" s="9" t="s">
        <v>34</v>
      </c>
      <c r="E229" s="78">
        <f>INDEX('1. Calculations'!$U$16:$U$233, MATCH('2.Value Factors pre-Gap Filling'!C229,'1. Calculations'!$C$16:$C$233,0))</f>
        <v>76.987612690485463</v>
      </c>
      <c r="F229" s="78">
        <f>INDEX('1. Calculations'!$V$16:$V$233, MATCH('2.Value Factors pre-Gap Filling'!C229,'1. Calculations'!$C$16:$C$233,0))</f>
        <v>0</v>
      </c>
    </row>
    <row r="230" spans="3:6" ht="14.25" customHeight="1" x14ac:dyDescent="0.2">
      <c r="C230" s="9" t="s">
        <v>248</v>
      </c>
      <c r="D230" s="9" t="s">
        <v>34</v>
      </c>
      <c r="E230" s="78" t="str">
        <f>INDEX('1. Calculations'!$U$16:$U$233, MATCH('2.Value Factors pre-Gap Filling'!C230,'1. Calculations'!$C$16:$C$233,0))</f>
        <v>---</v>
      </c>
      <c r="F230" s="78" t="str">
        <f>INDEX('1. Calculations'!$V$16:$V$233, MATCH('2.Value Factors pre-Gap Filling'!C230,'1. Calculations'!$C$16:$C$233,0))</f>
        <v>---</v>
      </c>
    </row>
    <row r="231" spans="3:6" ht="14.25" customHeight="1" x14ac:dyDescent="0.2"/>
    <row r="232" spans="3:6" ht="14.25" customHeight="1" x14ac:dyDescent="0.2"/>
    <row r="233" spans="3:6" ht="14.25" customHeight="1" x14ac:dyDescent="0.2"/>
    <row r="234" spans="3:6" ht="14.25" customHeight="1" x14ac:dyDescent="0.2"/>
    <row r="235" spans="3:6" ht="14.25" customHeight="1" x14ac:dyDescent="0.2"/>
    <row r="236" spans="3:6" ht="14.25" customHeight="1" x14ac:dyDescent="0.2"/>
    <row r="237" spans="3:6" ht="14.25" customHeight="1" x14ac:dyDescent="0.2"/>
    <row r="238" spans="3:6" ht="14.25" customHeight="1" x14ac:dyDescent="0.2"/>
    <row r="239" spans="3:6" ht="14.25" customHeight="1" x14ac:dyDescent="0.2"/>
    <row r="240" spans="3:6" ht="14.25" customHeight="1" x14ac:dyDescent="0.2"/>
    <row r="241" customFormat="1" ht="14.25" customHeight="1" x14ac:dyDescent="0.2"/>
    <row r="242" customFormat="1" ht="14.25" customHeight="1" x14ac:dyDescent="0.2"/>
    <row r="243" customFormat="1" ht="14.25" customHeight="1" x14ac:dyDescent="0.2"/>
    <row r="244" customFormat="1" ht="14.25" customHeight="1" x14ac:dyDescent="0.2"/>
    <row r="245" customFormat="1" ht="14.25" customHeight="1" x14ac:dyDescent="0.2"/>
    <row r="246" customFormat="1" ht="14.25" customHeight="1" x14ac:dyDescent="0.2"/>
    <row r="247" customFormat="1" ht="14.25" customHeight="1" x14ac:dyDescent="0.2"/>
    <row r="248" customFormat="1" ht="14.25" customHeight="1" x14ac:dyDescent="0.2"/>
    <row r="249" customFormat="1" ht="14.25" customHeight="1" x14ac:dyDescent="0.2"/>
    <row r="250" customFormat="1" ht="14.25" customHeight="1" x14ac:dyDescent="0.2"/>
    <row r="251" customFormat="1" ht="14.25" customHeight="1" x14ac:dyDescent="0.2"/>
    <row r="252" customFormat="1" ht="14.25" customHeight="1" x14ac:dyDescent="0.2"/>
    <row r="253" customFormat="1" ht="14.25" customHeight="1" x14ac:dyDescent="0.2"/>
    <row r="254" customFormat="1" ht="14.25" customHeight="1" x14ac:dyDescent="0.2"/>
    <row r="255" customFormat="1" ht="14.25" customHeight="1" x14ac:dyDescent="0.2"/>
    <row r="256" customFormat="1" ht="14.25" customHeight="1" x14ac:dyDescent="0.2"/>
    <row r="257" customFormat="1" ht="14.25" customHeight="1" x14ac:dyDescent="0.2"/>
    <row r="258" customFormat="1" ht="14.25" customHeight="1" x14ac:dyDescent="0.2"/>
    <row r="259" customFormat="1" ht="14.25" customHeight="1" x14ac:dyDescent="0.2"/>
    <row r="260" customFormat="1" ht="14.25" customHeight="1" x14ac:dyDescent="0.2"/>
    <row r="261" customFormat="1" ht="14.25" customHeight="1" x14ac:dyDescent="0.2"/>
    <row r="262" customFormat="1" ht="14.25" customHeight="1" x14ac:dyDescent="0.2"/>
    <row r="263" customFormat="1" ht="14.25" customHeight="1" x14ac:dyDescent="0.2"/>
    <row r="264" customFormat="1" ht="14.25" customHeight="1" x14ac:dyDescent="0.2"/>
    <row r="265" customFormat="1" ht="14.25" customHeight="1" x14ac:dyDescent="0.2"/>
    <row r="266" customFormat="1" ht="14.25" customHeight="1" x14ac:dyDescent="0.2"/>
    <row r="267" customFormat="1" ht="14.25" customHeight="1" x14ac:dyDescent="0.2"/>
    <row r="268" customFormat="1" ht="14.25" customHeight="1" x14ac:dyDescent="0.2"/>
    <row r="269" customFormat="1" ht="14.25" customHeight="1" x14ac:dyDescent="0.2"/>
    <row r="270" customFormat="1" ht="14.25" customHeight="1" x14ac:dyDescent="0.2"/>
    <row r="271" customFormat="1" ht="14.25" customHeight="1" x14ac:dyDescent="0.2"/>
    <row r="272" customFormat="1" ht="14.25" customHeight="1" x14ac:dyDescent="0.2"/>
    <row r="273" customFormat="1" ht="14.25" customHeight="1" x14ac:dyDescent="0.2"/>
    <row r="274" customFormat="1" ht="14.25" customHeight="1" x14ac:dyDescent="0.2"/>
    <row r="275" customFormat="1" ht="14.25" customHeight="1" x14ac:dyDescent="0.2"/>
    <row r="276" customFormat="1" ht="14.25" customHeight="1" x14ac:dyDescent="0.2"/>
    <row r="277" customFormat="1" ht="14.25" customHeight="1" x14ac:dyDescent="0.2"/>
    <row r="278" customFormat="1" ht="14.25" customHeight="1" x14ac:dyDescent="0.2"/>
    <row r="279" customFormat="1" ht="14.25" customHeight="1" x14ac:dyDescent="0.2"/>
    <row r="280" customFormat="1" ht="14.25" customHeight="1" x14ac:dyDescent="0.2"/>
    <row r="281" customFormat="1" ht="14.25" customHeight="1" x14ac:dyDescent="0.2"/>
    <row r="282" customFormat="1" ht="14.25" customHeight="1" x14ac:dyDescent="0.2"/>
    <row r="283" customFormat="1" ht="14.25" customHeight="1" x14ac:dyDescent="0.2"/>
    <row r="284" customFormat="1" ht="14.25" customHeight="1" x14ac:dyDescent="0.2"/>
    <row r="285" customFormat="1" ht="14.25" customHeight="1" x14ac:dyDescent="0.2"/>
    <row r="286" customFormat="1" ht="14.25" customHeight="1" x14ac:dyDescent="0.2"/>
    <row r="287" customFormat="1" ht="14.25" customHeight="1" x14ac:dyDescent="0.2"/>
    <row r="288" customFormat="1" ht="14.25" customHeight="1" x14ac:dyDescent="0.2"/>
    <row r="289" customFormat="1" ht="14.25" customHeight="1" x14ac:dyDescent="0.2"/>
    <row r="290" customFormat="1" ht="14.25" customHeight="1" x14ac:dyDescent="0.2"/>
    <row r="291" customFormat="1" ht="14.25" customHeight="1" x14ac:dyDescent="0.2"/>
    <row r="292" customFormat="1" ht="14.25" customHeight="1" x14ac:dyDescent="0.2"/>
    <row r="293" customFormat="1" ht="14.25" customHeight="1" x14ac:dyDescent="0.2"/>
    <row r="294" customFormat="1" ht="14.25" customHeight="1" x14ac:dyDescent="0.2"/>
    <row r="295" customFormat="1" ht="14.25" customHeight="1" x14ac:dyDescent="0.2"/>
    <row r="296" customFormat="1" ht="14.25" customHeight="1" x14ac:dyDescent="0.2"/>
    <row r="297" customFormat="1" ht="14.25" customHeight="1" x14ac:dyDescent="0.2"/>
    <row r="298" customFormat="1" ht="14.25" customHeight="1" x14ac:dyDescent="0.2"/>
    <row r="299" customFormat="1" ht="14.25" customHeight="1" x14ac:dyDescent="0.2"/>
    <row r="300" customFormat="1" ht="14.25" customHeight="1" x14ac:dyDescent="0.2"/>
    <row r="301" customFormat="1" ht="14.25" customHeight="1" x14ac:dyDescent="0.2"/>
    <row r="302" customFormat="1" ht="14.25" customHeight="1" x14ac:dyDescent="0.2"/>
    <row r="303" customFormat="1" ht="14.25" customHeight="1" x14ac:dyDescent="0.2"/>
    <row r="304" customFormat="1" ht="14.25" customHeight="1" x14ac:dyDescent="0.2"/>
    <row r="305" customFormat="1" ht="14.25" customHeight="1" x14ac:dyDescent="0.2"/>
    <row r="306" customFormat="1" ht="14.25" customHeight="1" x14ac:dyDescent="0.2"/>
    <row r="307" customFormat="1" ht="14.25" customHeight="1" x14ac:dyDescent="0.2"/>
    <row r="308" customFormat="1" ht="14.25" customHeight="1" x14ac:dyDescent="0.2"/>
    <row r="309" customFormat="1" ht="14.25" customHeight="1" x14ac:dyDescent="0.2"/>
    <row r="310" customFormat="1" ht="14.25" customHeight="1" x14ac:dyDescent="0.2"/>
    <row r="311" customFormat="1" ht="14.25" customHeight="1" x14ac:dyDescent="0.2"/>
    <row r="312" customFormat="1" ht="14.25" customHeight="1" x14ac:dyDescent="0.2"/>
    <row r="313" customFormat="1" ht="14.25" customHeight="1" x14ac:dyDescent="0.2"/>
    <row r="314" customFormat="1" ht="14.25" customHeight="1" x14ac:dyDescent="0.2"/>
    <row r="315" customFormat="1" ht="14.25" customHeight="1" x14ac:dyDescent="0.2"/>
    <row r="316" customFormat="1" ht="14.25" customHeight="1" x14ac:dyDescent="0.2"/>
    <row r="317" customFormat="1" ht="14.25" customHeight="1" x14ac:dyDescent="0.2"/>
    <row r="318" customFormat="1" ht="14.25" customHeight="1" x14ac:dyDescent="0.2"/>
    <row r="319" customFormat="1" ht="14.25" customHeight="1" x14ac:dyDescent="0.2"/>
    <row r="320" customFormat="1" ht="14.25" customHeight="1" x14ac:dyDescent="0.2"/>
    <row r="321" customFormat="1" ht="14.25" customHeight="1" x14ac:dyDescent="0.2"/>
    <row r="322" customFormat="1" ht="14.25" customHeight="1" x14ac:dyDescent="0.2"/>
    <row r="323" customFormat="1" ht="14.25" customHeight="1" x14ac:dyDescent="0.2"/>
    <row r="324" customFormat="1" ht="14.25" customHeight="1" x14ac:dyDescent="0.2"/>
    <row r="325" customFormat="1" ht="14.25" customHeight="1" x14ac:dyDescent="0.2"/>
    <row r="326" customFormat="1" ht="14.25" customHeight="1" x14ac:dyDescent="0.2"/>
    <row r="327" customFormat="1" ht="14.25" customHeight="1" x14ac:dyDescent="0.2"/>
    <row r="328" customFormat="1" ht="14.25" customHeight="1" x14ac:dyDescent="0.2"/>
    <row r="329" customFormat="1" ht="14.25" customHeight="1" x14ac:dyDescent="0.2"/>
    <row r="330" customFormat="1" ht="14.25" customHeight="1" x14ac:dyDescent="0.2"/>
    <row r="331" customFormat="1" ht="14.25" customHeight="1" x14ac:dyDescent="0.2"/>
    <row r="332" customFormat="1" ht="14.25" customHeight="1" x14ac:dyDescent="0.2"/>
    <row r="333" customFormat="1" ht="14.25" customHeight="1" x14ac:dyDescent="0.2"/>
    <row r="334" customFormat="1" ht="14.25" customHeight="1" x14ac:dyDescent="0.2"/>
    <row r="335" customFormat="1" ht="14.25" customHeight="1" x14ac:dyDescent="0.2"/>
    <row r="336" customFormat="1" ht="14.25" customHeight="1" x14ac:dyDescent="0.2"/>
    <row r="337" customFormat="1" ht="14.25" customHeight="1" x14ac:dyDescent="0.2"/>
    <row r="338" customFormat="1" ht="14.25" customHeight="1" x14ac:dyDescent="0.2"/>
    <row r="339" customFormat="1" ht="14.25" customHeight="1" x14ac:dyDescent="0.2"/>
    <row r="340" customFormat="1" ht="14.25" customHeight="1" x14ac:dyDescent="0.2"/>
    <row r="341" customFormat="1" ht="14.25" customHeight="1" x14ac:dyDescent="0.2"/>
    <row r="342" customFormat="1" ht="14.25" customHeight="1" x14ac:dyDescent="0.2"/>
    <row r="343" customFormat="1" ht="14.25" customHeight="1" x14ac:dyDescent="0.2"/>
    <row r="344" customFormat="1" ht="14.25" customHeight="1" x14ac:dyDescent="0.2"/>
    <row r="345" customFormat="1" ht="14.25" customHeight="1" x14ac:dyDescent="0.2"/>
    <row r="346" customFormat="1" ht="14.25" customHeight="1" x14ac:dyDescent="0.2"/>
    <row r="347" customFormat="1" ht="14.25" customHeight="1" x14ac:dyDescent="0.2"/>
    <row r="348" customFormat="1" ht="14.25" customHeight="1" x14ac:dyDescent="0.2"/>
    <row r="349" customFormat="1" ht="14.25" customHeight="1" x14ac:dyDescent="0.2"/>
    <row r="350" customFormat="1" ht="14.25" customHeight="1" x14ac:dyDescent="0.2"/>
    <row r="351" customFormat="1" ht="14.25" customHeight="1" x14ac:dyDescent="0.2"/>
    <row r="352" customFormat="1" ht="14.25" customHeight="1" x14ac:dyDescent="0.2"/>
    <row r="353" customFormat="1" ht="14.25" customHeight="1" x14ac:dyDescent="0.2"/>
    <row r="354" customFormat="1" ht="14.25" customHeight="1" x14ac:dyDescent="0.2"/>
    <row r="355" customFormat="1" ht="14.25" customHeight="1" x14ac:dyDescent="0.2"/>
    <row r="356" customFormat="1" ht="14.25" customHeight="1" x14ac:dyDescent="0.2"/>
    <row r="357" customFormat="1" ht="14.25" customHeight="1" x14ac:dyDescent="0.2"/>
    <row r="358" customFormat="1" ht="14.25" customHeight="1" x14ac:dyDescent="0.2"/>
    <row r="359" customFormat="1" ht="14.25" customHeight="1" x14ac:dyDescent="0.2"/>
    <row r="360" customFormat="1" ht="14.25" customHeight="1" x14ac:dyDescent="0.2"/>
    <row r="361" customFormat="1" ht="14.25" customHeight="1" x14ac:dyDescent="0.2"/>
    <row r="362" customFormat="1" ht="14.25" customHeight="1" x14ac:dyDescent="0.2"/>
    <row r="363" customFormat="1" ht="14.25" customHeight="1" x14ac:dyDescent="0.2"/>
    <row r="364" customFormat="1" ht="14.25" customHeight="1" x14ac:dyDescent="0.2"/>
    <row r="365" customFormat="1" ht="14.25" customHeight="1" x14ac:dyDescent="0.2"/>
    <row r="366" customFormat="1" ht="14.25" customHeight="1" x14ac:dyDescent="0.2"/>
    <row r="367" customFormat="1" ht="14.25" customHeight="1" x14ac:dyDescent="0.2"/>
    <row r="368" customFormat="1" ht="14.25" customHeight="1" x14ac:dyDescent="0.2"/>
    <row r="369" customFormat="1" ht="14.25" customHeight="1" x14ac:dyDescent="0.2"/>
    <row r="370" customFormat="1" ht="14.25" customHeight="1" x14ac:dyDescent="0.2"/>
    <row r="371" customFormat="1" ht="14.25" customHeight="1" x14ac:dyDescent="0.2"/>
    <row r="372" customFormat="1" ht="14.25" customHeight="1" x14ac:dyDescent="0.2"/>
    <row r="373" customFormat="1" ht="14.25" customHeight="1" x14ac:dyDescent="0.2"/>
    <row r="374" customFormat="1" ht="14.25" customHeight="1" x14ac:dyDescent="0.2"/>
    <row r="375" customFormat="1" ht="14.25" customHeight="1" x14ac:dyDescent="0.2"/>
    <row r="376" customFormat="1" ht="14.25" customHeight="1" x14ac:dyDescent="0.2"/>
    <row r="377" customFormat="1" ht="14.25" customHeight="1" x14ac:dyDescent="0.2"/>
    <row r="378" customFormat="1" ht="14.25" customHeight="1" x14ac:dyDescent="0.2"/>
    <row r="379" customFormat="1" ht="14.25" customHeight="1" x14ac:dyDescent="0.2"/>
    <row r="380" customFormat="1" ht="14.25" customHeight="1" x14ac:dyDescent="0.2"/>
    <row r="381" customFormat="1" ht="14.25" customHeight="1" x14ac:dyDescent="0.2"/>
    <row r="382" customFormat="1" ht="14.25" customHeight="1" x14ac:dyDescent="0.2"/>
    <row r="383" customFormat="1" ht="14.25" customHeight="1" x14ac:dyDescent="0.2"/>
    <row r="384" customFormat="1" ht="14.25" customHeight="1" x14ac:dyDescent="0.2"/>
    <row r="385" customFormat="1" ht="14.25" customHeight="1" x14ac:dyDescent="0.2"/>
    <row r="386" customFormat="1" ht="14.25" customHeight="1" x14ac:dyDescent="0.2"/>
    <row r="387" customFormat="1" ht="14.25" customHeight="1" x14ac:dyDescent="0.2"/>
    <row r="388" customFormat="1" ht="14.25" customHeight="1" x14ac:dyDescent="0.2"/>
    <row r="389" customFormat="1" ht="14.25" customHeight="1" x14ac:dyDescent="0.2"/>
    <row r="390" customFormat="1" ht="14.25" customHeight="1" x14ac:dyDescent="0.2"/>
    <row r="391" customFormat="1" ht="14.25" customHeight="1" x14ac:dyDescent="0.2"/>
    <row r="392" customFormat="1" ht="14.25" customHeight="1" x14ac:dyDescent="0.2"/>
    <row r="393" customFormat="1" ht="14.25" customHeight="1" x14ac:dyDescent="0.2"/>
    <row r="394" customFormat="1" ht="14.25" customHeight="1" x14ac:dyDescent="0.2"/>
    <row r="395" customFormat="1" ht="14.25" customHeight="1" x14ac:dyDescent="0.2"/>
    <row r="396" customFormat="1" ht="14.25" customHeight="1" x14ac:dyDescent="0.2"/>
    <row r="397" customFormat="1" ht="14.25" customHeight="1" x14ac:dyDescent="0.2"/>
    <row r="398" customFormat="1" ht="14.25" customHeight="1" x14ac:dyDescent="0.2"/>
    <row r="399" customFormat="1" ht="14.25" customHeight="1" x14ac:dyDescent="0.2"/>
    <row r="400" customFormat="1" ht="14.25" customHeight="1" x14ac:dyDescent="0.2"/>
    <row r="401" customFormat="1" ht="14.25" customHeight="1" x14ac:dyDescent="0.2"/>
    <row r="402" customFormat="1" ht="14.25" customHeight="1" x14ac:dyDescent="0.2"/>
    <row r="403" customFormat="1" ht="14.25" customHeight="1" x14ac:dyDescent="0.2"/>
    <row r="404" customFormat="1" ht="14.25" customHeight="1" x14ac:dyDescent="0.2"/>
    <row r="405" customFormat="1" ht="14.25" customHeight="1" x14ac:dyDescent="0.2"/>
    <row r="406" customFormat="1" ht="14.25" customHeight="1" x14ac:dyDescent="0.2"/>
    <row r="407" customFormat="1" ht="14.25" customHeight="1" x14ac:dyDescent="0.2"/>
    <row r="408" customFormat="1" ht="14.25" customHeight="1" x14ac:dyDescent="0.2"/>
    <row r="409" customFormat="1" ht="14.25" customHeight="1" x14ac:dyDescent="0.2"/>
    <row r="410" customFormat="1" ht="14.25" customHeight="1" x14ac:dyDescent="0.2"/>
    <row r="411" customFormat="1" ht="14.25" customHeight="1" x14ac:dyDescent="0.2"/>
    <row r="412" customFormat="1" ht="14.25" customHeight="1" x14ac:dyDescent="0.2"/>
    <row r="413" customFormat="1" ht="14.25" customHeight="1" x14ac:dyDescent="0.2"/>
    <row r="414" customFormat="1" ht="14.25" customHeight="1" x14ac:dyDescent="0.2"/>
    <row r="415" customFormat="1" ht="14.25" customHeight="1" x14ac:dyDescent="0.2"/>
    <row r="416" customFormat="1" ht="14.25" customHeight="1" x14ac:dyDescent="0.2"/>
    <row r="417" customFormat="1" ht="14.25" customHeight="1" x14ac:dyDescent="0.2"/>
    <row r="418" customFormat="1" ht="14.25" customHeight="1" x14ac:dyDescent="0.2"/>
    <row r="419" customFormat="1" ht="14.25" customHeight="1" x14ac:dyDescent="0.2"/>
    <row r="420" customFormat="1" ht="14.25" customHeight="1" x14ac:dyDescent="0.2"/>
    <row r="421" customFormat="1" ht="14.25" customHeight="1" x14ac:dyDescent="0.2"/>
    <row r="422" customFormat="1" ht="14.25" customHeight="1" x14ac:dyDescent="0.2"/>
    <row r="423" customFormat="1" ht="14.25" customHeight="1" x14ac:dyDescent="0.2"/>
    <row r="424" customFormat="1" ht="14.25" customHeight="1" x14ac:dyDescent="0.2"/>
    <row r="425" customFormat="1" ht="14.25" customHeight="1" x14ac:dyDescent="0.2"/>
    <row r="426" customFormat="1" ht="14.25" customHeight="1" x14ac:dyDescent="0.2"/>
    <row r="427" customFormat="1" ht="14.25" customHeight="1" x14ac:dyDescent="0.2"/>
    <row r="428" customFormat="1" ht="14.25" customHeight="1" x14ac:dyDescent="0.2"/>
    <row r="429" customFormat="1" ht="14.25" customHeight="1" x14ac:dyDescent="0.2"/>
    <row r="430" customFormat="1" ht="14.25" customHeight="1" x14ac:dyDescent="0.2"/>
    <row r="431" customFormat="1" ht="14.25" customHeight="1" x14ac:dyDescent="0.2"/>
    <row r="432" customFormat="1" ht="14.25" customHeight="1" x14ac:dyDescent="0.2"/>
    <row r="433" customFormat="1" ht="14.25" customHeight="1" x14ac:dyDescent="0.2"/>
    <row r="434" customFormat="1" ht="14.25" customHeight="1" x14ac:dyDescent="0.2"/>
    <row r="435" customFormat="1" ht="14.25" customHeight="1" x14ac:dyDescent="0.2"/>
    <row r="436" customFormat="1" ht="14.25" customHeight="1" x14ac:dyDescent="0.2"/>
    <row r="437" customFormat="1" ht="14.25" customHeight="1" x14ac:dyDescent="0.2"/>
    <row r="438" customFormat="1" ht="14.25" customHeight="1" x14ac:dyDescent="0.2"/>
    <row r="439" customFormat="1" ht="14.25" customHeight="1" x14ac:dyDescent="0.2"/>
    <row r="440" customFormat="1" ht="14.25" customHeight="1" x14ac:dyDescent="0.2"/>
    <row r="441" customFormat="1" ht="14.25" customHeight="1" x14ac:dyDescent="0.2"/>
    <row r="442" customFormat="1" ht="14.25" customHeight="1" x14ac:dyDescent="0.2"/>
    <row r="443" customFormat="1" ht="14.25" customHeight="1" x14ac:dyDescent="0.2"/>
    <row r="444" customFormat="1" ht="14.25" customHeight="1" x14ac:dyDescent="0.2"/>
    <row r="445" customFormat="1" ht="14.25" customHeight="1" x14ac:dyDescent="0.2"/>
    <row r="446" customFormat="1" ht="14.25" customHeight="1" x14ac:dyDescent="0.2"/>
    <row r="447" customFormat="1" ht="14.25" customHeight="1" x14ac:dyDescent="0.2"/>
    <row r="448" customFormat="1" ht="14.25" customHeight="1" x14ac:dyDescent="0.2"/>
    <row r="449" customFormat="1" ht="14.25" customHeight="1" x14ac:dyDescent="0.2"/>
    <row r="450" customFormat="1" ht="14.25" customHeight="1" x14ac:dyDescent="0.2"/>
    <row r="451" customFormat="1" ht="14.25" customHeight="1" x14ac:dyDescent="0.2"/>
    <row r="452" customFormat="1" ht="14.25" customHeight="1" x14ac:dyDescent="0.2"/>
    <row r="453" customFormat="1" ht="14.25" customHeight="1" x14ac:dyDescent="0.2"/>
    <row r="454" customFormat="1" ht="14.25" customHeight="1" x14ac:dyDescent="0.2"/>
    <row r="455" customFormat="1" ht="14.25" customHeight="1" x14ac:dyDescent="0.2"/>
    <row r="456" customFormat="1" ht="14.25" customHeight="1" x14ac:dyDescent="0.2"/>
    <row r="457" customFormat="1" ht="14.25" customHeight="1" x14ac:dyDescent="0.2"/>
    <row r="458" customFormat="1" ht="14.25" customHeight="1" x14ac:dyDescent="0.2"/>
    <row r="459" customFormat="1" ht="14.25" customHeight="1" x14ac:dyDescent="0.2"/>
    <row r="460" customFormat="1" ht="14.25" customHeight="1" x14ac:dyDescent="0.2"/>
    <row r="461" customFormat="1" ht="14.25" customHeight="1" x14ac:dyDescent="0.2"/>
    <row r="462" customFormat="1" ht="14.25" customHeight="1" x14ac:dyDescent="0.2"/>
    <row r="463" customFormat="1" ht="14.25" customHeight="1" x14ac:dyDescent="0.2"/>
    <row r="464" customFormat="1" ht="14.25" customHeight="1" x14ac:dyDescent="0.2"/>
    <row r="465" customFormat="1" ht="14.25" customHeight="1" x14ac:dyDescent="0.2"/>
    <row r="466" customFormat="1" ht="14.25" customHeight="1" x14ac:dyDescent="0.2"/>
    <row r="467" customFormat="1" ht="14.25" customHeight="1" x14ac:dyDescent="0.2"/>
    <row r="468" customFormat="1" ht="14.25" customHeight="1" x14ac:dyDescent="0.2"/>
    <row r="469" customFormat="1" ht="14.25" customHeight="1" x14ac:dyDescent="0.2"/>
    <row r="470" customFormat="1" ht="14.25" customHeight="1" x14ac:dyDescent="0.2"/>
    <row r="471" customFormat="1" ht="14.25" customHeight="1" x14ac:dyDescent="0.2"/>
    <row r="472" customFormat="1" ht="14.25" customHeight="1" x14ac:dyDescent="0.2"/>
    <row r="473" customFormat="1" ht="14.25" customHeight="1" x14ac:dyDescent="0.2"/>
    <row r="474" customFormat="1" ht="14.25" customHeight="1" x14ac:dyDescent="0.2"/>
    <row r="475" customFormat="1" ht="14.25" customHeight="1" x14ac:dyDescent="0.2"/>
    <row r="476" customFormat="1" ht="14.25" customHeight="1" x14ac:dyDescent="0.2"/>
    <row r="477" customFormat="1" ht="14.25" customHeight="1" x14ac:dyDescent="0.2"/>
    <row r="478" customFormat="1" ht="14.25" customHeight="1" x14ac:dyDescent="0.2"/>
    <row r="479" customFormat="1" ht="14.25" customHeight="1" x14ac:dyDescent="0.2"/>
    <row r="480" customFormat="1" ht="14.25" customHeight="1" x14ac:dyDescent="0.2"/>
    <row r="481" customFormat="1" ht="14.25" customHeight="1" x14ac:dyDescent="0.2"/>
    <row r="482" customFormat="1" ht="14.25" customHeight="1" x14ac:dyDescent="0.2"/>
    <row r="483" customFormat="1" ht="14.25" customHeight="1" x14ac:dyDescent="0.2"/>
    <row r="484" customFormat="1" ht="14.25" customHeight="1" x14ac:dyDescent="0.2"/>
    <row r="485" customFormat="1" ht="14.25" customHeight="1" x14ac:dyDescent="0.2"/>
    <row r="486" customFormat="1" ht="14.25" customHeight="1" x14ac:dyDescent="0.2"/>
    <row r="487" customFormat="1" ht="14.25" customHeight="1" x14ac:dyDescent="0.2"/>
    <row r="488" customFormat="1" ht="14.25" customHeight="1" x14ac:dyDescent="0.2"/>
    <row r="489" customFormat="1" ht="14.25" customHeight="1" x14ac:dyDescent="0.2"/>
    <row r="490" customFormat="1" ht="14.25" customHeight="1" x14ac:dyDescent="0.2"/>
    <row r="491" customFormat="1" ht="14.25" customHeight="1" x14ac:dyDescent="0.2"/>
    <row r="492" customFormat="1" ht="14.25" customHeight="1" x14ac:dyDescent="0.2"/>
    <row r="493" customFormat="1" ht="14.25" customHeight="1" x14ac:dyDescent="0.2"/>
    <row r="494" customFormat="1" ht="14.25" customHeight="1" x14ac:dyDescent="0.2"/>
    <row r="495" customFormat="1" ht="14.25" customHeight="1" x14ac:dyDescent="0.2"/>
    <row r="496" customFormat="1" ht="14.25" customHeight="1" x14ac:dyDescent="0.2"/>
    <row r="497" customFormat="1" ht="14.25" customHeight="1" x14ac:dyDescent="0.2"/>
    <row r="498" customFormat="1" ht="14.25" customHeight="1" x14ac:dyDescent="0.2"/>
    <row r="499" customFormat="1" ht="14.25" customHeight="1" x14ac:dyDescent="0.2"/>
    <row r="500" customFormat="1" ht="14.25" customHeight="1" x14ac:dyDescent="0.2"/>
    <row r="501" customFormat="1" ht="14.25" customHeight="1" x14ac:dyDescent="0.2"/>
    <row r="502" customFormat="1" ht="14.25" customHeight="1" x14ac:dyDescent="0.2"/>
    <row r="503" customFormat="1" ht="14.25" customHeight="1" x14ac:dyDescent="0.2"/>
    <row r="504" customFormat="1" ht="14.25" customHeight="1" x14ac:dyDescent="0.2"/>
    <row r="505" customFormat="1" ht="14.25" customHeight="1" x14ac:dyDescent="0.2"/>
    <row r="506" customFormat="1" ht="14.25" customHeight="1" x14ac:dyDescent="0.2"/>
    <row r="507" customFormat="1" ht="14.25" customHeight="1" x14ac:dyDescent="0.2"/>
    <row r="508" customFormat="1" ht="14.25" customHeight="1" x14ac:dyDescent="0.2"/>
    <row r="509" customFormat="1" ht="14.25" customHeight="1" x14ac:dyDescent="0.2"/>
    <row r="510" customFormat="1" ht="14.25" customHeight="1" x14ac:dyDescent="0.2"/>
    <row r="511" customFormat="1" ht="14.25" customHeight="1" x14ac:dyDescent="0.2"/>
    <row r="512" customFormat="1" ht="14.25" customHeight="1" x14ac:dyDescent="0.2"/>
    <row r="513" customFormat="1" ht="14.25" customHeight="1" x14ac:dyDescent="0.2"/>
    <row r="514" customFormat="1" ht="14.25" customHeight="1" x14ac:dyDescent="0.2"/>
    <row r="515" customFormat="1" ht="14.25" customHeight="1" x14ac:dyDescent="0.2"/>
    <row r="516" customFormat="1" ht="14.25" customHeight="1" x14ac:dyDescent="0.2"/>
    <row r="517" customFormat="1" ht="14.25" customHeight="1" x14ac:dyDescent="0.2"/>
    <row r="518" customFormat="1" ht="14.25" customHeight="1" x14ac:dyDescent="0.2"/>
    <row r="519" customFormat="1" ht="14.25" customHeight="1" x14ac:dyDescent="0.2"/>
    <row r="520" customFormat="1" ht="14.25" customHeight="1" x14ac:dyDescent="0.2"/>
    <row r="521" customFormat="1" ht="14.25" customHeight="1" x14ac:dyDescent="0.2"/>
    <row r="522" customFormat="1" ht="14.25" customHeight="1" x14ac:dyDescent="0.2"/>
    <row r="523" customFormat="1" ht="14.25" customHeight="1" x14ac:dyDescent="0.2"/>
    <row r="524" customFormat="1" ht="14.25" customHeight="1" x14ac:dyDescent="0.2"/>
    <row r="525" customFormat="1" ht="14.25" customHeight="1" x14ac:dyDescent="0.2"/>
    <row r="526" customFormat="1" ht="14.25" customHeight="1" x14ac:dyDescent="0.2"/>
    <row r="527" customFormat="1" ht="14.25" customHeight="1" x14ac:dyDescent="0.2"/>
    <row r="528" customFormat="1" ht="14.25" customHeight="1" x14ac:dyDescent="0.2"/>
    <row r="529" customFormat="1" ht="14.25" customHeight="1" x14ac:dyDescent="0.2"/>
    <row r="530" customFormat="1" ht="14.25" customHeight="1" x14ac:dyDescent="0.2"/>
    <row r="531" customFormat="1" ht="14.25" customHeight="1" x14ac:dyDescent="0.2"/>
    <row r="532" customFormat="1" ht="14.25" customHeight="1" x14ac:dyDescent="0.2"/>
    <row r="533" customFormat="1" ht="14.25" customHeight="1" x14ac:dyDescent="0.2"/>
    <row r="534" customFormat="1" ht="14.25" customHeight="1" x14ac:dyDescent="0.2"/>
    <row r="535" customFormat="1" ht="14.25" customHeight="1" x14ac:dyDescent="0.2"/>
    <row r="536" customFormat="1" ht="14.25" customHeight="1" x14ac:dyDescent="0.2"/>
    <row r="537" customFormat="1" ht="14.25" customHeight="1" x14ac:dyDescent="0.2"/>
    <row r="538" customFormat="1" ht="14.25" customHeight="1" x14ac:dyDescent="0.2"/>
    <row r="539" customFormat="1" ht="14.25" customHeight="1" x14ac:dyDescent="0.2"/>
    <row r="540" customFormat="1" ht="14.25" customHeight="1" x14ac:dyDescent="0.2"/>
    <row r="541" customFormat="1" ht="14.25" customHeight="1" x14ac:dyDescent="0.2"/>
    <row r="542" customFormat="1" ht="14.25" customHeight="1" x14ac:dyDescent="0.2"/>
    <row r="543" customFormat="1" ht="14.25" customHeight="1" x14ac:dyDescent="0.2"/>
    <row r="544" customFormat="1" ht="14.25" customHeight="1" x14ac:dyDescent="0.2"/>
    <row r="545" customFormat="1" ht="14.25" customHeight="1" x14ac:dyDescent="0.2"/>
    <row r="546" customFormat="1" ht="14.25" customHeight="1" x14ac:dyDescent="0.2"/>
    <row r="547" customFormat="1" ht="14.25" customHeight="1" x14ac:dyDescent="0.2"/>
    <row r="548" customFormat="1" ht="14.25" customHeight="1" x14ac:dyDescent="0.2"/>
    <row r="549" customFormat="1" ht="14.25" customHeight="1" x14ac:dyDescent="0.2"/>
    <row r="550" customFormat="1" ht="14.25" customHeight="1" x14ac:dyDescent="0.2"/>
    <row r="551" customFormat="1" ht="14.25" customHeight="1" x14ac:dyDescent="0.2"/>
    <row r="552" customFormat="1" ht="14.25" customHeight="1" x14ac:dyDescent="0.2"/>
    <row r="553" customFormat="1" ht="14.25" customHeight="1" x14ac:dyDescent="0.2"/>
    <row r="554" customFormat="1" ht="14.25" customHeight="1" x14ac:dyDescent="0.2"/>
    <row r="555" customFormat="1" ht="14.25" customHeight="1" x14ac:dyDescent="0.2"/>
    <row r="556" customFormat="1" ht="14.25" customHeight="1" x14ac:dyDescent="0.2"/>
    <row r="557" customFormat="1" ht="14.25" customHeight="1" x14ac:dyDescent="0.2"/>
    <row r="558" customFormat="1" ht="14.25" customHeight="1" x14ac:dyDescent="0.2"/>
    <row r="559" customFormat="1" ht="14.25" customHeight="1" x14ac:dyDescent="0.2"/>
    <row r="560" customFormat="1" ht="14.25" customHeight="1" x14ac:dyDescent="0.2"/>
    <row r="561" customFormat="1" ht="14.25" customHeight="1" x14ac:dyDescent="0.2"/>
    <row r="562" customFormat="1" ht="14.25" customHeight="1" x14ac:dyDescent="0.2"/>
    <row r="563" customFormat="1" ht="14.25" customHeight="1" x14ac:dyDescent="0.2"/>
    <row r="564" customFormat="1" ht="14.25" customHeight="1" x14ac:dyDescent="0.2"/>
    <row r="565" customFormat="1" ht="14.25" customHeight="1" x14ac:dyDescent="0.2"/>
    <row r="566" customFormat="1" ht="14.25" customHeight="1" x14ac:dyDescent="0.2"/>
    <row r="567" customFormat="1" ht="14.25" customHeight="1" x14ac:dyDescent="0.2"/>
    <row r="568" customFormat="1" ht="14.25" customHeight="1" x14ac:dyDescent="0.2"/>
    <row r="569" customFormat="1" ht="14.25" customHeight="1" x14ac:dyDescent="0.2"/>
    <row r="570" customFormat="1" ht="14.25" customHeight="1" x14ac:dyDescent="0.2"/>
    <row r="571" customFormat="1" ht="14.25" customHeight="1" x14ac:dyDescent="0.2"/>
    <row r="572" customFormat="1" ht="14.25" customHeight="1" x14ac:dyDescent="0.2"/>
    <row r="573" customFormat="1" ht="14.25" customHeight="1" x14ac:dyDescent="0.2"/>
    <row r="574" customFormat="1" ht="14.25" customHeight="1" x14ac:dyDescent="0.2"/>
    <row r="575" customFormat="1" ht="14.25" customHeight="1" x14ac:dyDescent="0.2"/>
    <row r="576" customFormat="1" ht="14.25" customHeight="1" x14ac:dyDescent="0.2"/>
    <row r="577" customFormat="1" ht="14.25" customHeight="1" x14ac:dyDescent="0.2"/>
    <row r="578" customFormat="1" ht="14.25" customHeight="1" x14ac:dyDescent="0.2"/>
    <row r="579" customFormat="1" ht="14.25" customHeight="1" x14ac:dyDescent="0.2"/>
    <row r="580" customFormat="1" ht="14.25" customHeight="1" x14ac:dyDescent="0.2"/>
    <row r="581" customFormat="1" ht="14.25" customHeight="1" x14ac:dyDescent="0.2"/>
    <row r="582" customFormat="1" ht="14.25" customHeight="1" x14ac:dyDescent="0.2"/>
    <row r="583" customFormat="1" ht="14.25" customHeight="1" x14ac:dyDescent="0.2"/>
    <row r="584" customFormat="1" ht="14.25" customHeight="1" x14ac:dyDescent="0.2"/>
    <row r="585" customFormat="1" ht="14.25" customHeight="1" x14ac:dyDescent="0.2"/>
    <row r="586" customFormat="1" ht="14.25" customHeight="1" x14ac:dyDescent="0.2"/>
    <row r="587" customFormat="1" ht="14.25" customHeight="1" x14ac:dyDescent="0.2"/>
    <row r="588" customFormat="1" ht="14.25" customHeight="1" x14ac:dyDescent="0.2"/>
    <row r="589" customFormat="1" ht="14.25" customHeight="1" x14ac:dyDescent="0.2"/>
    <row r="590" customFormat="1" ht="14.25" customHeight="1" x14ac:dyDescent="0.2"/>
    <row r="591" customFormat="1" ht="14.25" customHeight="1" x14ac:dyDescent="0.2"/>
    <row r="592" customFormat="1" ht="14.25" customHeight="1" x14ac:dyDescent="0.2"/>
    <row r="593" customFormat="1" ht="14.25" customHeight="1" x14ac:dyDescent="0.2"/>
    <row r="594" customFormat="1" ht="14.25" customHeight="1" x14ac:dyDescent="0.2"/>
    <row r="595" customFormat="1" ht="14.25" customHeight="1" x14ac:dyDescent="0.2"/>
    <row r="596" customFormat="1" ht="14.25" customHeight="1" x14ac:dyDescent="0.2"/>
    <row r="597" customFormat="1" ht="14.25" customHeight="1" x14ac:dyDescent="0.2"/>
    <row r="598" customFormat="1" ht="14.25" customHeight="1" x14ac:dyDescent="0.2"/>
    <row r="599" customFormat="1" ht="14.25" customHeight="1" x14ac:dyDescent="0.2"/>
    <row r="600" customFormat="1" ht="14.25" customHeight="1" x14ac:dyDescent="0.2"/>
    <row r="601" customFormat="1" ht="14.25" customHeight="1" x14ac:dyDescent="0.2"/>
    <row r="602" customFormat="1" ht="14.25" customHeight="1" x14ac:dyDescent="0.2"/>
    <row r="603" customFormat="1" ht="14.25" customHeight="1" x14ac:dyDescent="0.2"/>
    <row r="604" customFormat="1" ht="14.25" customHeight="1" x14ac:dyDescent="0.2"/>
    <row r="605" customFormat="1" ht="14.25" customHeight="1" x14ac:dyDescent="0.2"/>
    <row r="606" customFormat="1" ht="14.25" customHeight="1" x14ac:dyDescent="0.2"/>
    <row r="607" customFormat="1" ht="14.25" customHeight="1" x14ac:dyDescent="0.2"/>
    <row r="608" customFormat="1" ht="14.25" customHeight="1" x14ac:dyDescent="0.2"/>
    <row r="609" customFormat="1" ht="14.25" customHeight="1" x14ac:dyDescent="0.2"/>
    <row r="610" customFormat="1" ht="14.25" customHeight="1" x14ac:dyDescent="0.2"/>
    <row r="611" customFormat="1" ht="14.25" customHeight="1" x14ac:dyDescent="0.2"/>
    <row r="612" customFormat="1" ht="14.25" customHeight="1" x14ac:dyDescent="0.2"/>
    <row r="613" customFormat="1" ht="14.25" customHeight="1" x14ac:dyDescent="0.2"/>
    <row r="614" customFormat="1" ht="14.25" customHeight="1" x14ac:dyDescent="0.2"/>
    <row r="615" customFormat="1" ht="14.25" customHeight="1" x14ac:dyDescent="0.2"/>
    <row r="616" customFormat="1" ht="14.25" customHeight="1" x14ac:dyDescent="0.2"/>
    <row r="617" customFormat="1" ht="14.25" customHeight="1" x14ac:dyDescent="0.2"/>
    <row r="618" customFormat="1" ht="14.25" customHeight="1" x14ac:dyDescent="0.2"/>
    <row r="619" customFormat="1" ht="14.25" customHeight="1" x14ac:dyDescent="0.2"/>
    <row r="620" customFormat="1" ht="14.25" customHeight="1" x14ac:dyDescent="0.2"/>
    <row r="621" customFormat="1" ht="14.25" customHeight="1" x14ac:dyDescent="0.2"/>
    <row r="622" customFormat="1" ht="14.25" customHeight="1" x14ac:dyDescent="0.2"/>
    <row r="623" customFormat="1" ht="14.25" customHeight="1" x14ac:dyDescent="0.2"/>
    <row r="624" customFormat="1" ht="14.25" customHeight="1" x14ac:dyDescent="0.2"/>
    <row r="625" customFormat="1" ht="14.25" customHeight="1" x14ac:dyDescent="0.2"/>
    <row r="626" customFormat="1" ht="14.25" customHeight="1" x14ac:dyDescent="0.2"/>
    <row r="627" customFormat="1" ht="14.25" customHeight="1" x14ac:dyDescent="0.2"/>
    <row r="628" customFormat="1" ht="14.25" customHeight="1" x14ac:dyDescent="0.2"/>
    <row r="629" customFormat="1" ht="14.25" customHeight="1" x14ac:dyDescent="0.2"/>
    <row r="630" customFormat="1" ht="14.25" customHeight="1" x14ac:dyDescent="0.2"/>
    <row r="631" customFormat="1" ht="14.25" customHeight="1" x14ac:dyDescent="0.2"/>
    <row r="632" customFormat="1" ht="14.25" customHeight="1" x14ac:dyDescent="0.2"/>
    <row r="633" customFormat="1" ht="14.25" customHeight="1" x14ac:dyDescent="0.2"/>
    <row r="634" customFormat="1" ht="14.25" customHeight="1" x14ac:dyDescent="0.2"/>
    <row r="635" customFormat="1" ht="14.25" customHeight="1" x14ac:dyDescent="0.2"/>
    <row r="636" customFormat="1" ht="14.25" customHeight="1" x14ac:dyDescent="0.2"/>
    <row r="637" customFormat="1" ht="14.25" customHeight="1" x14ac:dyDescent="0.2"/>
    <row r="638" customFormat="1" ht="14.25" customHeight="1" x14ac:dyDescent="0.2"/>
    <row r="639" customFormat="1" ht="14.25" customHeight="1" x14ac:dyDescent="0.2"/>
    <row r="640" customFormat="1" ht="14.25" customHeight="1" x14ac:dyDescent="0.2"/>
    <row r="641" customFormat="1" ht="14.25" customHeight="1" x14ac:dyDescent="0.2"/>
    <row r="642" customFormat="1" ht="14.25" customHeight="1" x14ac:dyDescent="0.2"/>
    <row r="643" customFormat="1" ht="14.25" customHeight="1" x14ac:dyDescent="0.2"/>
    <row r="644" customFormat="1" ht="14.25" customHeight="1" x14ac:dyDescent="0.2"/>
    <row r="645" customFormat="1" ht="14.25" customHeight="1" x14ac:dyDescent="0.2"/>
    <row r="646" customFormat="1" ht="14.25" customHeight="1" x14ac:dyDescent="0.2"/>
    <row r="647" customFormat="1" ht="14.25" customHeight="1" x14ac:dyDescent="0.2"/>
    <row r="648" customFormat="1" ht="14.25" customHeight="1" x14ac:dyDescent="0.2"/>
    <row r="649" customFormat="1" ht="14.25" customHeight="1" x14ac:dyDescent="0.2"/>
    <row r="650" customFormat="1" ht="14.25" customHeight="1" x14ac:dyDescent="0.2"/>
    <row r="651" customFormat="1" ht="14.25" customHeight="1" x14ac:dyDescent="0.2"/>
    <row r="652" customFormat="1" ht="14.25" customHeight="1" x14ac:dyDescent="0.2"/>
    <row r="653" customFormat="1" ht="14.25" customHeight="1" x14ac:dyDescent="0.2"/>
    <row r="654" customFormat="1" ht="14.25" customHeight="1" x14ac:dyDescent="0.2"/>
    <row r="655" customFormat="1" ht="14.25" customHeight="1" x14ac:dyDescent="0.2"/>
    <row r="656" customFormat="1" ht="14.25" customHeight="1" x14ac:dyDescent="0.2"/>
    <row r="657" customFormat="1" ht="14.25" customHeight="1" x14ac:dyDescent="0.2"/>
    <row r="658" customFormat="1" ht="14.25" customHeight="1" x14ac:dyDescent="0.2"/>
    <row r="659" customFormat="1" ht="14.25" customHeight="1" x14ac:dyDescent="0.2"/>
    <row r="660" customFormat="1" ht="14.25" customHeight="1" x14ac:dyDescent="0.2"/>
    <row r="661" customFormat="1" ht="14.25" customHeight="1" x14ac:dyDescent="0.2"/>
    <row r="662" customFormat="1" ht="14.25" customHeight="1" x14ac:dyDescent="0.2"/>
    <row r="663" customFormat="1" ht="14.25" customHeight="1" x14ac:dyDescent="0.2"/>
    <row r="664" customFormat="1" ht="14.25" customHeight="1" x14ac:dyDescent="0.2"/>
    <row r="665" customFormat="1" ht="14.25" customHeight="1" x14ac:dyDescent="0.2"/>
    <row r="666" customFormat="1" ht="14.25" customHeight="1" x14ac:dyDescent="0.2"/>
    <row r="667" customFormat="1" ht="14.25" customHeight="1" x14ac:dyDescent="0.2"/>
    <row r="668" customFormat="1" ht="14.25" customHeight="1" x14ac:dyDescent="0.2"/>
    <row r="669" customFormat="1" ht="14.25" customHeight="1" x14ac:dyDescent="0.2"/>
    <row r="670" customFormat="1" ht="14.25" customHeight="1" x14ac:dyDescent="0.2"/>
    <row r="671" customFormat="1" ht="14.25" customHeight="1" x14ac:dyDescent="0.2"/>
    <row r="672" customFormat="1" ht="14.25" customHeight="1" x14ac:dyDescent="0.2"/>
    <row r="673" customFormat="1" ht="14.25" customHeight="1" x14ac:dyDescent="0.2"/>
    <row r="674" customFormat="1" ht="14.25" customHeight="1" x14ac:dyDescent="0.2"/>
    <row r="675" customFormat="1" ht="14.25" customHeight="1" x14ac:dyDescent="0.2"/>
    <row r="676" customFormat="1" ht="14.25" customHeight="1" x14ac:dyDescent="0.2"/>
    <row r="677" customFormat="1" ht="14.25" customHeight="1" x14ac:dyDescent="0.2"/>
    <row r="678" customFormat="1" ht="14.25" customHeight="1" x14ac:dyDescent="0.2"/>
    <row r="679" customFormat="1" ht="14.25" customHeight="1" x14ac:dyDescent="0.2"/>
    <row r="680" customFormat="1" ht="14.25" customHeight="1" x14ac:dyDescent="0.2"/>
    <row r="681" customFormat="1" ht="14.25" customHeight="1" x14ac:dyDescent="0.2"/>
    <row r="682" customFormat="1" ht="14.25" customHeight="1" x14ac:dyDescent="0.2"/>
    <row r="683" customFormat="1" ht="14.25" customHeight="1" x14ac:dyDescent="0.2"/>
    <row r="684" customFormat="1" ht="14.25" customHeight="1" x14ac:dyDescent="0.2"/>
    <row r="685" customFormat="1" ht="14.25" customHeight="1" x14ac:dyDescent="0.2"/>
    <row r="686" customFormat="1" ht="14.25" customHeight="1" x14ac:dyDescent="0.2"/>
    <row r="687" customFormat="1" ht="14.25" customHeight="1" x14ac:dyDescent="0.2"/>
    <row r="688" customFormat="1" ht="14.25" customHeight="1" x14ac:dyDescent="0.2"/>
    <row r="689" customFormat="1" ht="14.25" customHeight="1" x14ac:dyDescent="0.2"/>
    <row r="690" customFormat="1" ht="14.25" customHeight="1" x14ac:dyDescent="0.2"/>
    <row r="691" customFormat="1" ht="14.25" customHeight="1" x14ac:dyDescent="0.2"/>
    <row r="692" customFormat="1" ht="14.25" customHeight="1" x14ac:dyDescent="0.2"/>
    <row r="693" customFormat="1" ht="14.25" customHeight="1" x14ac:dyDescent="0.2"/>
    <row r="694" customFormat="1" ht="14.25" customHeight="1" x14ac:dyDescent="0.2"/>
    <row r="695" customFormat="1" ht="14.25" customHeight="1" x14ac:dyDescent="0.2"/>
    <row r="696" customFormat="1" ht="14.25" customHeight="1" x14ac:dyDescent="0.2"/>
    <row r="697" customFormat="1" ht="14.25" customHeight="1" x14ac:dyDescent="0.2"/>
    <row r="698" customFormat="1" ht="14.25" customHeight="1" x14ac:dyDescent="0.2"/>
    <row r="699" customFormat="1" ht="14.25" customHeight="1" x14ac:dyDescent="0.2"/>
    <row r="700" customFormat="1" ht="14.25" customHeight="1" x14ac:dyDescent="0.2"/>
    <row r="701" customFormat="1" ht="14.25" customHeight="1" x14ac:dyDescent="0.2"/>
    <row r="702" customFormat="1" ht="14.25" customHeight="1" x14ac:dyDescent="0.2"/>
    <row r="703" customFormat="1" ht="14.25" customHeight="1" x14ac:dyDescent="0.2"/>
    <row r="704" customFormat="1" ht="14.25" customHeight="1" x14ac:dyDescent="0.2"/>
    <row r="705" customFormat="1" ht="14.25" customHeight="1" x14ac:dyDescent="0.2"/>
    <row r="706" customFormat="1" ht="14.25" customHeight="1" x14ac:dyDescent="0.2"/>
    <row r="707" customFormat="1" ht="14.25" customHeight="1" x14ac:dyDescent="0.2"/>
    <row r="708" customFormat="1" ht="14.25" customHeight="1" x14ac:dyDescent="0.2"/>
    <row r="709" customFormat="1" ht="14.25" customHeight="1" x14ac:dyDescent="0.2"/>
    <row r="710" customFormat="1" ht="14.25" customHeight="1" x14ac:dyDescent="0.2"/>
    <row r="711" customFormat="1" ht="14.25" customHeight="1" x14ac:dyDescent="0.2"/>
    <row r="712" customFormat="1" ht="14.25" customHeight="1" x14ac:dyDescent="0.2"/>
    <row r="713" customFormat="1" ht="14.25" customHeight="1" x14ac:dyDescent="0.2"/>
    <row r="714" customFormat="1" ht="14.25" customHeight="1" x14ac:dyDescent="0.2"/>
    <row r="715" customFormat="1" ht="14.25" customHeight="1" x14ac:dyDescent="0.2"/>
    <row r="716" customFormat="1" ht="14.25" customHeight="1" x14ac:dyDescent="0.2"/>
    <row r="717" customFormat="1" ht="14.25" customHeight="1" x14ac:dyDescent="0.2"/>
    <row r="718" customFormat="1" ht="14.25" customHeight="1" x14ac:dyDescent="0.2"/>
    <row r="719" customFormat="1" ht="14.25" customHeight="1" x14ac:dyDescent="0.2"/>
    <row r="720" customFormat="1" ht="14.25" customHeight="1" x14ac:dyDescent="0.2"/>
    <row r="721" customFormat="1" ht="14.25" customHeight="1" x14ac:dyDescent="0.2"/>
    <row r="722" customFormat="1" ht="14.25" customHeight="1" x14ac:dyDescent="0.2"/>
    <row r="723" customFormat="1" ht="14.25" customHeight="1" x14ac:dyDescent="0.2"/>
    <row r="724" customFormat="1" ht="14.25" customHeight="1" x14ac:dyDescent="0.2"/>
    <row r="725" customFormat="1" ht="14.25" customHeight="1" x14ac:dyDescent="0.2"/>
    <row r="726" customFormat="1" ht="14.25" customHeight="1" x14ac:dyDescent="0.2"/>
    <row r="727" customFormat="1" ht="14.25" customHeight="1" x14ac:dyDescent="0.2"/>
    <row r="728" customFormat="1" ht="14.25" customHeight="1" x14ac:dyDescent="0.2"/>
    <row r="729" customFormat="1" ht="14.25" customHeight="1" x14ac:dyDescent="0.2"/>
    <row r="730" customFormat="1" ht="14.25" customHeight="1" x14ac:dyDescent="0.2"/>
    <row r="731" customFormat="1" ht="14.25" customHeight="1" x14ac:dyDescent="0.2"/>
    <row r="732" customFormat="1" ht="14.25" customHeight="1" x14ac:dyDescent="0.2"/>
    <row r="733" customFormat="1" ht="14.25" customHeight="1" x14ac:dyDescent="0.2"/>
    <row r="734" customFormat="1" ht="14.25" customHeight="1" x14ac:dyDescent="0.2"/>
    <row r="735" customFormat="1" ht="14.25" customHeight="1" x14ac:dyDescent="0.2"/>
    <row r="736" customFormat="1" ht="14.25" customHeight="1" x14ac:dyDescent="0.2"/>
    <row r="737" customFormat="1" ht="14.25" customHeight="1" x14ac:dyDescent="0.2"/>
    <row r="738" customFormat="1" ht="14.25" customHeight="1" x14ac:dyDescent="0.2"/>
    <row r="739" customFormat="1" ht="14.25" customHeight="1" x14ac:dyDescent="0.2"/>
    <row r="740" customFormat="1" ht="14.25" customHeight="1" x14ac:dyDescent="0.2"/>
    <row r="741" customFormat="1" ht="14.25" customHeight="1" x14ac:dyDescent="0.2"/>
    <row r="742" customFormat="1" ht="14.25" customHeight="1" x14ac:dyDescent="0.2"/>
    <row r="743" customFormat="1" ht="14.25" customHeight="1" x14ac:dyDescent="0.2"/>
    <row r="744" customFormat="1" ht="14.25" customHeight="1" x14ac:dyDescent="0.2"/>
    <row r="745" customFormat="1" ht="14.25" customHeight="1" x14ac:dyDescent="0.2"/>
    <row r="746" customFormat="1" ht="14.25" customHeight="1" x14ac:dyDescent="0.2"/>
    <row r="747" customFormat="1" ht="14.25" customHeight="1" x14ac:dyDescent="0.2"/>
    <row r="748" customFormat="1" ht="14.25" customHeight="1" x14ac:dyDescent="0.2"/>
    <row r="749" customFormat="1" ht="14.25" customHeight="1" x14ac:dyDescent="0.2"/>
    <row r="750" customFormat="1" ht="14.25" customHeight="1" x14ac:dyDescent="0.2"/>
    <row r="751" customFormat="1" ht="14.25" customHeight="1" x14ac:dyDescent="0.2"/>
    <row r="752" customFormat="1" ht="14.25" customHeight="1" x14ac:dyDescent="0.2"/>
    <row r="753" customFormat="1" ht="14.25" customHeight="1" x14ac:dyDescent="0.2"/>
    <row r="754" customFormat="1" ht="14.25" customHeight="1" x14ac:dyDescent="0.2"/>
    <row r="755" customFormat="1" ht="14.25" customHeight="1" x14ac:dyDescent="0.2"/>
    <row r="756" customFormat="1" ht="14.25" customHeight="1" x14ac:dyDescent="0.2"/>
    <row r="757" customFormat="1" ht="14.25" customHeight="1" x14ac:dyDescent="0.2"/>
    <row r="758" customFormat="1" ht="14.25" customHeight="1" x14ac:dyDescent="0.2"/>
    <row r="759" customFormat="1" ht="14.25" customHeight="1" x14ac:dyDescent="0.2"/>
    <row r="760" customFormat="1" ht="14.25" customHeight="1" x14ac:dyDescent="0.2"/>
    <row r="761" customFormat="1" ht="14.25" customHeight="1" x14ac:dyDescent="0.2"/>
    <row r="762" customFormat="1" ht="14.25" customHeight="1" x14ac:dyDescent="0.2"/>
    <row r="763" customFormat="1" ht="14.25" customHeight="1" x14ac:dyDescent="0.2"/>
    <row r="764" customFormat="1" ht="14.25" customHeight="1" x14ac:dyDescent="0.2"/>
    <row r="765" customFormat="1" ht="14.25" customHeight="1" x14ac:dyDescent="0.2"/>
    <row r="766" customFormat="1" ht="14.25" customHeight="1" x14ac:dyDescent="0.2"/>
    <row r="767" customFormat="1" ht="14.25" customHeight="1" x14ac:dyDescent="0.2"/>
    <row r="768" customFormat="1" ht="14.25" customHeight="1" x14ac:dyDescent="0.2"/>
    <row r="769" customFormat="1" ht="14.25" customHeight="1" x14ac:dyDescent="0.2"/>
    <row r="770" customFormat="1" ht="14.25" customHeight="1" x14ac:dyDescent="0.2"/>
    <row r="771" customFormat="1" ht="14.25" customHeight="1" x14ac:dyDescent="0.2"/>
    <row r="772" customFormat="1" ht="14.25" customHeight="1" x14ac:dyDescent="0.2"/>
    <row r="773" customFormat="1" ht="14.25" customHeight="1" x14ac:dyDescent="0.2"/>
    <row r="774" customFormat="1" ht="14.25" customHeight="1" x14ac:dyDescent="0.2"/>
    <row r="775" customFormat="1" ht="14.25" customHeight="1" x14ac:dyDescent="0.2"/>
    <row r="776" customFormat="1" ht="14.25" customHeight="1" x14ac:dyDescent="0.2"/>
    <row r="777" customFormat="1" ht="14.25" customHeight="1" x14ac:dyDescent="0.2"/>
    <row r="778" customFormat="1" ht="14.25" customHeight="1" x14ac:dyDescent="0.2"/>
    <row r="779" customFormat="1" ht="14.25" customHeight="1" x14ac:dyDescent="0.2"/>
    <row r="780" customFormat="1" ht="14.25" customHeight="1" x14ac:dyDescent="0.2"/>
    <row r="781" customFormat="1" ht="14.25" customHeight="1" x14ac:dyDescent="0.2"/>
    <row r="782" customFormat="1" ht="14.25" customHeight="1" x14ac:dyDescent="0.2"/>
    <row r="783" customFormat="1" ht="14.25" customHeight="1" x14ac:dyDescent="0.2"/>
    <row r="784" customFormat="1" ht="14.25" customHeight="1" x14ac:dyDescent="0.2"/>
    <row r="785" customFormat="1" ht="14.25" customHeight="1" x14ac:dyDescent="0.2"/>
    <row r="786" customFormat="1" ht="14.25" customHeight="1" x14ac:dyDescent="0.2"/>
    <row r="787" customFormat="1" ht="14.25" customHeight="1" x14ac:dyDescent="0.2"/>
    <row r="788" customFormat="1" ht="14.25" customHeight="1" x14ac:dyDescent="0.2"/>
    <row r="789" customFormat="1" ht="14.25" customHeight="1" x14ac:dyDescent="0.2"/>
    <row r="790" customFormat="1" ht="14.25" customHeight="1" x14ac:dyDescent="0.2"/>
    <row r="791" customFormat="1" ht="14.25" customHeight="1" x14ac:dyDescent="0.2"/>
    <row r="792" customFormat="1" ht="14.25" customHeight="1" x14ac:dyDescent="0.2"/>
    <row r="793" customFormat="1" ht="14.25" customHeight="1" x14ac:dyDescent="0.2"/>
    <row r="794" customFormat="1" ht="14.25" customHeight="1" x14ac:dyDescent="0.2"/>
    <row r="795" customFormat="1" ht="14.25" customHeight="1" x14ac:dyDescent="0.2"/>
    <row r="796" customFormat="1" ht="14.25" customHeight="1" x14ac:dyDescent="0.2"/>
    <row r="797" customFormat="1" ht="14.25" customHeight="1" x14ac:dyDescent="0.2"/>
    <row r="798" customFormat="1" ht="14.25" customHeight="1" x14ac:dyDescent="0.2"/>
    <row r="799" customFormat="1" ht="14.25" customHeight="1" x14ac:dyDescent="0.2"/>
    <row r="800" customFormat="1" ht="14.25" customHeight="1" x14ac:dyDescent="0.2"/>
    <row r="801" customFormat="1" ht="14.25" customHeight="1" x14ac:dyDescent="0.2"/>
    <row r="802" customFormat="1" ht="14.25" customHeight="1" x14ac:dyDescent="0.2"/>
    <row r="803" customFormat="1" ht="14.25" customHeight="1" x14ac:dyDescent="0.2"/>
    <row r="804" customFormat="1" ht="14.25" customHeight="1" x14ac:dyDescent="0.2"/>
    <row r="805" customFormat="1" ht="14.25" customHeight="1" x14ac:dyDescent="0.2"/>
    <row r="806" customFormat="1" ht="14.25" customHeight="1" x14ac:dyDescent="0.2"/>
    <row r="807" customFormat="1" ht="14.25" customHeight="1" x14ac:dyDescent="0.2"/>
    <row r="808" customFormat="1" ht="14.25" customHeight="1" x14ac:dyDescent="0.2"/>
    <row r="809" customFormat="1" ht="14.25" customHeight="1" x14ac:dyDescent="0.2"/>
    <row r="810" customFormat="1" ht="14.25" customHeight="1" x14ac:dyDescent="0.2"/>
    <row r="811" customFormat="1" ht="14.25" customHeight="1" x14ac:dyDescent="0.2"/>
    <row r="812" customFormat="1" ht="14.25" customHeight="1" x14ac:dyDescent="0.2"/>
    <row r="813" customFormat="1" ht="14.25" customHeight="1" x14ac:dyDescent="0.2"/>
    <row r="814" customFormat="1" ht="14.25" customHeight="1" x14ac:dyDescent="0.2"/>
    <row r="815" customFormat="1" ht="14.25" customHeight="1" x14ac:dyDescent="0.2"/>
    <row r="816" customFormat="1" ht="14.25" customHeight="1" x14ac:dyDescent="0.2"/>
    <row r="817" customFormat="1" ht="14.25" customHeight="1" x14ac:dyDescent="0.2"/>
    <row r="818" customFormat="1" ht="14.25" customHeight="1" x14ac:dyDescent="0.2"/>
    <row r="819" customFormat="1" ht="14.25" customHeight="1" x14ac:dyDescent="0.2"/>
    <row r="820" customFormat="1" ht="14.25" customHeight="1" x14ac:dyDescent="0.2"/>
    <row r="821" customFormat="1" ht="14.25" customHeight="1" x14ac:dyDescent="0.2"/>
    <row r="822" customFormat="1" ht="14.25" customHeight="1" x14ac:dyDescent="0.2"/>
    <row r="823" customFormat="1" ht="14.25" customHeight="1" x14ac:dyDescent="0.2"/>
    <row r="824" customFormat="1" ht="14.25" customHeight="1" x14ac:dyDescent="0.2"/>
    <row r="825" customFormat="1" ht="14.25" customHeight="1" x14ac:dyDescent="0.2"/>
    <row r="826" customFormat="1" ht="14.25" customHeight="1" x14ac:dyDescent="0.2"/>
    <row r="827" customFormat="1" ht="14.25" customHeight="1" x14ac:dyDescent="0.2"/>
    <row r="828" customFormat="1" ht="14.25" customHeight="1" x14ac:dyDescent="0.2"/>
    <row r="829" customFormat="1" ht="14.25" customHeight="1" x14ac:dyDescent="0.2"/>
    <row r="830" customFormat="1" ht="14.25" customHeight="1" x14ac:dyDescent="0.2"/>
    <row r="831" customFormat="1" ht="14.25" customHeight="1" x14ac:dyDescent="0.2"/>
    <row r="832" customFormat="1" ht="14.25" customHeight="1" x14ac:dyDescent="0.2"/>
    <row r="833" customFormat="1" ht="14.25" customHeight="1" x14ac:dyDescent="0.2"/>
    <row r="834" customFormat="1" ht="14.25" customHeight="1" x14ac:dyDescent="0.2"/>
    <row r="835" customFormat="1" ht="14.25" customHeight="1" x14ac:dyDescent="0.2"/>
    <row r="836" customFormat="1" ht="14.25" customHeight="1" x14ac:dyDescent="0.2"/>
    <row r="837" customFormat="1" ht="14.25" customHeight="1" x14ac:dyDescent="0.2"/>
    <row r="838" customFormat="1" ht="14.25" customHeight="1" x14ac:dyDescent="0.2"/>
    <row r="839" customFormat="1" ht="14.25" customHeight="1" x14ac:dyDescent="0.2"/>
    <row r="840" customFormat="1" ht="14.25" customHeight="1" x14ac:dyDescent="0.2"/>
    <row r="841" customFormat="1" ht="14.25" customHeight="1" x14ac:dyDescent="0.2"/>
    <row r="842" customFormat="1" ht="14.25" customHeight="1" x14ac:dyDescent="0.2"/>
    <row r="843" customFormat="1" ht="14.25" customHeight="1" x14ac:dyDescent="0.2"/>
    <row r="844" customFormat="1" ht="14.25" customHeight="1" x14ac:dyDescent="0.2"/>
    <row r="845" customFormat="1" ht="14.25" customHeight="1" x14ac:dyDescent="0.2"/>
    <row r="846" customFormat="1" ht="14.25" customHeight="1" x14ac:dyDescent="0.2"/>
    <row r="847" customFormat="1" ht="14.25" customHeight="1" x14ac:dyDescent="0.2"/>
    <row r="848" customFormat="1" ht="14.25" customHeight="1" x14ac:dyDescent="0.2"/>
    <row r="849" customFormat="1" ht="14.25" customHeight="1" x14ac:dyDescent="0.2"/>
    <row r="850" customFormat="1" ht="14.25" customHeight="1" x14ac:dyDescent="0.2"/>
    <row r="851" customFormat="1" ht="14.25" customHeight="1" x14ac:dyDescent="0.2"/>
    <row r="852" customFormat="1" ht="14.25" customHeight="1" x14ac:dyDescent="0.2"/>
    <row r="853" customFormat="1" ht="14.25" customHeight="1" x14ac:dyDescent="0.2"/>
    <row r="854" customFormat="1" ht="14.25" customHeight="1" x14ac:dyDescent="0.2"/>
    <row r="855" customFormat="1" ht="14.25" customHeight="1" x14ac:dyDescent="0.2"/>
    <row r="856" customFormat="1" ht="14.25" customHeight="1" x14ac:dyDescent="0.2"/>
    <row r="857" customFormat="1" ht="14.25" customHeight="1" x14ac:dyDescent="0.2"/>
    <row r="858" customFormat="1" ht="14.25" customHeight="1" x14ac:dyDescent="0.2"/>
    <row r="859" customFormat="1" ht="14.25" customHeight="1" x14ac:dyDescent="0.2"/>
    <row r="860" customFormat="1" ht="14.25" customHeight="1" x14ac:dyDescent="0.2"/>
    <row r="861" customFormat="1" ht="14.25" customHeight="1" x14ac:dyDescent="0.2"/>
    <row r="862" customFormat="1" ht="14.25" customHeight="1" x14ac:dyDescent="0.2"/>
    <row r="863" customFormat="1" ht="14.25" customHeight="1" x14ac:dyDescent="0.2"/>
    <row r="864" customFormat="1" ht="14.25" customHeight="1" x14ac:dyDescent="0.2"/>
    <row r="865" customFormat="1" ht="14.25" customHeight="1" x14ac:dyDescent="0.2"/>
    <row r="866" customFormat="1" ht="14.25" customHeight="1" x14ac:dyDescent="0.2"/>
    <row r="867" customFormat="1" ht="14.25" customHeight="1" x14ac:dyDescent="0.2"/>
    <row r="868" customFormat="1" ht="14.25" customHeight="1" x14ac:dyDescent="0.2"/>
    <row r="869" customFormat="1" ht="14.25" customHeight="1" x14ac:dyDescent="0.2"/>
    <row r="870" customFormat="1" ht="14.25" customHeight="1" x14ac:dyDescent="0.2"/>
    <row r="871" customFormat="1" ht="14.25" customHeight="1" x14ac:dyDescent="0.2"/>
    <row r="872" customFormat="1" ht="14.25" customHeight="1" x14ac:dyDescent="0.2"/>
    <row r="873" customFormat="1" ht="14.25" customHeight="1" x14ac:dyDescent="0.2"/>
    <row r="874" customFormat="1" ht="14.25" customHeight="1" x14ac:dyDescent="0.2"/>
    <row r="875" customFormat="1" ht="14.25" customHeight="1" x14ac:dyDescent="0.2"/>
    <row r="876" customFormat="1" ht="14.25" customHeight="1" x14ac:dyDescent="0.2"/>
    <row r="877" customFormat="1" ht="14.25" customHeight="1" x14ac:dyDescent="0.2"/>
    <row r="878" customFormat="1" ht="14.25" customHeight="1" x14ac:dyDescent="0.2"/>
    <row r="879" customFormat="1" ht="14.25" customHeight="1" x14ac:dyDescent="0.2"/>
    <row r="880" customFormat="1" ht="14.25" customHeight="1" x14ac:dyDescent="0.2"/>
    <row r="881" customFormat="1" ht="14.25" customHeight="1" x14ac:dyDescent="0.2"/>
    <row r="882" customFormat="1" ht="14.25" customHeight="1" x14ac:dyDescent="0.2"/>
    <row r="883" customFormat="1" ht="14.25" customHeight="1" x14ac:dyDescent="0.2"/>
    <row r="884" customFormat="1" ht="14.25" customHeight="1" x14ac:dyDescent="0.2"/>
    <row r="885" customFormat="1" ht="14.25" customHeight="1" x14ac:dyDescent="0.2"/>
    <row r="886" customFormat="1" ht="14.25" customHeight="1" x14ac:dyDescent="0.2"/>
    <row r="887" customFormat="1" ht="14.25" customHeight="1" x14ac:dyDescent="0.2"/>
    <row r="888" customFormat="1" ht="14.25" customHeight="1" x14ac:dyDescent="0.2"/>
    <row r="889" customFormat="1" ht="14.25" customHeight="1" x14ac:dyDescent="0.2"/>
    <row r="890" customFormat="1" ht="14.25" customHeight="1" x14ac:dyDescent="0.2"/>
    <row r="891" customFormat="1" ht="14.25" customHeight="1" x14ac:dyDescent="0.2"/>
    <row r="892" customFormat="1" ht="14.25" customHeight="1" x14ac:dyDescent="0.2"/>
    <row r="893" customFormat="1" ht="14.25" customHeight="1" x14ac:dyDescent="0.2"/>
    <row r="894" customFormat="1" ht="14.25" customHeight="1" x14ac:dyDescent="0.2"/>
    <row r="895" customFormat="1" ht="14.25" customHeight="1" x14ac:dyDescent="0.2"/>
    <row r="896" customFormat="1" ht="14.25" customHeight="1" x14ac:dyDescent="0.2"/>
    <row r="897" customFormat="1" ht="14.25" customHeight="1" x14ac:dyDescent="0.2"/>
    <row r="898" customFormat="1" ht="14.25" customHeight="1" x14ac:dyDescent="0.2"/>
    <row r="899" customFormat="1" ht="14.25" customHeight="1" x14ac:dyDescent="0.2"/>
    <row r="900" customFormat="1" ht="14.25" customHeight="1" x14ac:dyDescent="0.2"/>
    <row r="901" customFormat="1" ht="14.25" customHeight="1" x14ac:dyDescent="0.2"/>
    <row r="902" customFormat="1" ht="14.25" customHeight="1" x14ac:dyDescent="0.2"/>
    <row r="903" customFormat="1" ht="14.25" customHeight="1" x14ac:dyDescent="0.2"/>
    <row r="904" customFormat="1" ht="14.25" customHeight="1" x14ac:dyDescent="0.2"/>
    <row r="905" customFormat="1" ht="14.25" customHeight="1" x14ac:dyDescent="0.2"/>
    <row r="906" customFormat="1" ht="14.25" customHeight="1" x14ac:dyDescent="0.2"/>
    <row r="907" customFormat="1" ht="14.25" customHeight="1" x14ac:dyDescent="0.2"/>
    <row r="908" customFormat="1" ht="14.25" customHeight="1" x14ac:dyDescent="0.2"/>
    <row r="909" customFormat="1" ht="14.25" customHeight="1" x14ac:dyDescent="0.2"/>
    <row r="910" customFormat="1" ht="14.25" customHeight="1" x14ac:dyDescent="0.2"/>
    <row r="911" customFormat="1" ht="14.25" customHeight="1" x14ac:dyDescent="0.2"/>
    <row r="912" customFormat="1" ht="14.25" customHeight="1" x14ac:dyDescent="0.2"/>
    <row r="913" customFormat="1" ht="14.25" customHeight="1" x14ac:dyDescent="0.2"/>
    <row r="914" customFormat="1" ht="14.25" customHeight="1" x14ac:dyDescent="0.2"/>
    <row r="915" customFormat="1" ht="14.25" customHeight="1" x14ac:dyDescent="0.2"/>
    <row r="916" customFormat="1" ht="14.25" customHeight="1" x14ac:dyDescent="0.2"/>
    <row r="917" customFormat="1" ht="14.25" customHeight="1" x14ac:dyDescent="0.2"/>
    <row r="918" customFormat="1" ht="14.25" customHeight="1" x14ac:dyDescent="0.2"/>
    <row r="919" customFormat="1" ht="14.25" customHeight="1" x14ac:dyDescent="0.2"/>
    <row r="920" customFormat="1" ht="14.25" customHeight="1" x14ac:dyDescent="0.2"/>
    <row r="921" customFormat="1" ht="14.25" customHeight="1" x14ac:dyDescent="0.2"/>
    <row r="922" customFormat="1" ht="14.25" customHeight="1" x14ac:dyDescent="0.2"/>
    <row r="923" customFormat="1" ht="14.25" customHeight="1" x14ac:dyDescent="0.2"/>
    <row r="924" customFormat="1" ht="14.25" customHeight="1" x14ac:dyDescent="0.2"/>
    <row r="925" customFormat="1" ht="14.25" customHeight="1" x14ac:dyDescent="0.2"/>
    <row r="926" customFormat="1" ht="14.25" customHeight="1" x14ac:dyDescent="0.2"/>
    <row r="927" customFormat="1" ht="14.25" customHeight="1" x14ac:dyDescent="0.2"/>
    <row r="928" customFormat="1" ht="14.25" customHeight="1" x14ac:dyDescent="0.2"/>
    <row r="929" customFormat="1" ht="14.25" customHeight="1" x14ac:dyDescent="0.2"/>
    <row r="930" customFormat="1" ht="14.25" customHeight="1" x14ac:dyDescent="0.2"/>
    <row r="931" customFormat="1" ht="14.25" customHeight="1" x14ac:dyDescent="0.2"/>
    <row r="932" customFormat="1" ht="14.25" customHeight="1" x14ac:dyDescent="0.2"/>
    <row r="933" customFormat="1" ht="14.25" customHeight="1" x14ac:dyDescent="0.2"/>
    <row r="934" customFormat="1" ht="14.25" customHeight="1" x14ac:dyDescent="0.2"/>
    <row r="935" customFormat="1" ht="14.25" customHeight="1" x14ac:dyDescent="0.2"/>
    <row r="936" customFormat="1" ht="14.25" customHeight="1" x14ac:dyDescent="0.2"/>
    <row r="937" customFormat="1" ht="14.25" customHeight="1" x14ac:dyDescent="0.2"/>
    <row r="938" customFormat="1" ht="14.25" customHeight="1" x14ac:dyDescent="0.2"/>
    <row r="939" customFormat="1" ht="14.25" customHeight="1" x14ac:dyDescent="0.2"/>
    <row r="940" customFormat="1" ht="14.25" customHeight="1" x14ac:dyDescent="0.2"/>
    <row r="941" customFormat="1" ht="14.25" customHeight="1" x14ac:dyDescent="0.2"/>
    <row r="942" customFormat="1" ht="14.25" customHeight="1" x14ac:dyDescent="0.2"/>
    <row r="943" customFormat="1" ht="14.25" customHeight="1" x14ac:dyDescent="0.2"/>
    <row r="944" customFormat="1" ht="14.25" customHeight="1" x14ac:dyDescent="0.2"/>
    <row r="945" customFormat="1" ht="14.25" customHeight="1" x14ac:dyDescent="0.2"/>
    <row r="946" customFormat="1" ht="14.25" customHeight="1" x14ac:dyDescent="0.2"/>
    <row r="947" customFormat="1" ht="14.25" customHeight="1" x14ac:dyDescent="0.2"/>
    <row r="948" customFormat="1" ht="14.25" customHeight="1" x14ac:dyDescent="0.2"/>
    <row r="949" customFormat="1" ht="14.25" customHeight="1" x14ac:dyDescent="0.2"/>
    <row r="950" customFormat="1" ht="14.25" customHeight="1" x14ac:dyDescent="0.2"/>
    <row r="951" customFormat="1" ht="14.25" customHeight="1" x14ac:dyDescent="0.2"/>
    <row r="952" customFormat="1" ht="14.25" customHeight="1" x14ac:dyDescent="0.2"/>
    <row r="953" customFormat="1" ht="14.25" customHeight="1" x14ac:dyDescent="0.2"/>
    <row r="954" customFormat="1" ht="14.25" customHeight="1" x14ac:dyDescent="0.2"/>
    <row r="955" customFormat="1" ht="14.25" customHeight="1" x14ac:dyDescent="0.2"/>
    <row r="956" customFormat="1" ht="14.25" customHeight="1" x14ac:dyDescent="0.2"/>
    <row r="957" customFormat="1" ht="14.25" customHeight="1" x14ac:dyDescent="0.2"/>
    <row r="958" customFormat="1" ht="14.25" customHeight="1" x14ac:dyDescent="0.2"/>
    <row r="959" customFormat="1" ht="14.25" customHeight="1" x14ac:dyDescent="0.2"/>
    <row r="960" customFormat="1" ht="14.25" customHeight="1" x14ac:dyDescent="0.2"/>
    <row r="961" customFormat="1" ht="14.25" customHeight="1" x14ac:dyDescent="0.2"/>
    <row r="962" customFormat="1" ht="14.25" customHeight="1" x14ac:dyDescent="0.2"/>
    <row r="963" customFormat="1" ht="14.25" customHeight="1" x14ac:dyDescent="0.2"/>
    <row r="964" customFormat="1" ht="14.25" customHeight="1" x14ac:dyDescent="0.2"/>
    <row r="965" customFormat="1" ht="14.25" customHeight="1" x14ac:dyDescent="0.2"/>
    <row r="966" customFormat="1" ht="14.25" customHeight="1" x14ac:dyDescent="0.2"/>
    <row r="967" customFormat="1" ht="14.25" customHeight="1" x14ac:dyDescent="0.2"/>
    <row r="968" customFormat="1" ht="14.25" customHeight="1" x14ac:dyDescent="0.2"/>
    <row r="969" customFormat="1" ht="14.25" customHeight="1" x14ac:dyDescent="0.2"/>
    <row r="970" customFormat="1" ht="14.25" customHeight="1" x14ac:dyDescent="0.2"/>
    <row r="971" customFormat="1" ht="14.25" customHeight="1" x14ac:dyDescent="0.2"/>
    <row r="972" customFormat="1" ht="14.25" customHeight="1" x14ac:dyDescent="0.2"/>
    <row r="973" customFormat="1" ht="14.25" customHeight="1" x14ac:dyDescent="0.2"/>
    <row r="974" customFormat="1" ht="14.25" customHeight="1" x14ac:dyDescent="0.2"/>
    <row r="975" customFormat="1" ht="14.25" customHeight="1" x14ac:dyDescent="0.2"/>
    <row r="976" customFormat="1" ht="14.25" customHeight="1" x14ac:dyDescent="0.2"/>
    <row r="977" customFormat="1" ht="14.25" customHeight="1" x14ac:dyDescent="0.2"/>
    <row r="978" customFormat="1" ht="14.25" customHeight="1" x14ac:dyDescent="0.2"/>
    <row r="979" customFormat="1" ht="14.25" customHeight="1" x14ac:dyDescent="0.2"/>
    <row r="980" customFormat="1" ht="14.25" customHeight="1" x14ac:dyDescent="0.2"/>
    <row r="981" customFormat="1" ht="14.25" customHeight="1" x14ac:dyDescent="0.2"/>
    <row r="982" customFormat="1" ht="14.25" customHeight="1" x14ac:dyDescent="0.2"/>
    <row r="983" customFormat="1" ht="14.25" customHeight="1" x14ac:dyDescent="0.2"/>
    <row r="984" customFormat="1" ht="14.25" customHeight="1" x14ac:dyDescent="0.2"/>
    <row r="985" customFormat="1" ht="14.25" customHeight="1" x14ac:dyDescent="0.2"/>
    <row r="986" customFormat="1" ht="14.25" customHeight="1" x14ac:dyDescent="0.2"/>
    <row r="987" customFormat="1" ht="14.25" customHeight="1" x14ac:dyDescent="0.2"/>
    <row r="988" customFormat="1" ht="14.25" customHeight="1" x14ac:dyDescent="0.2"/>
    <row r="989" customFormat="1" ht="14.25" customHeight="1" x14ac:dyDescent="0.2"/>
    <row r="990" customFormat="1" ht="14.25" customHeight="1" x14ac:dyDescent="0.2"/>
    <row r="991" customFormat="1" ht="14.25" customHeight="1" x14ac:dyDescent="0.2"/>
    <row r="992" customFormat="1" ht="14.25" customHeight="1" x14ac:dyDescent="0.2"/>
    <row r="993" customFormat="1" ht="14.25" customHeight="1" x14ac:dyDescent="0.2"/>
    <row r="994" customFormat="1" ht="14.25" customHeight="1" x14ac:dyDescent="0.2"/>
    <row r="995" customFormat="1" ht="14.25" customHeight="1" x14ac:dyDescent="0.2"/>
    <row r="996" customFormat="1" ht="14.25" customHeight="1" x14ac:dyDescent="0.2"/>
    <row r="997" customFormat="1" ht="14.25" customHeight="1" x14ac:dyDescent="0.2"/>
    <row r="998" customFormat="1" ht="14.25" customHeight="1" x14ac:dyDescent="0.2"/>
    <row r="999" customFormat="1" ht="14.25" customHeight="1" x14ac:dyDescent="0.2"/>
    <row r="1000" customFormat="1" ht="14.25" customHeight="1" x14ac:dyDescent="0.2"/>
  </sheetData>
  <autoFilter ref="E12:F230" xr:uid="{00000000-0001-0000-0600-000000000000}"/>
  <mergeCells count="1">
    <mergeCell ref="B5:D5"/>
  </mergeCells>
  <hyperlinks>
    <hyperlink ref="D9" r:id="rId1" xr:uid="{00000000-0004-0000-0600-000000000000}"/>
  </hyperlinks>
  <pageMargins left="0.7" right="0.7" top="0.75" bottom="0.75" header="0" footer="0"/>
  <pageSetup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F7F7F"/>
  </sheetPr>
  <dimension ref="B1:E1014"/>
  <sheetViews>
    <sheetView showGridLines="0" zoomScaleNormal="100" workbookViewId="0"/>
  </sheetViews>
  <sheetFormatPr baseColWidth="10" defaultColWidth="14.5" defaultRowHeight="15" customHeight="1" x14ac:dyDescent="0.2"/>
  <cols>
    <col min="1" max="3" width="9.5" customWidth="1"/>
    <col min="4" max="4" width="15.83203125" customWidth="1"/>
    <col min="5" max="5" width="42.1640625" style="15" customWidth="1"/>
    <col min="6" max="25" width="8.6640625" customWidth="1"/>
  </cols>
  <sheetData>
    <row r="1" spans="2:5" ht="14.25" customHeight="1" x14ac:dyDescent="0.2"/>
    <row r="2" spans="2:5" ht="21" x14ac:dyDescent="0.25">
      <c r="B2" s="1" t="s">
        <v>390</v>
      </c>
    </row>
    <row r="3" spans="2:5" ht="14.25" customHeight="1" x14ac:dyDescent="0.2"/>
    <row r="4" spans="2:5" ht="14.25" customHeight="1" x14ac:dyDescent="0.2">
      <c r="B4" s="4" t="s">
        <v>6</v>
      </c>
    </row>
    <row r="5" spans="2:5" ht="14.25" customHeight="1" x14ac:dyDescent="0.2">
      <c r="B5" s="5" t="s">
        <v>7</v>
      </c>
    </row>
    <row r="6" spans="2:5" ht="14.25" customHeight="1" x14ac:dyDescent="0.2"/>
    <row r="7" spans="2:5" ht="14.25" customHeight="1" x14ac:dyDescent="0.2"/>
    <row r="8" spans="2:5" ht="14.25" customHeight="1" x14ac:dyDescent="0.2">
      <c r="C8" s="10" t="s">
        <v>8</v>
      </c>
      <c r="D8" s="10" t="s">
        <v>9</v>
      </c>
      <c r="E8" s="16" t="s">
        <v>10</v>
      </c>
    </row>
    <row r="9" spans="2:5" ht="32" x14ac:dyDescent="0.2">
      <c r="C9" s="11" t="s">
        <v>402</v>
      </c>
      <c r="D9" s="99">
        <v>45580</v>
      </c>
      <c r="E9" s="17" t="s">
        <v>415</v>
      </c>
    </row>
    <row r="10" spans="2:5" x14ac:dyDescent="0.2">
      <c r="C10" s="11"/>
      <c r="D10" s="12"/>
      <c r="E10" s="17"/>
    </row>
    <row r="11" spans="2:5" x14ac:dyDescent="0.2">
      <c r="C11" s="44"/>
      <c r="D11" s="12"/>
      <c r="E11" s="17"/>
    </row>
    <row r="12" spans="2:5" x14ac:dyDescent="0.2">
      <c r="C12" s="11"/>
      <c r="D12" s="12"/>
      <c r="E12" s="17"/>
    </row>
    <row r="13" spans="2:5" x14ac:dyDescent="0.2">
      <c r="C13" s="11"/>
      <c r="D13" s="12"/>
      <c r="E13" s="17"/>
    </row>
    <row r="14" spans="2:5" x14ac:dyDescent="0.2">
      <c r="C14" s="11"/>
      <c r="D14" s="12"/>
      <c r="E14" s="17"/>
    </row>
    <row r="15" spans="2:5" x14ac:dyDescent="0.2">
      <c r="C15" s="11"/>
      <c r="D15" s="12"/>
      <c r="E15" s="17"/>
    </row>
    <row r="16" spans="2:5" x14ac:dyDescent="0.2">
      <c r="C16" s="11"/>
      <c r="D16" s="12"/>
      <c r="E16" s="17"/>
    </row>
    <row r="17" spans="3:5" x14ac:dyDescent="0.2">
      <c r="C17" s="11"/>
      <c r="D17" s="12"/>
      <c r="E17" s="17"/>
    </row>
    <row r="18" spans="3:5" x14ac:dyDescent="0.2">
      <c r="C18" s="11"/>
      <c r="D18" s="12"/>
      <c r="E18" s="17"/>
    </row>
    <row r="19" spans="3:5" x14ac:dyDescent="0.2">
      <c r="C19" s="11"/>
      <c r="D19" s="12"/>
      <c r="E19" s="17"/>
    </row>
    <row r="20" spans="3:5" x14ac:dyDescent="0.2">
      <c r="C20" s="11"/>
      <c r="D20" s="12"/>
      <c r="E20" s="17"/>
    </row>
    <row r="21" spans="3:5" x14ac:dyDescent="0.2">
      <c r="C21" s="11"/>
      <c r="D21" s="12"/>
      <c r="E21" s="17"/>
    </row>
    <row r="22" spans="3:5" x14ac:dyDescent="0.2">
      <c r="C22" s="11"/>
      <c r="D22" s="12"/>
      <c r="E22" s="17"/>
    </row>
    <row r="23" spans="3:5" x14ac:dyDescent="0.2">
      <c r="C23" s="11"/>
      <c r="D23" s="12"/>
      <c r="E23" s="17"/>
    </row>
    <row r="24" spans="3:5" x14ac:dyDescent="0.2">
      <c r="C24" s="11"/>
      <c r="D24" s="12"/>
      <c r="E24" s="17"/>
    </row>
    <row r="25" spans="3:5" x14ac:dyDescent="0.2">
      <c r="C25" s="11"/>
      <c r="D25" s="12"/>
      <c r="E25" s="17"/>
    </row>
    <row r="26" spans="3:5" x14ac:dyDescent="0.2">
      <c r="C26" s="11"/>
      <c r="D26" s="12"/>
      <c r="E26" s="17"/>
    </row>
    <row r="27" spans="3:5" x14ac:dyDescent="0.2">
      <c r="C27" s="11"/>
      <c r="D27" s="12"/>
      <c r="E27" s="17"/>
    </row>
    <row r="28" spans="3:5" x14ac:dyDescent="0.2">
      <c r="C28" s="11"/>
      <c r="D28" s="12"/>
      <c r="E28" s="17"/>
    </row>
    <row r="29" spans="3:5" x14ac:dyDescent="0.2">
      <c r="C29" s="11"/>
      <c r="D29" s="12"/>
      <c r="E29" s="17"/>
    </row>
    <row r="30" spans="3:5" x14ac:dyDescent="0.2">
      <c r="C30" s="11"/>
      <c r="D30" s="12"/>
      <c r="E30" s="17"/>
    </row>
    <row r="31" spans="3:5" x14ac:dyDescent="0.2">
      <c r="C31" s="11"/>
      <c r="D31" s="12"/>
      <c r="E31" s="17"/>
    </row>
    <row r="32" spans="3:5" x14ac:dyDescent="0.2">
      <c r="C32" s="11"/>
      <c r="D32" s="12"/>
      <c r="E32" s="17"/>
    </row>
    <row r="33" spans="3:5" x14ac:dyDescent="0.2">
      <c r="C33" s="11"/>
      <c r="D33" s="12"/>
      <c r="E33" s="17"/>
    </row>
    <row r="34" spans="3:5" x14ac:dyDescent="0.2">
      <c r="C34" s="11"/>
      <c r="D34" s="12"/>
      <c r="E34" s="17"/>
    </row>
    <row r="35" spans="3:5" x14ac:dyDescent="0.2">
      <c r="C35" s="11"/>
      <c r="D35" s="12"/>
      <c r="E35" s="17"/>
    </row>
    <row r="36" spans="3:5" x14ac:dyDescent="0.2">
      <c r="C36" s="11"/>
      <c r="D36" s="12"/>
      <c r="E36" s="17"/>
    </row>
    <row r="37" spans="3:5" x14ac:dyDescent="0.2">
      <c r="C37" s="11"/>
      <c r="D37" s="12"/>
      <c r="E37" s="17"/>
    </row>
    <row r="38" spans="3:5" x14ac:dyDescent="0.2">
      <c r="C38" s="11"/>
      <c r="D38" s="12"/>
      <c r="E38" s="17"/>
    </row>
    <row r="39" spans="3:5" x14ac:dyDescent="0.2">
      <c r="C39" s="11"/>
      <c r="D39" s="12"/>
      <c r="E39" s="17"/>
    </row>
    <row r="40" spans="3:5" x14ac:dyDescent="0.2">
      <c r="C40" s="11"/>
      <c r="D40" s="12"/>
      <c r="E40" s="17"/>
    </row>
    <row r="41" spans="3:5" x14ac:dyDescent="0.2">
      <c r="C41" s="11"/>
      <c r="D41" s="12"/>
      <c r="E41" s="17"/>
    </row>
    <row r="42" spans="3:5" x14ac:dyDescent="0.2">
      <c r="C42" s="11"/>
      <c r="D42" s="12"/>
      <c r="E42" s="17"/>
    </row>
    <row r="43" spans="3:5" x14ac:dyDescent="0.2"/>
    <row r="44" spans="3:5" ht="14.25" customHeight="1" x14ac:dyDescent="0.2"/>
    <row r="45" spans="3:5" ht="14.25" customHeight="1" x14ac:dyDescent="0.2"/>
    <row r="46" spans="3:5" ht="14.25" customHeight="1" x14ac:dyDescent="0.2"/>
    <row r="47" spans="3:5" ht="14.25" customHeight="1" x14ac:dyDescent="0.2"/>
    <row r="48" spans="3:5"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5AF07-598B-6643-9B73-E02365905976}">
  <sheetPr>
    <tabColor theme="1"/>
  </sheetPr>
  <dimension ref="A1"/>
  <sheetViews>
    <sheetView workbookViewId="0"/>
  </sheetViews>
  <sheetFormatPr baseColWidth="10" defaultRowHeight="15" x14ac:dyDescent="0.2"/>
  <cols>
    <col min="1" max="16384" width="10.83203125" style="54"/>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7BAAC-DC11-4F2F-A6B8-90BA082E1EC8}">
  <sheetPr>
    <tabColor rgb="FF8AA9E8"/>
  </sheetPr>
  <dimension ref="B1:F1000"/>
  <sheetViews>
    <sheetView showGridLines="0" zoomScaleNormal="100" workbookViewId="0">
      <selection activeCell="E13" sqref="E13"/>
    </sheetView>
  </sheetViews>
  <sheetFormatPr baseColWidth="10" defaultColWidth="14.5" defaultRowHeight="15" x14ac:dyDescent="0.2"/>
  <cols>
    <col min="1" max="1" width="8.6640625" customWidth="1"/>
    <col min="2" max="4" width="24.83203125" customWidth="1"/>
    <col min="5" max="6" width="23.1640625" customWidth="1"/>
    <col min="7" max="19" width="8.6640625" customWidth="1"/>
  </cols>
  <sheetData>
    <row r="1" spans="2:6" ht="14.25" customHeight="1" x14ac:dyDescent="0.2"/>
    <row r="2" spans="2:6" ht="21" x14ac:dyDescent="0.25">
      <c r="B2" s="1" t="s">
        <v>390</v>
      </c>
      <c r="C2" s="1"/>
      <c r="D2" s="1"/>
    </row>
    <row r="3" spans="2:6" ht="14.25" customHeight="1" x14ac:dyDescent="0.2"/>
    <row r="4" spans="2:6" ht="14.25" customHeight="1" x14ac:dyDescent="0.2">
      <c r="B4" s="4" t="s">
        <v>397</v>
      </c>
      <c r="C4" s="4"/>
      <c r="D4" s="4"/>
    </row>
    <row r="5" spans="2:6" ht="14.25" customHeight="1" x14ac:dyDescent="0.2">
      <c r="B5" s="59" t="s">
        <v>429</v>
      </c>
    </row>
    <row r="6" spans="2:6" ht="14.25" customHeight="1" x14ac:dyDescent="0.2">
      <c r="B6" s="59" t="s">
        <v>427</v>
      </c>
    </row>
    <row r="7" spans="2:6" ht="14.25" customHeight="1" x14ac:dyDescent="0.2"/>
    <row r="8" spans="2:6" ht="32" x14ac:dyDescent="0.2">
      <c r="B8" s="57" t="s">
        <v>391</v>
      </c>
      <c r="C8" s="2" t="s">
        <v>0</v>
      </c>
      <c r="D8" s="2" t="s">
        <v>20</v>
      </c>
      <c r="E8" s="40" t="s">
        <v>270</v>
      </c>
      <c r="F8" s="40" t="s">
        <v>271</v>
      </c>
    </row>
    <row r="9" spans="2:6" ht="14.25" customHeight="1" x14ac:dyDescent="0.2">
      <c r="B9" s="57" t="s">
        <v>392</v>
      </c>
      <c r="C9" s="7"/>
      <c r="D9" s="14" t="s">
        <v>1</v>
      </c>
      <c r="E9" s="39"/>
      <c r="F9" s="39"/>
    </row>
    <row r="10" spans="2:6" ht="14.25" customHeight="1" x14ac:dyDescent="0.2">
      <c r="B10" s="57" t="s">
        <v>393</v>
      </c>
      <c r="C10" s="7">
        <v>2024</v>
      </c>
      <c r="D10" s="7">
        <v>2024</v>
      </c>
      <c r="E10" s="7"/>
      <c r="F10" s="7"/>
    </row>
    <row r="11" spans="2:6" ht="14.25" customHeight="1" x14ac:dyDescent="0.2">
      <c r="B11" s="57" t="s">
        <v>394</v>
      </c>
      <c r="C11" s="7"/>
      <c r="D11" s="7"/>
      <c r="E11" s="7" t="s">
        <v>287</v>
      </c>
      <c r="F11" s="7" t="s">
        <v>287</v>
      </c>
    </row>
    <row r="12" spans="2:6" ht="30" customHeight="1" x14ac:dyDescent="0.2">
      <c r="B12" s="57" t="s">
        <v>395</v>
      </c>
      <c r="C12" s="8"/>
      <c r="D12" s="8"/>
      <c r="E12" s="8"/>
      <c r="F12" s="8"/>
    </row>
    <row r="13" spans="2:6" ht="14.25" customHeight="1" x14ac:dyDescent="0.2">
      <c r="C13" s="9" t="s">
        <v>24</v>
      </c>
      <c r="D13" s="9" t="s">
        <v>25</v>
      </c>
      <c r="E13" s="41">
        <f>IF(ISNUMBER('2.Value Factors pre-Gap Filling'!E13), '2.Value Factors pre-Gap Filling'!E13, INDEX('2.Value Factors pre-Gap Filling'!$I$13:$O$13, MATCH('WP Eutrophication Value Factors'!D13, '2.Value Factors pre-Gap Filling'!$I$12:$O$12, 0)))</f>
        <v>96.621827719212732</v>
      </c>
      <c r="F13" s="41">
        <f>IF(ISNUMBER('2.Value Factors pre-Gap Filling'!F13), '2.Value Factors pre-Gap Filling'!F13, INDEX('2.Value Factors pre-Gap Filling'!$I$14:$O$14, MATCH('WP Eutrophication Value Factors'!D13, '2.Value Factors pre-Gap Filling'!$I$12:$O$12, 0)))</f>
        <v>0</v>
      </c>
    </row>
    <row r="14" spans="2:6" ht="14.25" customHeight="1" x14ac:dyDescent="0.2">
      <c r="C14" s="9" t="s">
        <v>26</v>
      </c>
      <c r="D14" s="9" t="s">
        <v>27</v>
      </c>
      <c r="E14" s="41">
        <f>IF(ISNUMBER('2.Value Factors pre-Gap Filling'!E14), '2.Value Factors pre-Gap Filling'!E14, INDEX('2.Value Factors pre-Gap Filling'!$I$13:$O$13, MATCH('WP Eutrophication Value Factors'!D14, '2.Value Factors pre-Gap Filling'!$I$12:$O$12, 0)))</f>
        <v>42.648465878993925</v>
      </c>
      <c r="F14" s="41">
        <f>IF(ISNUMBER('2.Value Factors pre-Gap Filling'!F14), '2.Value Factors pre-Gap Filling'!F14, INDEX('2.Value Factors pre-Gap Filling'!$I$14:$O$14, MATCH('WP Eutrophication Value Factors'!D14, '2.Value Factors pre-Gap Filling'!$I$12:$O$12, 0)))</f>
        <v>6.5894389378143278E-2</v>
      </c>
    </row>
    <row r="15" spans="2:6" ht="14.25" customHeight="1" x14ac:dyDescent="0.2">
      <c r="C15" s="9" t="s">
        <v>28</v>
      </c>
      <c r="D15" s="9" t="s">
        <v>29</v>
      </c>
      <c r="E15" s="41">
        <f>IF(ISNUMBER('2.Value Factors pre-Gap Filling'!E15), '2.Value Factors pre-Gap Filling'!E15, INDEX('2.Value Factors pre-Gap Filling'!$I$13:$O$13, MATCH('WP Eutrophication Value Factors'!D15, '2.Value Factors pre-Gap Filling'!$I$12:$O$12, 0)))</f>
        <v>1.0119311017920047</v>
      </c>
      <c r="F15" s="41">
        <f>IF(ISNUMBER('2.Value Factors pre-Gap Filling'!F15), '2.Value Factors pre-Gap Filling'!F15, INDEX('2.Value Factors pre-Gap Filling'!$I$14:$O$14, MATCH('WP Eutrophication Value Factors'!D15, '2.Value Factors pre-Gap Filling'!$I$12:$O$12, 0)))</f>
        <v>7.7891469126720722E-2</v>
      </c>
    </row>
    <row r="16" spans="2:6" ht="14.25" customHeight="1" x14ac:dyDescent="0.2">
      <c r="C16" s="9" t="s">
        <v>30</v>
      </c>
      <c r="D16" s="9" t="s">
        <v>31</v>
      </c>
      <c r="E16" s="41">
        <f>IF(ISNUMBER('2.Value Factors pre-Gap Filling'!E16), '2.Value Factors pre-Gap Filling'!E16, INDEX('2.Value Factors pre-Gap Filling'!$I$13:$O$13, MATCH('WP Eutrophication Value Factors'!D16, '2.Value Factors pre-Gap Filling'!$I$12:$O$12, 0)))</f>
        <v>163.90028675905046</v>
      </c>
      <c r="F16" s="41">
        <f>IF(ISNUMBER('2.Value Factors pre-Gap Filling'!F16), '2.Value Factors pre-Gap Filling'!F16, INDEX('2.Value Factors pre-Gap Filling'!$I$14:$O$14, MATCH('WP Eutrophication Value Factors'!D16, '2.Value Factors pre-Gap Filling'!$I$12:$O$12, 0)))</f>
        <v>9.7395236995725776E-2</v>
      </c>
    </row>
    <row r="17" spans="3:6" ht="14.25" customHeight="1" x14ac:dyDescent="0.2">
      <c r="C17" s="9" t="s">
        <v>32</v>
      </c>
      <c r="D17" s="9" t="s">
        <v>27</v>
      </c>
      <c r="E17" s="41">
        <f>IF(ISNUMBER('2.Value Factors pre-Gap Filling'!E17), '2.Value Factors pre-Gap Filling'!E17, INDEX('2.Value Factors pre-Gap Filling'!$I$13:$O$13, MATCH('WP Eutrophication Value Factors'!D17, '2.Value Factors pre-Gap Filling'!$I$12:$O$12, 0)))</f>
        <v>125.08188092881983</v>
      </c>
      <c r="F17" s="41">
        <f>IF(ISNUMBER('2.Value Factors pre-Gap Filling'!F17), '2.Value Factors pre-Gap Filling'!F17, INDEX('2.Value Factors pre-Gap Filling'!$I$14:$O$14, MATCH('WP Eutrophication Value Factors'!D17, '2.Value Factors pre-Gap Filling'!$I$12:$O$12, 0)))</f>
        <v>0</v>
      </c>
    </row>
    <row r="18" spans="3:6" ht="14.25" customHeight="1" x14ac:dyDescent="0.2">
      <c r="C18" s="9" t="s">
        <v>33</v>
      </c>
      <c r="D18" s="9" t="s">
        <v>34</v>
      </c>
      <c r="E18" s="41">
        <f>IF(ISNUMBER('2.Value Factors pre-Gap Filling'!E18), '2.Value Factors pre-Gap Filling'!E18, INDEX('2.Value Factors pre-Gap Filling'!$I$13:$O$13, MATCH('WP Eutrophication Value Factors'!D18, '2.Value Factors pre-Gap Filling'!$I$12:$O$12, 0)))</f>
        <v>133.00045230376216</v>
      </c>
      <c r="F18" s="41">
        <f>IF(ISNUMBER('2.Value Factors pre-Gap Filling'!F18), '2.Value Factors pre-Gap Filling'!F18, INDEX('2.Value Factors pre-Gap Filling'!$I$14:$O$14, MATCH('WP Eutrophication Value Factors'!D18, '2.Value Factors pre-Gap Filling'!$I$12:$O$12, 0)))</f>
        <v>2.1096571075743233E-2</v>
      </c>
    </row>
    <row r="19" spans="3:6" ht="14.25" customHeight="1" x14ac:dyDescent="0.2">
      <c r="C19" s="9" t="s">
        <v>35</v>
      </c>
      <c r="D19" s="9" t="s">
        <v>36</v>
      </c>
      <c r="E19" s="41">
        <f>IF(ISNUMBER('2.Value Factors pre-Gap Filling'!E19), '2.Value Factors pre-Gap Filling'!E19, INDEX('2.Value Factors pre-Gap Filling'!$I$13:$O$13, MATCH('WP Eutrophication Value Factors'!D19, '2.Value Factors pre-Gap Filling'!$I$12:$O$12, 0)))</f>
        <v>320.66496548645671</v>
      </c>
      <c r="F19" s="41">
        <f>IF(ISNUMBER('2.Value Factors pre-Gap Filling'!F19), '2.Value Factors pre-Gap Filling'!F19, INDEX('2.Value Factors pre-Gap Filling'!$I$14:$O$14, MATCH('WP Eutrophication Value Factors'!D19, '2.Value Factors pre-Gap Filling'!$I$12:$O$12, 0)))</f>
        <v>2.6228230270367327E-2</v>
      </c>
    </row>
    <row r="20" spans="3:6" ht="14.25" customHeight="1" x14ac:dyDescent="0.2">
      <c r="C20" s="9" t="s">
        <v>37</v>
      </c>
      <c r="D20" s="9" t="s">
        <v>36</v>
      </c>
      <c r="E20" s="41">
        <f>IF(ISNUMBER('2.Value Factors pre-Gap Filling'!E20), '2.Value Factors pre-Gap Filling'!E20, INDEX('2.Value Factors pre-Gap Filling'!$I$13:$O$13, MATCH('WP Eutrophication Value Factors'!D20, '2.Value Factors pre-Gap Filling'!$I$12:$O$12, 0)))</f>
        <v>76.515407447954502</v>
      </c>
      <c r="F20" s="41">
        <f>IF(ISNUMBER('2.Value Factors pre-Gap Filling'!F20), '2.Value Factors pre-Gap Filling'!F20, INDEX('2.Value Factors pre-Gap Filling'!$I$14:$O$14, MATCH('WP Eutrophication Value Factors'!D20, '2.Value Factors pre-Gap Filling'!$I$12:$O$12, 0)))</f>
        <v>0.10190407179354991</v>
      </c>
    </row>
    <row r="21" spans="3:6" ht="14.25" customHeight="1" x14ac:dyDescent="0.2">
      <c r="C21" s="9" t="s">
        <v>38</v>
      </c>
      <c r="D21" s="9" t="s">
        <v>27</v>
      </c>
      <c r="E21" s="41">
        <f>IF(ISNUMBER('2.Value Factors pre-Gap Filling'!E21), '2.Value Factors pre-Gap Filling'!E21, INDEX('2.Value Factors pre-Gap Filling'!$I$13:$O$13, MATCH('WP Eutrophication Value Factors'!D21, '2.Value Factors pre-Gap Filling'!$I$12:$O$12, 0)))</f>
        <v>20.688226157486582</v>
      </c>
      <c r="F21" s="41">
        <f>IF(ISNUMBER('2.Value Factors pre-Gap Filling'!F21), '2.Value Factors pre-Gap Filling'!F21, INDEX('2.Value Factors pre-Gap Filling'!$I$14:$O$14, MATCH('WP Eutrophication Value Factors'!D21, '2.Value Factors pre-Gap Filling'!$I$12:$O$12, 0)))</f>
        <v>0</v>
      </c>
    </row>
    <row r="22" spans="3:6" ht="14.25" customHeight="1" x14ac:dyDescent="0.2">
      <c r="C22" s="9" t="s">
        <v>39</v>
      </c>
      <c r="D22" s="9" t="s">
        <v>36</v>
      </c>
      <c r="E22" s="41">
        <f>IF(ISNUMBER('2.Value Factors pre-Gap Filling'!E22), '2.Value Factors pre-Gap Filling'!E22, INDEX('2.Value Factors pre-Gap Filling'!$I$13:$O$13, MATCH('WP Eutrophication Value Factors'!D22, '2.Value Factors pre-Gap Filling'!$I$12:$O$12, 0)))</f>
        <v>320.66496548645671</v>
      </c>
      <c r="F22" s="41">
        <f>IF(ISNUMBER('2.Value Factors pre-Gap Filling'!F22), '2.Value Factors pre-Gap Filling'!F22, INDEX('2.Value Factors pre-Gap Filling'!$I$14:$O$14, MATCH('WP Eutrophication Value Factors'!D22, '2.Value Factors pre-Gap Filling'!$I$12:$O$12, 0)))</f>
        <v>2.6228230270367327E-2</v>
      </c>
    </row>
    <row r="23" spans="3:6" ht="14.25" customHeight="1" x14ac:dyDescent="0.2">
      <c r="C23" s="9" t="s">
        <v>40</v>
      </c>
      <c r="D23" s="9" t="s">
        <v>31</v>
      </c>
      <c r="E23" s="41">
        <f>IF(ISNUMBER('2.Value Factors pre-Gap Filling'!E23), '2.Value Factors pre-Gap Filling'!E23, INDEX('2.Value Factors pre-Gap Filling'!$I$13:$O$13, MATCH('WP Eutrophication Value Factors'!D23, '2.Value Factors pre-Gap Filling'!$I$12:$O$12, 0)))</f>
        <v>149.79764221418989</v>
      </c>
      <c r="F23" s="41">
        <f>IF(ISNUMBER('2.Value Factors pre-Gap Filling'!F23), '2.Value Factors pre-Gap Filling'!F23, INDEX('2.Value Factors pre-Gap Filling'!$I$14:$O$14, MATCH('WP Eutrophication Value Factors'!D23, '2.Value Factors pre-Gap Filling'!$I$12:$O$12, 0)))</f>
        <v>5.3241612594201571E-2</v>
      </c>
    </row>
    <row r="24" spans="3:6" ht="14.25" customHeight="1" x14ac:dyDescent="0.2">
      <c r="C24" s="9" t="s">
        <v>41</v>
      </c>
      <c r="D24" s="9" t="s">
        <v>27</v>
      </c>
      <c r="E24" s="41">
        <f>IF(ISNUMBER('2.Value Factors pre-Gap Filling'!E24), '2.Value Factors pre-Gap Filling'!E24, INDEX('2.Value Factors pre-Gap Filling'!$I$13:$O$13, MATCH('WP Eutrophication Value Factors'!D24, '2.Value Factors pre-Gap Filling'!$I$12:$O$12, 0)))</f>
        <v>88.125315591726689</v>
      </c>
      <c r="F24" s="41">
        <f>IF(ISNUMBER('2.Value Factors pre-Gap Filling'!F24), '2.Value Factors pre-Gap Filling'!F24, INDEX('2.Value Factors pre-Gap Filling'!$I$14:$O$14, MATCH('WP Eutrophication Value Factors'!D24, '2.Value Factors pre-Gap Filling'!$I$12:$O$12, 0)))</f>
        <v>0</v>
      </c>
    </row>
    <row r="25" spans="3:6" ht="14.25" customHeight="1" x14ac:dyDescent="0.2">
      <c r="C25" s="9" t="s">
        <v>42</v>
      </c>
      <c r="D25" s="9" t="s">
        <v>27</v>
      </c>
      <c r="E25" s="41">
        <f>IF(ISNUMBER('2.Value Factors pre-Gap Filling'!E25), '2.Value Factors pre-Gap Filling'!E25, INDEX('2.Value Factors pre-Gap Filling'!$I$13:$O$13, MATCH('WP Eutrophication Value Factors'!D25, '2.Value Factors pre-Gap Filling'!$I$12:$O$12, 0)))</f>
        <v>23.224524181378616</v>
      </c>
      <c r="F25" s="41">
        <f>IF(ISNUMBER('2.Value Factors pre-Gap Filling'!F25), '2.Value Factors pre-Gap Filling'!F25, INDEX('2.Value Factors pre-Gap Filling'!$I$14:$O$14, MATCH('WP Eutrophication Value Factors'!D25, '2.Value Factors pre-Gap Filling'!$I$12:$O$12, 0)))</f>
        <v>0</v>
      </c>
    </row>
    <row r="26" spans="3:6" ht="14.25" customHeight="1" x14ac:dyDescent="0.2">
      <c r="C26" s="9" t="s">
        <v>43</v>
      </c>
      <c r="D26" s="9" t="s">
        <v>36</v>
      </c>
      <c r="E26" s="41">
        <f>IF(ISNUMBER('2.Value Factors pre-Gap Filling'!E26), '2.Value Factors pre-Gap Filling'!E26, INDEX('2.Value Factors pre-Gap Filling'!$I$13:$O$13, MATCH('WP Eutrophication Value Factors'!D26, '2.Value Factors pre-Gap Filling'!$I$12:$O$12, 0)))</f>
        <v>320.66496548645671</v>
      </c>
      <c r="F26" s="41">
        <f>IF(ISNUMBER('2.Value Factors pre-Gap Filling'!F26), '2.Value Factors pre-Gap Filling'!F26, INDEX('2.Value Factors pre-Gap Filling'!$I$14:$O$14, MATCH('WP Eutrophication Value Factors'!D26, '2.Value Factors pre-Gap Filling'!$I$12:$O$12, 0)))</f>
        <v>2.6228230270367327E-2</v>
      </c>
    </row>
    <row r="27" spans="3:6" ht="14.25" customHeight="1" x14ac:dyDescent="0.2">
      <c r="C27" s="9" t="s">
        <v>44</v>
      </c>
      <c r="D27" s="9" t="s">
        <v>29</v>
      </c>
      <c r="E27" s="41">
        <f>IF(ISNUMBER('2.Value Factors pre-Gap Filling'!E27), '2.Value Factors pre-Gap Filling'!E27, INDEX('2.Value Factors pre-Gap Filling'!$I$13:$O$13, MATCH('WP Eutrophication Value Factors'!D27, '2.Value Factors pre-Gap Filling'!$I$12:$O$12, 0)))</f>
        <v>5.9861364090460096</v>
      </c>
      <c r="F27" s="41">
        <f>IF(ISNUMBER('2.Value Factors pre-Gap Filling'!F27), '2.Value Factors pre-Gap Filling'!F27, INDEX('2.Value Factors pre-Gap Filling'!$I$14:$O$14, MATCH('WP Eutrophication Value Factors'!D27, '2.Value Factors pre-Gap Filling'!$I$12:$O$12, 0)))</f>
        <v>0.81501387728795438</v>
      </c>
    </row>
    <row r="28" spans="3:6" ht="14.25" customHeight="1" x14ac:dyDescent="0.2">
      <c r="C28" s="9" t="s">
        <v>45</v>
      </c>
      <c r="D28" s="9" t="s">
        <v>25</v>
      </c>
      <c r="E28" s="41">
        <f>IF(ISNUMBER('2.Value Factors pre-Gap Filling'!E28), '2.Value Factors pre-Gap Filling'!E28, INDEX('2.Value Factors pre-Gap Filling'!$I$13:$O$13, MATCH('WP Eutrophication Value Factors'!D28, '2.Value Factors pre-Gap Filling'!$I$12:$O$12, 0)))</f>
        <v>49.894150898864957</v>
      </c>
      <c r="F28" s="41">
        <f>IF(ISNUMBER('2.Value Factors pre-Gap Filling'!F28), '2.Value Factors pre-Gap Filling'!F28, INDEX('2.Value Factors pre-Gap Filling'!$I$14:$O$14, MATCH('WP Eutrophication Value Factors'!D28, '2.Value Factors pre-Gap Filling'!$I$12:$O$12, 0)))</f>
        <v>3.9379105361164362E-3</v>
      </c>
    </row>
    <row r="29" spans="3:6" ht="14.25" customHeight="1" x14ac:dyDescent="0.2">
      <c r="C29" s="9" t="s">
        <v>46</v>
      </c>
      <c r="D29" s="9" t="s">
        <v>36</v>
      </c>
      <c r="E29" s="41">
        <f>IF(ISNUMBER('2.Value Factors pre-Gap Filling'!E29), '2.Value Factors pre-Gap Filling'!E29, INDEX('2.Value Factors pre-Gap Filling'!$I$13:$O$13, MATCH('WP Eutrophication Value Factors'!D29, '2.Value Factors pre-Gap Filling'!$I$12:$O$12, 0)))</f>
        <v>320.66496548645671</v>
      </c>
      <c r="F29" s="41">
        <f>IF(ISNUMBER('2.Value Factors pre-Gap Filling'!F29), '2.Value Factors pre-Gap Filling'!F29, INDEX('2.Value Factors pre-Gap Filling'!$I$14:$O$14, MATCH('WP Eutrophication Value Factors'!D29, '2.Value Factors pre-Gap Filling'!$I$12:$O$12, 0)))</f>
        <v>2.6228230270367327E-2</v>
      </c>
    </row>
    <row r="30" spans="3:6" ht="14.25" customHeight="1" x14ac:dyDescent="0.2">
      <c r="C30" s="9" t="s">
        <v>47</v>
      </c>
      <c r="D30" s="9" t="s">
        <v>27</v>
      </c>
      <c r="E30" s="41">
        <f>IF(ISNUMBER('2.Value Factors pre-Gap Filling'!E30), '2.Value Factors pre-Gap Filling'!E30, INDEX('2.Value Factors pre-Gap Filling'!$I$13:$O$13, MATCH('WP Eutrophication Value Factors'!D30, '2.Value Factors pre-Gap Filling'!$I$12:$O$12, 0)))</f>
        <v>64.38553962620928</v>
      </c>
      <c r="F30" s="41">
        <f>IF(ISNUMBER('2.Value Factors pre-Gap Filling'!F30), '2.Value Factors pre-Gap Filling'!F30, INDEX('2.Value Factors pre-Gap Filling'!$I$14:$O$14, MATCH('WP Eutrophication Value Factors'!D30, '2.Value Factors pre-Gap Filling'!$I$12:$O$12, 0)))</f>
        <v>0.27136472124631533</v>
      </c>
    </row>
    <row r="31" spans="3:6" ht="14.25" customHeight="1" x14ac:dyDescent="0.2">
      <c r="C31" s="9" t="s">
        <v>48</v>
      </c>
      <c r="D31" s="9" t="s">
        <v>27</v>
      </c>
      <c r="E31" s="41">
        <f>IF(ISNUMBER('2.Value Factors pre-Gap Filling'!E31), '2.Value Factors pre-Gap Filling'!E31, INDEX('2.Value Factors pre-Gap Filling'!$I$13:$O$13, MATCH('WP Eutrophication Value Factors'!D31, '2.Value Factors pre-Gap Filling'!$I$12:$O$12, 0)))</f>
        <v>12.958522000658267</v>
      </c>
      <c r="F31" s="41">
        <f>IF(ISNUMBER('2.Value Factors pre-Gap Filling'!F31), '2.Value Factors pre-Gap Filling'!F31, INDEX('2.Value Factors pre-Gap Filling'!$I$14:$O$14, MATCH('WP Eutrophication Value Factors'!D31, '2.Value Factors pre-Gap Filling'!$I$12:$O$12, 0)))</f>
        <v>2.5786434991564824E-2</v>
      </c>
    </row>
    <row r="32" spans="3:6" ht="14.25" customHeight="1" x14ac:dyDescent="0.2">
      <c r="C32" s="9" t="s">
        <v>49</v>
      </c>
      <c r="D32" s="9" t="s">
        <v>36</v>
      </c>
      <c r="E32" s="41">
        <f>IF(ISNUMBER('2.Value Factors pre-Gap Filling'!E32), '2.Value Factors pre-Gap Filling'!E32, INDEX('2.Value Factors pre-Gap Filling'!$I$13:$O$13, MATCH('WP Eutrophication Value Factors'!D32, '2.Value Factors pre-Gap Filling'!$I$12:$O$12, 0)))</f>
        <v>213.73972299722163</v>
      </c>
      <c r="F32" s="41">
        <f>IF(ISNUMBER('2.Value Factors pre-Gap Filling'!F32), '2.Value Factors pre-Gap Filling'!F32, INDEX('2.Value Factors pre-Gap Filling'!$I$14:$O$14, MATCH('WP Eutrophication Value Factors'!D32, '2.Value Factors pre-Gap Filling'!$I$12:$O$12, 0)))</f>
        <v>6.5526900597309415E-3</v>
      </c>
    </row>
    <row r="33" spans="3:6" ht="14.25" customHeight="1" x14ac:dyDescent="0.2">
      <c r="C33" s="9" t="s">
        <v>50</v>
      </c>
      <c r="D33" s="9" t="s">
        <v>34</v>
      </c>
      <c r="E33" s="41">
        <f>IF(ISNUMBER('2.Value Factors pre-Gap Filling'!E33), '2.Value Factors pre-Gap Filling'!E33, INDEX('2.Value Factors pre-Gap Filling'!$I$13:$O$13, MATCH('WP Eutrophication Value Factors'!D33, '2.Value Factors pre-Gap Filling'!$I$12:$O$12, 0)))</f>
        <v>62.64269839436993</v>
      </c>
      <c r="F33" s="41">
        <f>IF(ISNUMBER('2.Value Factors pre-Gap Filling'!F33), '2.Value Factors pre-Gap Filling'!F33, INDEX('2.Value Factors pre-Gap Filling'!$I$14:$O$14, MATCH('WP Eutrophication Value Factors'!D33, '2.Value Factors pre-Gap Filling'!$I$12:$O$12, 0)))</f>
        <v>4.3429060958559262E-3</v>
      </c>
    </row>
    <row r="34" spans="3:6" ht="14.25" customHeight="1" x14ac:dyDescent="0.2">
      <c r="C34" s="9" t="s">
        <v>51</v>
      </c>
      <c r="D34" s="9" t="s">
        <v>52</v>
      </c>
      <c r="E34" s="41">
        <f>IF(ISNUMBER('2.Value Factors pre-Gap Filling'!E34), '2.Value Factors pre-Gap Filling'!E34, INDEX('2.Value Factors pre-Gap Filling'!$I$13:$O$13, MATCH('WP Eutrophication Value Factors'!D34, '2.Value Factors pre-Gap Filling'!$I$12:$O$12, 0)))</f>
        <v>268.25532036582985</v>
      </c>
      <c r="F34" s="41">
        <f>IF(ISNUMBER('2.Value Factors pre-Gap Filling'!F34), '2.Value Factors pre-Gap Filling'!F34, INDEX('2.Value Factors pre-Gap Filling'!$I$14:$O$14, MATCH('WP Eutrophication Value Factors'!D34, '2.Value Factors pre-Gap Filling'!$I$12:$O$12, 0)))</f>
        <v>4.4427014894707489E-2</v>
      </c>
    </row>
    <row r="35" spans="3:6" ht="14.25" customHeight="1" x14ac:dyDescent="0.2">
      <c r="C35" s="9" t="s">
        <v>53</v>
      </c>
      <c r="D35" s="9" t="s">
        <v>25</v>
      </c>
      <c r="E35" s="41">
        <f>IF(ISNUMBER('2.Value Factors pre-Gap Filling'!E35), '2.Value Factors pre-Gap Filling'!E35, INDEX('2.Value Factors pre-Gap Filling'!$I$13:$O$13, MATCH('WP Eutrophication Value Factors'!D35, '2.Value Factors pre-Gap Filling'!$I$12:$O$12, 0)))</f>
        <v>160.35111277195992</v>
      </c>
      <c r="F35" s="41">
        <f>IF(ISNUMBER('2.Value Factors pre-Gap Filling'!F35), '2.Value Factors pre-Gap Filling'!F35, INDEX('2.Value Factors pre-Gap Filling'!$I$14:$O$14, MATCH('WP Eutrophication Value Factors'!D35, '2.Value Factors pre-Gap Filling'!$I$12:$O$12, 0)))</f>
        <v>0</v>
      </c>
    </row>
    <row r="36" spans="3:6" ht="14.25" customHeight="1" x14ac:dyDescent="0.2">
      <c r="C36" s="9" t="s">
        <v>54</v>
      </c>
      <c r="D36" s="9" t="s">
        <v>36</v>
      </c>
      <c r="E36" s="41">
        <f>IF(ISNUMBER('2.Value Factors pre-Gap Filling'!E36), '2.Value Factors pre-Gap Filling'!E36, INDEX('2.Value Factors pre-Gap Filling'!$I$13:$O$13, MATCH('WP Eutrophication Value Factors'!D36, '2.Value Factors pre-Gap Filling'!$I$12:$O$12, 0)))</f>
        <v>297.41018701023302</v>
      </c>
      <c r="F36" s="41">
        <f>IF(ISNUMBER('2.Value Factors pre-Gap Filling'!F36), '2.Value Factors pre-Gap Filling'!F36, INDEX('2.Value Factors pre-Gap Filling'!$I$14:$O$14, MATCH('WP Eutrophication Value Factors'!D36, '2.Value Factors pre-Gap Filling'!$I$12:$O$12, 0)))</f>
        <v>0</v>
      </c>
    </row>
    <row r="37" spans="3:6" ht="14.25" customHeight="1" x14ac:dyDescent="0.2">
      <c r="C37" s="9" t="s">
        <v>55</v>
      </c>
      <c r="D37" s="9" t="s">
        <v>27</v>
      </c>
      <c r="E37" s="41">
        <f>IF(ISNUMBER('2.Value Factors pre-Gap Filling'!E37), '2.Value Factors pre-Gap Filling'!E37, INDEX('2.Value Factors pre-Gap Filling'!$I$13:$O$13, MATCH('WP Eutrophication Value Factors'!D37, '2.Value Factors pre-Gap Filling'!$I$12:$O$12, 0)))</f>
        <v>102.71673266220778</v>
      </c>
      <c r="F37" s="41">
        <f>IF(ISNUMBER('2.Value Factors pre-Gap Filling'!F37), '2.Value Factors pre-Gap Filling'!F37, INDEX('2.Value Factors pre-Gap Filling'!$I$14:$O$14, MATCH('WP Eutrophication Value Factors'!D37, '2.Value Factors pre-Gap Filling'!$I$12:$O$12, 0)))</f>
        <v>2.7382924319814951E-3</v>
      </c>
    </row>
    <row r="38" spans="3:6" ht="14.25" customHeight="1" x14ac:dyDescent="0.2">
      <c r="C38" s="9" t="s">
        <v>56</v>
      </c>
      <c r="D38" s="9" t="s">
        <v>34</v>
      </c>
      <c r="E38" s="41">
        <f>IF(ISNUMBER('2.Value Factors pre-Gap Filling'!E38), '2.Value Factors pre-Gap Filling'!E38, INDEX('2.Value Factors pre-Gap Filling'!$I$13:$O$13, MATCH('WP Eutrophication Value Factors'!D38, '2.Value Factors pre-Gap Filling'!$I$12:$O$12, 0)))</f>
        <v>2058.578795448957</v>
      </c>
      <c r="F38" s="41">
        <f>IF(ISNUMBER('2.Value Factors pre-Gap Filling'!F38), '2.Value Factors pre-Gap Filling'!F38, INDEX('2.Value Factors pre-Gap Filling'!$I$14:$O$14, MATCH('WP Eutrophication Value Factors'!D38, '2.Value Factors pre-Gap Filling'!$I$12:$O$12, 0)))</f>
        <v>0</v>
      </c>
    </row>
    <row r="39" spans="3:6" ht="14.25" customHeight="1" x14ac:dyDescent="0.2">
      <c r="C39" s="9" t="s">
        <v>57</v>
      </c>
      <c r="D39" s="9" t="s">
        <v>36</v>
      </c>
      <c r="E39" s="41">
        <f>IF(ISNUMBER('2.Value Factors pre-Gap Filling'!E39), '2.Value Factors pre-Gap Filling'!E39, INDEX('2.Value Factors pre-Gap Filling'!$I$13:$O$13, MATCH('WP Eutrophication Value Factors'!D39, '2.Value Factors pre-Gap Filling'!$I$12:$O$12, 0)))</f>
        <v>273.71052261225998</v>
      </c>
      <c r="F39" s="41">
        <f>IF(ISNUMBER('2.Value Factors pre-Gap Filling'!F39), '2.Value Factors pre-Gap Filling'!F39, INDEX('2.Value Factors pre-Gap Filling'!$I$14:$O$14, MATCH('WP Eutrophication Value Factors'!D39, '2.Value Factors pre-Gap Filling'!$I$12:$O$12, 0)))</f>
        <v>1.1896934884900588E-2</v>
      </c>
    </row>
    <row r="40" spans="3:6" ht="14.25" customHeight="1" x14ac:dyDescent="0.2">
      <c r="C40" s="9" t="s">
        <v>58</v>
      </c>
      <c r="D40" s="9" t="s">
        <v>36</v>
      </c>
      <c r="E40" s="41">
        <f>IF(ISNUMBER('2.Value Factors pre-Gap Filling'!E40), '2.Value Factors pre-Gap Filling'!E40, INDEX('2.Value Factors pre-Gap Filling'!$I$13:$O$13, MATCH('WP Eutrophication Value Factors'!D40, '2.Value Factors pre-Gap Filling'!$I$12:$O$12, 0)))</f>
        <v>320.66496548645671</v>
      </c>
      <c r="F40" s="41">
        <f>IF(ISNUMBER('2.Value Factors pre-Gap Filling'!F40), '2.Value Factors pre-Gap Filling'!F40, INDEX('2.Value Factors pre-Gap Filling'!$I$14:$O$14, MATCH('WP Eutrophication Value Factors'!D40, '2.Value Factors pre-Gap Filling'!$I$12:$O$12, 0)))</f>
        <v>2.6228230270367327E-2</v>
      </c>
    </row>
    <row r="41" spans="3:6" ht="14.25" customHeight="1" x14ac:dyDescent="0.2">
      <c r="C41" s="9" t="s">
        <v>59</v>
      </c>
      <c r="D41" s="9" t="s">
        <v>31</v>
      </c>
      <c r="E41" s="41">
        <f>IF(ISNUMBER('2.Value Factors pre-Gap Filling'!E41), '2.Value Factors pre-Gap Filling'!E41, INDEX('2.Value Factors pre-Gap Filling'!$I$13:$O$13, MATCH('WP Eutrophication Value Factors'!D41, '2.Value Factors pre-Gap Filling'!$I$12:$O$12, 0)))</f>
        <v>17.618152853066409</v>
      </c>
      <c r="F41" s="41">
        <f>IF(ISNUMBER('2.Value Factors pre-Gap Filling'!F41), '2.Value Factors pre-Gap Filling'!F41, INDEX('2.Value Factors pre-Gap Filling'!$I$14:$O$14, MATCH('WP Eutrophication Value Factors'!D41, '2.Value Factors pre-Gap Filling'!$I$12:$O$12, 0)))</f>
        <v>0.35290520675588577</v>
      </c>
    </row>
    <row r="42" spans="3:6" ht="14.25" customHeight="1" x14ac:dyDescent="0.2">
      <c r="C42" s="9" t="s">
        <v>60</v>
      </c>
      <c r="D42" s="9" t="s">
        <v>27</v>
      </c>
      <c r="E42" s="41">
        <f>IF(ISNUMBER('2.Value Factors pre-Gap Filling'!E42), '2.Value Factors pre-Gap Filling'!E42, INDEX('2.Value Factors pre-Gap Filling'!$I$13:$O$13, MATCH('WP Eutrophication Value Factors'!D42, '2.Value Factors pre-Gap Filling'!$I$12:$O$12, 0)))</f>
        <v>118.12395243134063</v>
      </c>
      <c r="F42" s="41">
        <f>IF(ISNUMBER('2.Value Factors pre-Gap Filling'!F42), '2.Value Factors pre-Gap Filling'!F42, INDEX('2.Value Factors pre-Gap Filling'!$I$14:$O$14, MATCH('WP Eutrophication Value Factors'!D42, '2.Value Factors pre-Gap Filling'!$I$12:$O$12, 0)))</f>
        <v>2.5304331714946636E-2</v>
      </c>
    </row>
    <row r="43" spans="3:6" ht="14.25" customHeight="1" x14ac:dyDescent="0.2">
      <c r="C43" s="9" t="s">
        <v>61</v>
      </c>
      <c r="D43" s="9" t="s">
        <v>34</v>
      </c>
      <c r="E43" s="41">
        <f>IF(ISNUMBER('2.Value Factors pre-Gap Filling'!E43), '2.Value Factors pre-Gap Filling'!E43, INDEX('2.Value Factors pre-Gap Filling'!$I$13:$O$13, MATCH('WP Eutrophication Value Factors'!D43, '2.Value Factors pre-Gap Filling'!$I$12:$O$12, 0)))</f>
        <v>63.905000463144056</v>
      </c>
      <c r="F43" s="41">
        <f>IF(ISNUMBER('2.Value Factors pre-Gap Filling'!F43), '2.Value Factors pre-Gap Filling'!F43, INDEX('2.Value Factors pre-Gap Filling'!$I$14:$O$14, MATCH('WP Eutrophication Value Factors'!D43, '2.Value Factors pre-Gap Filling'!$I$12:$O$12, 0)))</f>
        <v>0</v>
      </c>
    </row>
    <row r="44" spans="3:6" ht="14.25" customHeight="1" x14ac:dyDescent="0.2">
      <c r="C44" s="9" t="s">
        <v>62</v>
      </c>
      <c r="D44" s="9" t="s">
        <v>34</v>
      </c>
      <c r="E44" s="41">
        <f>IF(ISNUMBER('2.Value Factors pre-Gap Filling'!E44), '2.Value Factors pre-Gap Filling'!E44, INDEX('2.Value Factors pre-Gap Filling'!$I$13:$O$13, MATCH('WP Eutrophication Value Factors'!D44, '2.Value Factors pre-Gap Filling'!$I$12:$O$12, 0)))</f>
        <v>10.278410050460632</v>
      </c>
      <c r="F44" s="41">
        <f>IF(ISNUMBER('2.Value Factors pre-Gap Filling'!F44), '2.Value Factors pre-Gap Filling'!F44, INDEX('2.Value Factors pre-Gap Filling'!$I$14:$O$14, MATCH('WP Eutrophication Value Factors'!D44, '2.Value Factors pre-Gap Filling'!$I$12:$O$12, 0)))</f>
        <v>0</v>
      </c>
    </row>
    <row r="45" spans="3:6" ht="14.25" customHeight="1" x14ac:dyDescent="0.2">
      <c r="C45" s="9" t="s">
        <v>63</v>
      </c>
      <c r="D45" s="9" t="s">
        <v>34</v>
      </c>
      <c r="E45" s="41">
        <f>IF(ISNUMBER('2.Value Factors pre-Gap Filling'!E45), '2.Value Factors pre-Gap Filling'!E45, INDEX('2.Value Factors pre-Gap Filling'!$I$13:$O$13, MATCH('WP Eutrophication Value Factors'!D45, '2.Value Factors pre-Gap Filling'!$I$12:$O$12, 0)))</f>
        <v>138.00057770708707</v>
      </c>
      <c r="F45" s="41">
        <f>IF(ISNUMBER('2.Value Factors pre-Gap Filling'!F45), '2.Value Factors pre-Gap Filling'!F45, INDEX('2.Value Factors pre-Gap Filling'!$I$14:$O$14, MATCH('WP Eutrophication Value Factors'!D45, '2.Value Factors pre-Gap Filling'!$I$12:$O$12, 0)))</f>
        <v>5.7749184256282709E-3</v>
      </c>
    </row>
    <row r="46" spans="3:6" ht="14.25" customHeight="1" x14ac:dyDescent="0.2">
      <c r="C46" s="9" t="s">
        <v>64</v>
      </c>
      <c r="D46" s="9" t="s">
        <v>31</v>
      </c>
      <c r="E46" s="41">
        <f>IF(ISNUMBER('2.Value Factors pre-Gap Filling'!E46), '2.Value Factors pre-Gap Filling'!E46, INDEX('2.Value Factors pre-Gap Filling'!$I$13:$O$13, MATCH('WP Eutrophication Value Factors'!D46, '2.Value Factors pre-Gap Filling'!$I$12:$O$12, 0)))</f>
        <v>78.756169029220416</v>
      </c>
      <c r="F46" s="41">
        <f>IF(ISNUMBER('2.Value Factors pre-Gap Filling'!F46), '2.Value Factors pre-Gap Filling'!F46, INDEX('2.Value Factors pre-Gap Filling'!$I$14:$O$14, MATCH('WP Eutrophication Value Factors'!D46, '2.Value Factors pre-Gap Filling'!$I$12:$O$12, 0)))</f>
        <v>3.5649514399245208E-5</v>
      </c>
    </row>
    <row r="47" spans="3:6" ht="14.25" customHeight="1" x14ac:dyDescent="0.2">
      <c r="C47" s="9" t="s">
        <v>65</v>
      </c>
      <c r="D47" s="9" t="s">
        <v>34</v>
      </c>
      <c r="E47" s="41">
        <f>IF(ISNUMBER('2.Value Factors pre-Gap Filling'!E47), '2.Value Factors pre-Gap Filling'!E47, INDEX('2.Value Factors pre-Gap Filling'!$I$13:$O$13, MATCH('WP Eutrophication Value Factors'!D47, '2.Value Factors pre-Gap Filling'!$I$12:$O$12, 0)))</f>
        <v>35.892990493330061</v>
      </c>
      <c r="F47" s="41">
        <f>IF(ISNUMBER('2.Value Factors pre-Gap Filling'!F47), '2.Value Factors pre-Gap Filling'!F47, INDEX('2.Value Factors pre-Gap Filling'!$I$14:$O$14, MATCH('WP Eutrophication Value Factors'!D47, '2.Value Factors pre-Gap Filling'!$I$12:$O$12, 0)))</f>
        <v>4.1628490407430597E-3</v>
      </c>
    </row>
    <row r="48" spans="3:6" ht="14.25" customHeight="1" x14ac:dyDescent="0.2">
      <c r="C48" s="9" t="s">
        <v>66</v>
      </c>
      <c r="D48" s="9" t="s">
        <v>52</v>
      </c>
      <c r="E48" s="41">
        <f>IF(ISNUMBER('2.Value Factors pre-Gap Filling'!E48), '2.Value Factors pre-Gap Filling'!E48, INDEX('2.Value Factors pre-Gap Filling'!$I$13:$O$13, MATCH('WP Eutrophication Value Factors'!D48, '2.Value Factors pre-Gap Filling'!$I$12:$O$12, 0)))</f>
        <v>71.580197043228694</v>
      </c>
      <c r="F48" s="41">
        <f>IF(ISNUMBER('2.Value Factors pre-Gap Filling'!F48), '2.Value Factors pre-Gap Filling'!F48, INDEX('2.Value Factors pre-Gap Filling'!$I$14:$O$14, MATCH('WP Eutrophication Value Factors'!D48, '2.Value Factors pre-Gap Filling'!$I$12:$O$12, 0)))</f>
        <v>3.9315191276128904E-2</v>
      </c>
    </row>
    <row r="49" spans="3:6" ht="14.25" customHeight="1" x14ac:dyDescent="0.2">
      <c r="C49" s="9" t="s">
        <v>67</v>
      </c>
      <c r="D49" s="9" t="s">
        <v>36</v>
      </c>
      <c r="E49" s="41">
        <f>IF(ISNUMBER('2.Value Factors pre-Gap Filling'!E49), '2.Value Factors pre-Gap Filling'!E49, INDEX('2.Value Factors pre-Gap Filling'!$I$13:$O$13, MATCH('WP Eutrophication Value Factors'!D49, '2.Value Factors pre-Gap Filling'!$I$12:$O$12, 0)))</f>
        <v>320.66496548645671</v>
      </c>
      <c r="F49" s="41">
        <f>IF(ISNUMBER('2.Value Factors pre-Gap Filling'!F49), '2.Value Factors pre-Gap Filling'!F49, INDEX('2.Value Factors pre-Gap Filling'!$I$14:$O$14, MATCH('WP Eutrophication Value Factors'!D49, '2.Value Factors pre-Gap Filling'!$I$12:$O$12, 0)))</f>
        <v>2.6228230270367327E-2</v>
      </c>
    </row>
    <row r="50" spans="3:6" ht="14.25" customHeight="1" x14ac:dyDescent="0.2">
      <c r="C50" s="9" t="s">
        <v>68</v>
      </c>
      <c r="D50" s="9" t="s">
        <v>34</v>
      </c>
      <c r="E50" s="41">
        <f>IF(ISNUMBER('2.Value Factors pre-Gap Filling'!E50), '2.Value Factors pre-Gap Filling'!E50, INDEX('2.Value Factors pre-Gap Filling'!$I$13:$O$13, MATCH('WP Eutrophication Value Factors'!D50, '2.Value Factors pre-Gap Filling'!$I$12:$O$12, 0)))</f>
        <v>6.0371581667924321</v>
      </c>
      <c r="F50" s="41">
        <f>IF(ISNUMBER('2.Value Factors pre-Gap Filling'!F50), '2.Value Factors pre-Gap Filling'!F50, INDEX('2.Value Factors pre-Gap Filling'!$I$14:$O$14, MATCH('WP Eutrophication Value Factors'!D50, '2.Value Factors pre-Gap Filling'!$I$12:$O$12, 0)))</f>
        <v>0</v>
      </c>
    </row>
    <row r="51" spans="3:6" ht="14.25" customHeight="1" x14ac:dyDescent="0.2">
      <c r="C51" s="9" t="s">
        <v>69</v>
      </c>
      <c r="D51" s="9" t="s">
        <v>34</v>
      </c>
      <c r="E51" s="41">
        <f>IF(ISNUMBER('2.Value Factors pre-Gap Filling'!E51), '2.Value Factors pre-Gap Filling'!E51, INDEX('2.Value Factors pre-Gap Filling'!$I$13:$O$13, MATCH('WP Eutrophication Value Factors'!D51, '2.Value Factors pre-Gap Filling'!$I$12:$O$12, 0)))</f>
        <v>1.9661153651848537</v>
      </c>
      <c r="F51" s="41">
        <f>IF(ISNUMBER('2.Value Factors pre-Gap Filling'!F51), '2.Value Factors pre-Gap Filling'!F51, INDEX('2.Value Factors pre-Gap Filling'!$I$14:$O$14, MATCH('WP Eutrophication Value Factors'!D51, '2.Value Factors pre-Gap Filling'!$I$12:$O$12, 0)))</f>
        <v>0</v>
      </c>
    </row>
    <row r="52" spans="3:6" ht="14.25" customHeight="1" x14ac:dyDescent="0.2">
      <c r="C52" s="9" t="s">
        <v>70</v>
      </c>
      <c r="D52" s="9" t="s">
        <v>27</v>
      </c>
      <c r="E52" s="41">
        <f>IF(ISNUMBER('2.Value Factors pre-Gap Filling'!E52), '2.Value Factors pre-Gap Filling'!E52, INDEX('2.Value Factors pre-Gap Filling'!$I$13:$O$13, MATCH('WP Eutrophication Value Factors'!D52, '2.Value Factors pre-Gap Filling'!$I$12:$O$12, 0)))</f>
        <v>64.38553962620928</v>
      </c>
      <c r="F52" s="41">
        <f>IF(ISNUMBER('2.Value Factors pre-Gap Filling'!F52), '2.Value Factors pre-Gap Filling'!F52, INDEX('2.Value Factors pre-Gap Filling'!$I$14:$O$14, MATCH('WP Eutrophication Value Factors'!D52, '2.Value Factors pre-Gap Filling'!$I$12:$O$12, 0)))</f>
        <v>0.27136472124631533</v>
      </c>
    </row>
    <row r="53" spans="3:6" ht="14.25" customHeight="1" x14ac:dyDescent="0.2">
      <c r="C53" s="9" t="s">
        <v>71</v>
      </c>
      <c r="D53" s="9" t="s">
        <v>36</v>
      </c>
      <c r="E53" s="41">
        <f>IF(ISNUMBER('2.Value Factors pre-Gap Filling'!E53), '2.Value Factors pre-Gap Filling'!E53, INDEX('2.Value Factors pre-Gap Filling'!$I$13:$O$13, MATCH('WP Eutrophication Value Factors'!D53, '2.Value Factors pre-Gap Filling'!$I$12:$O$12, 0)))</f>
        <v>25.660437178834979</v>
      </c>
      <c r="F53" s="41">
        <f>IF(ISNUMBER('2.Value Factors pre-Gap Filling'!F53), '2.Value Factors pre-Gap Filling'!F53, INDEX('2.Value Factors pre-Gap Filling'!$I$14:$O$14, MATCH('WP Eutrophication Value Factors'!D53, '2.Value Factors pre-Gap Filling'!$I$12:$O$12, 0)))</f>
        <v>4.3445436729129252E-3</v>
      </c>
    </row>
    <row r="54" spans="3:6" ht="14.25" customHeight="1" x14ac:dyDescent="0.2">
      <c r="C54" s="9" t="s">
        <v>72</v>
      </c>
      <c r="D54" s="9" t="s">
        <v>31</v>
      </c>
      <c r="E54" s="41">
        <f>IF(ISNUMBER('2.Value Factors pre-Gap Filling'!E54), '2.Value Factors pre-Gap Filling'!E54, INDEX('2.Value Factors pre-Gap Filling'!$I$13:$O$13, MATCH('WP Eutrophication Value Factors'!D54, '2.Value Factors pre-Gap Filling'!$I$12:$O$12, 0)))</f>
        <v>133.31757692815771</v>
      </c>
      <c r="F54" s="41">
        <f>IF(ISNUMBER('2.Value Factors pre-Gap Filling'!F54), '2.Value Factors pre-Gap Filling'!F54, INDEX('2.Value Factors pre-Gap Filling'!$I$14:$O$14, MATCH('WP Eutrophication Value Factors'!D54, '2.Value Factors pre-Gap Filling'!$I$12:$O$12, 0)))</f>
        <v>3.2016763594587418E-2</v>
      </c>
    </row>
    <row r="55" spans="3:6" ht="14.25" customHeight="1" x14ac:dyDescent="0.2">
      <c r="C55" s="9" t="s">
        <v>73</v>
      </c>
      <c r="D55" s="9" t="s">
        <v>36</v>
      </c>
      <c r="E55" s="41">
        <f>IF(ISNUMBER('2.Value Factors pre-Gap Filling'!E55), '2.Value Factors pre-Gap Filling'!E55, INDEX('2.Value Factors pre-Gap Filling'!$I$13:$O$13, MATCH('WP Eutrophication Value Factors'!D55, '2.Value Factors pre-Gap Filling'!$I$12:$O$12, 0)))</f>
        <v>576.72991927808584</v>
      </c>
      <c r="F55" s="41">
        <f>IF(ISNUMBER('2.Value Factors pre-Gap Filling'!F55), '2.Value Factors pre-Gap Filling'!F55, INDEX('2.Value Factors pre-Gap Filling'!$I$14:$O$14, MATCH('WP Eutrophication Value Factors'!D55, '2.Value Factors pre-Gap Filling'!$I$12:$O$12, 0)))</f>
        <v>3.0757753949710014E-3</v>
      </c>
    </row>
    <row r="56" spans="3:6" ht="14.25" customHeight="1" x14ac:dyDescent="0.2">
      <c r="C56" s="9" t="s">
        <v>74</v>
      </c>
      <c r="D56" s="9" t="s">
        <v>34</v>
      </c>
      <c r="E56" s="41">
        <f>IF(ISNUMBER('2.Value Factors pre-Gap Filling'!E56), '2.Value Factors pre-Gap Filling'!E56, INDEX('2.Value Factors pre-Gap Filling'!$I$13:$O$13, MATCH('WP Eutrophication Value Factors'!D56, '2.Value Factors pre-Gap Filling'!$I$12:$O$12, 0)))</f>
        <v>138.00057770708707</v>
      </c>
      <c r="F56" s="41">
        <f>IF(ISNUMBER('2.Value Factors pre-Gap Filling'!F56), '2.Value Factors pre-Gap Filling'!F56, INDEX('2.Value Factors pre-Gap Filling'!$I$14:$O$14, MATCH('WP Eutrophication Value Factors'!D56, '2.Value Factors pre-Gap Filling'!$I$12:$O$12, 0)))</f>
        <v>5.7749184256282709E-3</v>
      </c>
    </row>
    <row r="57" spans="3:6" ht="14.25" customHeight="1" x14ac:dyDescent="0.2">
      <c r="C57" s="9" t="s">
        <v>75</v>
      </c>
      <c r="D57" s="9" t="s">
        <v>34</v>
      </c>
      <c r="E57" s="41">
        <f>IF(ISNUMBER('2.Value Factors pre-Gap Filling'!E57), '2.Value Factors pre-Gap Filling'!E57, INDEX('2.Value Factors pre-Gap Filling'!$I$13:$O$13, MATCH('WP Eutrophication Value Factors'!D57, '2.Value Factors pre-Gap Filling'!$I$12:$O$12, 0)))</f>
        <v>138.00057770708707</v>
      </c>
      <c r="F57" s="41">
        <f>IF(ISNUMBER('2.Value Factors pre-Gap Filling'!F57), '2.Value Factors pre-Gap Filling'!F57, INDEX('2.Value Factors pre-Gap Filling'!$I$14:$O$14, MATCH('WP Eutrophication Value Factors'!D57, '2.Value Factors pre-Gap Filling'!$I$12:$O$12, 0)))</f>
        <v>5.7749184256282709E-3</v>
      </c>
    </row>
    <row r="58" spans="3:6" ht="14.25" customHeight="1" x14ac:dyDescent="0.2">
      <c r="C58" s="9" t="s">
        <v>76</v>
      </c>
      <c r="D58" s="9" t="s">
        <v>34</v>
      </c>
      <c r="E58" s="41">
        <f>IF(ISNUMBER('2.Value Factors pre-Gap Filling'!E58), '2.Value Factors pre-Gap Filling'!E58, INDEX('2.Value Factors pre-Gap Filling'!$I$13:$O$13, MATCH('WP Eutrophication Value Factors'!D58, '2.Value Factors pre-Gap Filling'!$I$12:$O$12, 0)))</f>
        <v>106.17835860511964</v>
      </c>
      <c r="F58" s="41">
        <f>IF(ISNUMBER('2.Value Factors pre-Gap Filling'!F58), '2.Value Factors pre-Gap Filling'!F58, INDEX('2.Value Factors pre-Gap Filling'!$I$14:$O$14, MATCH('WP Eutrophication Value Factors'!D58, '2.Value Factors pre-Gap Filling'!$I$12:$O$12, 0)))</f>
        <v>4.8369021376649538E-3</v>
      </c>
    </row>
    <row r="59" spans="3:6" ht="14.25" customHeight="1" x14ac:dyDescent="0.2">
      <c r="C59" s="9" t="s">
        <v>77</v>
      </c>
      <c r="D59" s="9" t="s">
        <v>36</v>
      </c>
      <c r="E59" s="41">
        <f>IF(ISNUMBER('2.Value Factors pre-Gap Filling'!E59), '2.Value Factors pre-Gap Filling'!E59, INDEX('2.Value Factors pre-Gap Filling'!$I$13:$O$13, MATCH('WP Eutrophication Value Factors'!D59, '2.Value Factors pre-Gap Filling'!$I$12:$O$12, 0)))</f>
        <v>767.67872996409517</v>
      </c>
      <c r="F59" s="41">
        <f>IF(ISNUMBER('2.Value Factors pre-Gap Filling'!F59), '2.Value Factors pre-Gap Filling'!F59, INDEX('2.Value Factors pre-Gap Filling'!$I$14:$O$14, MATCH('WP Eutrophication Value Factors'!D59, '2.Value Factors pre-Gap Filling'!$I$12:$O$12, 0)))</f>
        <v>7.3227758866574663E-3</v>
      </c>
    </row>
    <row r="60" spans="3:6" ht="14.25" customHeight="1" x14ac:dyDescent="0.2">
      <c r="C60" s="9" t="s">
        <v>78</v>
      </c>
      <c r="D60" s="9" t="s">
        <v>34</v>
      </c>
      <c r="E60" s="41">
        <f>IF(ISNUMBER('2.Value Factors pre-Gap Filling'!E60), '2.Value Factors pre-Gap Filling'!E60, INDEX('2.Value Factors pre-Gap Filling'!$I$13:$O$13, MATCH('WP Eutrophication Value Factors'!D60, '2.Value Factors pre-Gap Filling'!$I$12:$O$12, 0)))</f>
        <v>104.76479715338937</v>
      </c>
      <c r="F60" s="41">
        <f>IF(ISNUMBER('2.Value Factors pre-Gap Filling'!F60), '2.Value Factors pre-Gap Filling'!F60, INDEX('2.Value Factors pre-Gap Filling'!$I$14:$O$14, MATCH('WP Eutrophication Value Factors'!D60, '2.Value Factors pre-Gap Filling'!$I$12:$O$12, 0)))</f>
        <v>5.1315059346155089E-3</v>
      </c>
    </row>
    <row r="61" spans="3:6" ht="14.25" customHeight="1" x14ac:dyDescent="0.2">
      <c r="C61" s="9" t="s">
        <v>79</v>
      </c>
      <c r="D61" s="9" t="s">
        <v>27</v>
      </c>
      <c r="E61" s="41">
        <f>IF(ISNUMBER('2.Value Factors pre-Gap Filling'!E61), '2.Value Factors pre-Gap Filling'!E61, INDEX('2.Value Factors pre-Gap Filling'!$I$13:$O$13, MATCH('WP Eutrophication Value Factors'!D61, '2.Value Factors pre-Gap Filling'!$I$12:$O$12, 0)))</f>
        <v>131.19799395450462</v>
      </c>
      <c r="F61" s="41">
        <f>IF(ISNUMBER('2.Value Factors pre-Gap Filling'!F61), '2.Value Factors pre-Gap Filling'!F61, INDEX('2.Value Factors pre-Gap Filling'!$I$14:$O$14, MATCH('WP Eutrophication Value Factors'!D61, '2.Value Factors pre-Gap Filling'!$I$12:$O$12, 0)))</f>
        <v>0.23301265238919108</v>
      </c>
    </row>
    <row r="62" spans="3:6" ht="14.25" customHeight="1" x14ac:dyDescent="0.2">
      <c r="C62" s="9" t="s">
        <v>80</v>
      </c>
      <c r="D62" s="9" t="s">
        <v>36</v>
      </c>
      <c r="E62" s="41">
        <f>IF(ISNUMBER('2.Value Factors pre-Gap Filling'!E62), '2.Value Factors pre-Gap Filling'!E62, INDEX('2.Value Factors pre-Gap Filling'!$I$13:$O$13, MATCH('WP Eutrophication Value Factors'!D62, '2.Value Factors pre-Gap Filling'!$I$12:$O$12, 0)))</f>
        <v>320.66496548645671</v>
      </c>
      <c r="F62" s="41">
        <f>IF(ISNUMBER('2.Value Factors pre-Gap Filling'!F62), '2.Value Factors pre-Gap Filling'!F62, INDEX('2.Value Factors pre-Gap Filling'!$I$14:$O$14, MATCH('WP Eutrophication Value Factors'!D62, '2.Value Factors pre-Gap Filling'!$I$12:$O$12, 0)))</f>
        <v>2.6228230270367327E-2</v>
      </c>
    </row>
    <row r="63" spans="3:6" ht="14.25" customHeight="1" x14ac:dyDescent="0.2">
      <c r="C63" s="9" t="s">
        <v>81</v>
      </c>
      <c r="D63" s="9" t="s">
        <v>36</v>
      </c>
      <c r="E63" s="41">
        <f>IF(ISNUMBER('2.Value Factors pre-Gap Filling'!E63), '2.Value Factors pre-Gap Filling'!E63, INDEX('2.Value Factors pre-Gap Filling'!$I$13:$O$13, MATCH('WP Eutrophication Value Factors'!D63, '2.Value Factors pre-Gap Filling'!$I$12:$O$12, 0)))</f>
        <v>320.66496548645671</v>
      </c>
      <c r="F63" s="41">
        <f>IF(ISNUMBER('2.Value Factors pre-Gap Filling'!F63), '2.Value Factors pre-Gap Filling'!F63, INDEX('2.Value Factors pre-Gap Filling'!$I$14:$O$14, MATCH('WP Eutrophication Value Factors'!D63, '2.Value Factors pre-Gap Filling'!$I$12:$O$12, 0)))</f>
        <v>2.6228230270367327E-2</v>
      </c>
    </row>
    <row r="64" spans="3:6" ht="14.25" customHeight="1" x14ac:dyDescent="0.2">
      <c r="C64" s="9" t="s">
        <v>82</v>
      </c>
      <c r="D64" s="9" t="s">
        <v>27</v>
      </c>
      <c r="E64" s="41">
        <f>IF(ISNUMBER('2.Value Factors pre-Gap Filling'!E64), '2.Value Factors pre-Gap Filling'!E64, INDEX('2.Value Factors pre-Gap Filling'!$I$13:$O$13, MATCH('WP Eutrophication Value Factors'!D64, '2.Value Factors pre-Gap Filling'!$I$12:$O$12, 0)))</f>
        <v>64.38553962620928</v>
      </c>
      <c r="F64" s="41">
        <f>IF(ISNUMBER('2.Value Factors pre-Gap Filling'!F64), '2.Value Factors pre-Gap Filling'!F64, INDEX('2.Value Factors pre-Gap Filling'!$I$14:$O$14, MATCH('WP Eutrophication Value Factors'!D64, '2.Value Factors pre-Gap Filling'!$I$12:$O$12, 0)))</f>
        <v>0.27136472124631533</v>
      </c>
    </row>
    <row r="65" spans="3:6" ht="14.25" customHeight="1" x14ac:dyDescent="0.2">
      <c r="C65" s="9" t="s">
        <v>83</v>
      </c>
      <c r="D65" s="9" t="s">
        <v>27</v>
      </c>
      <c r="E65" s="41">
        <f>IF(ISNUMBER('2.Value Factors pre-Gap Filling'!E65), '2.Value Factors pre-Gap Filling'!E65, INDEX('2.Value Factors pre-Gap Filling'!$I$13:$O$13, MATCH('WP Eutrophication Value Factors'!D65, '2.Value Factors pre-Gap Filling'!$I$12:$O$12, 0)))</f>
        <v>27.720174494752026</v>
      </c>
      <c r="F65" s="41">
        <f>IF(ISNUMBER('2.Value Factors pre-Gap Filling'!F65), '2.Value Factors pre-Gap Filling'!F65, INDEX('2.Value Factors pre-Gap Filling'!$I$14:$O$14, MATCH('WP Eutrophication Value Factors'!D65, '2.Value Factors pre-Gap Filling'!$I$12:$O$12, 0)))</f>
        <v>0</v>
      </c>
    </row>
    <row r="66" spans="3:6" ht="14.25" customHeight="1" x14ac:dyDescent="0.2">
      <c r="C66" s="9" t="s">
        <v>84</v>
      </c>
      <c r="D66" s="9" t="s">
        <v>27</v>
      </c>
      <c r="E66" s="41">
        <f>IF(ISNUMBER('2.Value Factors pre-Gap Filling'!E66), '2.Value Factors pre-Gap Filling'!E66, INDEX('2.Value Factors pre-Gap Filling'!$I$13:$O$13, MATCH('WP Eutrophication Value Factors'!D66, '2.Value Factors pre-Gap Filling'!$I$12:$O$12, 0)))</f>
        <v>34.489186951126072</v>
      </c>
      <c r="F66" s="41">
        <f>IF(ISNUMBER('2.Value Factors pre-Gap Filling'!F66), '2.Value Factors pre-Gap Filling'!F66, INDEX('2.Value Factors pre-Gap Filling'!$I$14:$O$14, MATCH('WP Eutrophication Value Factors'!D66, '2.Value Factors pre-Gap Filling'!$I$12:$O$12, 0)))</f>
        <v>3.1786044902974782</v>
      </c>
    </row>
    <row r="67" spans="3:6" ht="14.25" customHeight="1" x14ac:dyDescent="0.2">
      <c r="C67" s="9" t="s">
        <v>85</v>
      </c>
      <c r="D67" s="9" t="s">
        <v>29</v>
      </c>
      <c r="E67" s="41">
        <f>IF(ISNUMBER('2.Value Factors pre-Gap Filling'!E67), '2.Value Factors pre-Gap Filling'!E67, INDEX('2.Value Factors pre-Gap Filling'!$I$13:$O$13, MATCH('WP Eutrophication Value Factors'!D67, '2.Value Factors pre-Gap Filling'!$I$12:$O$12, 0)))</f>
        <v>5.3027445841080647</v>
      </c>
      <c r="F67" s="41">
        <f>IF(ISNUMBER('2.Value Factors pre-Gap Filling'!F67), '2.Value Factors pre-Gap Filling'!F67, INDEX('2.Value Factors pre-Gap Filling'!$I$14:$O$14, MATCH('WP Eutrophication Value Factors'!D67, '2.Value Factors pre-Gap Filling'!$I$12:$O$12, 0)))</f>
        <v>5.3823889299579319E-2</v>
      </c>
    </row>
    <row r="68" spans="3:6" ht="14.25" customHeight="1" x14ac:dyDescent="0.2">
      <c r="C68" s="9" t="s">
        <v>86</v>
      </c>
      <c r="D68" s="9" t="s">
        <v>36</v>
      </c>
      <c r="E68" s="41">
        <f>IF(ISNUMBER('2.Value Factors pre-Gap Filling'!E68), '2.Value Factors pre-Gap Filling'!E68, INDEX('2.Value Factors pre-Gap Filling'!$I$13:$O$13, MATCH('WP Eutrophication Value Factors'!D68, '2.Value Factors pre-Gap Filling'!$I$12:$O$12, 0)))</f>
        <v>320.66496548645671</v>
      </c>
      <c r="F68" s="41">
        <f>IF(ISNUMBER('2.Value Factors pre-Gap Filling'!F68), '2.Value Factors pre-Gap Filling'!F68, INDEX('2.Value Factors pre-Gap Filling'!$I$14:$O$14, MATCH('WP Eutrophication Value Factors'!D68, '2.Value Factors pre-Gap Filling'!$I$12:$O$12, 0)))</f>
        <v>2.6228230270367327E-2</v>
      </c>
    </row>
    <row r="69" spans="3:6" ht="14.25" customHeight="1" x14ac:dyDescent="0.2">
      <c r="C69" s="9" t="s">
        <v>87</v>
      </c>
      <c r="D69" s="9" t="s">
        <v>36</v>
      </c>
      <c r="E69" s="41">
        <f>IF(ISNUMBER('2.Value Factors pre-Gap Filling'!E69), '2.Value Factors pre-Gap Filling'!E69, INDEX('2.Value Factors pre-Gap Filling'!$I$13:$O$13, MATCH('WP Eutrophication Value Factors'!D69, '2.Value Factors pre-Gap Filling'!$I$12:$O$12, 0)))</f>
        <v>525.1376413835427</v>
      </c>
      <c r="F69" s="41">
        <f>IF(ISNUMBER('2.Value Factors pre-Gap Filling'!F69), '2.Value Factors pre-Gap Filling'!F69, INDEX('2.Value Factors pre-Gap Filling'!$I$14:$O$14, MATCH('WP Eutrophication Value Factors'!D69, '2.Value Factors pre-Gap Filling'!$I$12:$O$12, 0)))</f>
        <v>1.7715188768556104E-2</v>
      </c>
    </row>
    <row r="70" spans="3:6" ht="14.25" customHeight="1" x14ac:dyDescent="0.2">
      <c r="C70" s="9" t="s">
        <v>88</v>
      </c>
      <c r="D70" s="9" t="s">
        <v>36</v>
      </c>
      <c r="E70" s="41">
        <f>IF(ISNUMBER('2.Value Factors pre-Gap Filling'!E70), '2.Value Factors pre-Gap Filling'!E70, INDEX('2.Value Factors pre-Gap Filling'!$I$13:$O$13, MATCH('WP Eutrophication Value Factors'!D70, '2.Value Factors pre-Gap Filling'!$I$12:$O$12, 0)))</f>
        <v>164.93035992550534</v>
      </c>
      <c r="F70" s="41">
        <f>IF(ISNUMBER('2.Value Factors pre-Gap Filling'!F70), '2.Value Factors pre-Gap Filling'!F70, INDEX('2.Value Factors pre-Gap Filling'!$I$14:$O$14, MATCH('WP Eutrophication Value Factors'!D70, '2.Value Factors pre-Gap Filling'!$I$12:$O$12, 0)))</f>
        <v>9.4821422523796578E-3</v>
      </c>
    </row>
    <row r="71" spans="3:6" ht="14.25" customHeight="1" x14ac:dyDescent="0.2">
      <c r="C71" s="9" t="s">
        <v>89</v>
      </c>
      <c r="D71" s="9" t="s">
        <v>29</v>
      </c>
      <c r="E71" s="41">
        <f>IF(ISNUMBER('2.Value Factors pre-Gap Filling'!E71), '2.Value Factors pre-Gap Filling'!E71, INDEX('2.Value Factors pre-Gap Filling'!$I$13:$O$13, MATCH('WP Eutrophication Value Factors'!D71, '2.Value Factors pre-Gap Filling'!$I$12:$O$12, 0)))</f>
        <v>15.094459891542758</v>
      </c>
      <c r="F71" s="41">
        <f>IF(ISNUMBER('2.Value Factors pre-Gap Filling'!F71), '2.Value Factors pre-Gap Filling'!F71, INDEX('2.Value Factors pre-Gap Filling'!$I$14:$O$14, MATCH('WP Eutrophication Value Factors'!D71, '2.Value Factors pre-Gap Filling'!$I$12:$O$12, 0)))</f>
        <v>3.024243992305739E-2</v>
      </c>
    </row>
    <row r="72" spans="3:6" ht="14.25" customHeight="1" x14ac:dyDescent="0.2">
      <c r="C72" s="9" t="s">
        <v>90</v>
      </c>
      <c r="D72" s="9" t="s">
        <v>36</v>
      </c>
      <c r="E72" s="41">
        <f>IF(ISNUMBER('2.Value Factors pre-Gap Filling'!E72), '2.Value Factors pre-Gap Filling'!E72, INDEX('2.Value Factors pre-Gap Filling'!$I$13:$O$13, MATCH('WP Eutrophication Value Factors'!D72, '2.Value Factors pre-Gap Filling'!$I$12:$O$12, 0)))</f>
        <v>218.04033180451498</v>
      </c>
      <c r="F72" s="41">
        <f>IF(ISNUMBER('2.Value Factors pre-Gap Filling'!F72), '2.Value Factors pre-Gap Filling'!F72, INDEX('2.Value Factors pre-Gap Filling'!$I$14:$O$14, MATCH('WP Eutrophication Value Factors'!D72, '2.Value Factors pre-Gap Filling'!$I$12:$O$12, 0)))</f>
        <v>3.8169770896272566E-3</v>
      </c>
    </row>
    <row r="73" spans="3:6" ht="14.25" customHeight="1" x14ac:dyDescent="0.2">
      <c r="C73" s="9" t="s">
        <v>91</v>
      </c>
      <c r="D73" s="9" t="s">
        <v>34</v>
      </c>
      <c r="E73" s="41">
        <f>IF(ISNUMBER('2.Value Factors pre-Gap Filling'!E73), '2.Value Factors pre-Gap Filling'!E73, INDEX('2.Value Factors pre-Gap Filling'!$I$13:$O$13, MATCH('WP Eutrophication Value Factors'!D73, '2.Value Factors pre-Gap Filling'!$I$12:$O$12, 0)))</f>
        <v>112.11115156621595</v>
      </c>
      <c r="F73" s="41">
        <f>IF(ISNUMBER('2.Value Factors pre-Gap Filling'!F73), '2.Value Factors pre-Gap Filling'!F73, INDEX('2.Value Factors pre-Gap Filling'!$I$14:$O$14, MATCH('WP Eutrophication Value Factors'!D73, '2.Value Factors pre-Gap Filling'!$I$12:$O$12, 0)))</f>
        <v>3.3805242237585791E-2</v>
      </c>
    </row>
    <row r="74" spans="3:6" ht="14.25" customHeight="1" x14ac:dyDescent="0.2">
      <c r="C74" s="9" t="s">
        <v>92</v>
      </c>
      <c r="D74" s="9" t="s">
        <v>34</v>
      </c>
      <c r="E74" s="41">
        <f>IF(ISNUMBER('2.Value Factors pre-Gap Filling'!E74), '2.Value Factors pre-Gap Filling'!E74, INDEX('2.Value Factors pre-Gap Filling'!$I$13:$O$13, MATCH('WP Eutrophication Value Factors'!D74, '2.Value Factors pre-Gap Filling'!$I$12:$O$12, 0)))</f>
        <v>138.00057770708707</v>
      </c>
      <c r="F74" s="41">
        <f>IF(ISNUMBER('2.Value Factors pre-Gap Filling'!F74), '2.Value Factors pre-Gap Filling'!F74, INDEX('2.Value Factors pre-Gap Filling'!$I$14:$O$14, MATCH('WP Eutrophication Value Factors'!D74, '2.Value Factors pre-Gap Filling'!$I$12:$O$12, 0)))</f>
        <v>5.7749184256282709E-3</v>
      </c>
    </row>
    <row r="75" spans="3:6" ht="14.25" customHeight="1" x14ac:dyDescent="0.2">
      <c r="C75" s="9" t="s">
        <v>93</v>
      </c>
      <c r="D75" s="9" t="s">
        <v>27</v>
      </c>
      <c r="E75" s="41">
        <f>IF(ISNUMBER('2.Value Factors pre-Gap Filling'!E75), '2.Value Factors pre-Gap Filling'!E75, INDEX('2.Value Factors pre-Gap Filling'!$I$13:$O$13, MATCH('WP Eutrophication Value Factors'!D75, '2.Value Factors pre-Gap Filling'!$I$12:$O$12, 0)))</f>
        <v>37.579914313082107</v>
      </c>
      <c r="F75" s="41">
        <f>IF(ISNUMBER('2.Value Factors pre-Gap Filling'!F75), '2.Value Factors pre-Gap Filling'!F75, INDEX('2.Value Factors pre-Gap Filling'!$I$14:$O$14, MATCH('WP Eutrophication Value Factors'!D75, '2.Value Factors pre-Gap Filling'!$I$12:$O$12, 0)))</f>
        <v>1.8120541793530507</v>
      </c>
    </row>
    <row r="76" spans="3:6" ht="14.25" customHeight="1" x14ac:dyDescent="0.2">
      <c r="C76" s="9" t="s">
        <v>94</v>
      </c>
      <c r="D76" s="9" t="s">
        <v>34</v>
      </c>
      <c r="E76" s="41">
        <f>IF(ISNUMBER('2.Value Factors pre-Gap Filling'!E76), '2.Value Factors pre-Gap Filling'!E76, INDEX('2.Value Factors pre-Gap Filling'!$I$13:$O$13, MATCH('WP Eutrophication Value Factors'!D76, '2.Value Factors pre-Gap Filling'!$I$12:$O$12, 0)))</f>
        <v>299.19659285383057</v>
      </c>
      <c r="F76" s="41">
        <f>IF(ISNUMBER('2.Value Factors pre-Gap Filling'!F76), '2.Value Factors pre-Gap Filling'!F76, INDEX('2.Value Factors pre-Gap Filling'!$I$14:$O$14, MATCH('WP Eutrophication Value Factors'!D76, '2.Value Factors pre-Gap Filling'!$I$12:$O$12, 0)))</f>
        <v>0</v>
      </c>
    </row>
    <row r="77" spans="3:6" ht="14.25" customHeight="1" x14ac:dyDescent="0.2">
      <c r="C77" s="9" t="s">
        <v>95</v>
      </c>
      <c r="D77" s="9" t="s">
        <v>34</v>
      </c>
      <c r="E77" s="41">
        <f>IF(ISNUMBER('2.Value Factors pre-Gap Filling'!E77), '2.Value Factors pre-Gap Filling'!E77, INDEX('2.Value Factors pre-Gap Filling'!$I$13:$O$13, MATCH('WP Eutrophication Value Factors'!D77, '2.Value Factors pre-Gap Filling'!$I$12:$O$12, 0)))</f>
        <v>51.875215466049269</v>
      </c>
      <c r="F77" s="41">
        <f>IF(ISNUMBER('2.Value Factors pre-Gap Filling'!F77), '2.Value Factors pre-Gap Filling'!F77, INDEX('2.Value Factors pre-Gap Filling'!$I$14:$O$14, MATCH('WP Eutrophication Value Factors'!D77, '2.Value Factors pre-Gap Filling'!$I$12:$O$12, 0)))</f>
        <v>0</v>
      </c>
    </row>
    <row r="78" spans="3:6" ht="14.25" customHeight="1" x14ac:dyDescent="0.2">
      <c r="C78" s="9" t="s">
        <v>96</v>
      </c>
      <c r="D78" s="9" t="s">
        <v>27</v>
      </c>
      <c r="E78" s="41">
        <f>IF(ISNUMBER('2.Value Factors pre-Gap Filling'!E78), '2.Value Factors pre-Gap Filling'!E78, INDEX('2.Value Factors pre-Gap Filling'!$I$13:$O$13, MATCH('WP Eutrophication Value Factors'!D78, '2.Value Factors pre-Gap Filling'!$I$12:$O$12, 0)))</f>
        <v>64.38553962620928</v>
      </c>
      <c r="F78" s="41">
        <f>IF(ISNUMBER('2.Value Factors pre-Gap Filling'!F78), '2.Value Factors pre-Gap Filling'!F78, INDEX('2.Value Factors pre-Gap Filling'!$I$14:$O$14, MATCH('WP Eutrophication Value Factors'!D78, '2.Value Factors pre-Gap Filling'!$I$12:$O$12, 0)))</f>
        <v>0.27136472124631533</v>
      </c>
    </row>
    <row r="79" spans="3:6" ht="14.25" customHeight="1" x14ac:dyDescent="0.2">
      <c r="C79" s="9" t="s">
        <v>97</v>
      </c>
      <c r="D79" s="9" t="s">
        <v>31</v>
      </c>
      <c r="E79" s="41">
        <f>IF(ISNUMBER('2.Value Factors pre-Gap Filling'!E79), '2.Value Factors pre-Gap Filling'!E79, INDEX('2.Value Factors pre-Gap Filling'!$I$13:$O$13, MATCH('WP Eutrophication Value Factors'!D79, '2.Value Factors pre-Gap Filling'!$I$12:$O$12, 0)))</f>
        <v>163.90028675905046</v>
      </c>
      <c r="F79" s="41">
        <f>IF(ISNUMBER('2.Value Factors pre-Gap Filling'!F79), '2.Value Factors pre-Gap Filling'!F79, INDEX('2.Value Factors pre-Gap Filling'!$I$14:$O$14, MATCH('WP Eutrophication Value Factors'!D79, '2.Value Factors pre-Gap Filling'!$I$12:$O$12, 0)))</f>
        <v>9.7395236995725776E-2</v>
      </c>
    </row>
    <row r="80" spans="3:6" ht="14.25" customHeight="1" x14ac:dyDescent="0.2">
      <c r="C80" s="9" t="s">
        <v>98</v>
      </c>
      <c r="D80" s="9" t="s">
        <v>27</v>
      </c>
      <c r="E80" s="41">
        <f>IF(ISNUMBER('2.Value Factors pre-Gap Filling'!E80), '2.Value Factors pre-Gap Filling'!E80, INDEX('2.Value Factors pre-Gap Filling'!$I$13:$O$13, MATCH('WP Eutrophication Value Factors'!D80, '2.Value Factors pre-Gap Filling'!$I$12:$O$12, 0)))</f>
        <v>89.150557895822587</v>
      </c>
      <c r="F80" s="41">
        <f>IF(ISNUMBER('2.Value Factors pre-Gap Filling'!F80), '2.Value Factors pre-Gap Filling'!F80, INDEX('2.Value Factors pre-Gap Filling'!$I$14:$O$14, MATCH('WP Eutrophication Value Factors'!D80, '2.Value Factors pre-Gap Filling'!$I$12:$O$12, 0)))</f>
        <v>1.3245028912619554</v>
      </c>
    </row>
    <row r="81" spans="3:6" ht="14.25" customHeight="1" x14ac:dyDescent="0.2">
      <c r="C81" s="9" t="s">
        <v>99</v>
      </c>
      <c r="D81" s="9" t="s">
        <v>27</v>
      </c>
      <c r="E81" s="41">
        <f>IF(ISNUMBER('2.Value Factors pre-Gap Filling'!E81), '2.Value Factors pre-Gap Filling'!E81, INDEX('2.Value Factors pre-Gap Filling'!$I$13:$O$13, MATCH('WP Eutrophication Value Factors'!D81, '2.Value Factors pre-Gap Filling'!$I$12:$O$12, 0)))</f>
        <v>34.090970478360575</v>
      </c>
      <c r="F81" s="41">
        <f>IF(ISNUMBER('2.Value Factors pre-Gap Filling'!F81), '2.Value Factors pre-Gap Filling'!F81, INDEX('2.Value Factors pre-Gap Filling'!$I$14:$O$14, MATCH('WP Eutrophication Value Factors'!D81, '2.Value Factors pre-Gap Filling'!$I$12:$O$12, 0)))</f>
        <v>7.156577149597948E-2</v>
      </c>
    </row>
    <row r="82" spans="3:6" ht="14.25" customHeight="1" x14ac:dyDescent="0.2">
      <c r="C82" s="9" t="s">
        <v>100</v>
      </c>
      <c r="D82" s="9" t="s">
        <v>31</v>
      </c>
      <c r="E82" s="41">
        <f>IF(ISNUMBER('2.Value Factors pre-Gap Filling'!E82), '2.Value Factors pre-Gap Filling'!E82, INDEX('2.Value Factors pre-Gap Filling'!$I$13:$O$13, MATCH('WP Eutrophication Value Factors'!D82, '2.Value Factors pre-Gap Filling'!$I$12:$O$12, 0)))</f>
        <v>163.90028675905046</v>
      </c>
      <c r="F82" s="41">
        <f>IF(ISNUMBER('2.Value Factors pre-Gap Filling'!F82), '2.Value Factors pre-Gap Filling'!F82, INDEX('2.Value Factors pre-Gap Filling'!$I$14:$O$14, MATCH('WP Eutrophication Value Factors'!D82, '2.Value Factors pre-Gap Filling'!$I$12:$O$12, 0)))</f>
        <v>9.7395236995725776E-2</v>
      </c>
    </row>
    <row r="83" spans="3:6" ht="14.25" customHeight="1" x14ac:dyDescent="0.2">
      <c r="C83" s="9" t="s">
        <v>101</v>
      </c>
      <c r="D83" s="9" t="s">
        <v>34</v>
      </c>
      <c r="E83" s="41">
        <f>IF(ISNUMBER('2.Value Factors pre-Gap Filling'!E83), '2.Value Factors pre-Gap Filling'!E83, INDEX('2.Value Factors pre-Gap Filling'!$I$13:$O$13, MATCH('WP Eutrophication Value Factors'!D83, '2.Value Factors pre-Gap Filling'!$I$12:$O$12, 0)))</f>
        <v>155.67046488884492</v>
      </c>
      <c r="F83" s="41">
        <f>IF(ISNUMBER('2.Value Factors pre-Gap Filling'!F83), '2.Value Factors pre-Gap Filling'!F83, INDEX('2.Value Factors pre-Gap Filling'!$I$14:$O$14, MATCH('WP Eutrophication Value Factors'!D83, '2.Value Factors pre-Gap Filling'!$I$12:$O$12, 0)))</f>
        <v>4.2651040557269565E-2</v>
      </c>
    </row>
    <row r="84" spans="3:6" ht="14.25" customHeight="1" x14ac:dyDescent="0.2">
      <c r="C84" s="9" t="s">
        <v>102</v>
      </c>
      <c r="D84" s="9" t="s">
        <v>34</v>
      </c>
      <c r="E84" s="41">
        <f>IF(ISNUMBER('2.Value Factors pre-Gap Filling'!E84), '2.Value Factors pre-Gap Filling'!E84, INDEX('2.Value Factors pre-Gap Filling'!$I$13:$O$13, MATCH('WP Eutrophication Value Factors'!D84, '2.Value Factors pre-Gap Filling'!$I$12:$O$12, 0)))</f>
        <v>30.297933855017192</v>
      </c>
      <c r="F84" s="41">
        <f>IF(ISNUMBER('2.Value Factors pre-Gap Filling'!F84), '2.Value Factors pre-Gap Filling'!F84, INDEX('2.Value Factors pre-Gap Filling'!$I$14:$O$14, MATCH('WP Eutrophication Value Factors'!D84, '2.Value Factors pre-Gap Filling'!$I$12:$O$12, 0)))</f>
        <v>8.7768960154407712E-3</v>
      </c>
    </row>
    <row r="85" spans="3:6" ht="14.25" customHeight="1" x14ac:dyDescent="0.2">
      <c r="C85" s="9" t="s">
        <v>103</v>
      </c>
      <c r="D85" s="9" t="s">
        <v>27</v>
      </c>
      <c r="E85" s="41">
        <f>IF(ISNUMBER('2.Value Factors pre-Gap Filling'!E85), '2.Value Factors pre-Gap Filling'!E85, INDEX('2.Value Factors pre-Gap Filling'!$I$13:$O$13, MATCH('WP Eutrophication Value Factors'!D85, '2.Value Factors pre-Gap Filling'!$I$12:$O$12, 0)))</f>
        <v>357.69218785552459</v>
      </c>
      <c r="F85" s="41">
        <f>IF(ISNUMBER('2.Value Factors pre-Gap Filling'!F85), '2.Value Factors pre-Gap Filling'!F85, INDEX('2.Value Factors pre-Gap Filling'!$I$14:$O$14, MATCH('WP Eutrophication Value Factors'!D85, '2.Value Factors pre-Gap Filling'!$I$12:$O$12, 0)))</f>
        <v>2.0712080615908308E-2</v>
      </c>
    </row>
    <row r="86" spans="3:6" ht="14.25" customHeight="1" x14ac:dyDescent="0.2">
      <c r="C86" s="9" t="s">
        <v>104</v>
      </c>
      <c r="D86" s="9" t="s">
        <v>27</v>
      </c>
      <c r="E86" s="41">
        <f>IF(ISNUMBER('2.Value Factors pre-Gap Filling'!E86), '2.Value Factors pre-Gap Filling'!E86, INDEX('2.Value Factors pre-Gap Filling'!$I$13:$O$13, MATCH('WP Eutrophication Value Factors'!D86, '2.Value Factors pre-Gap Filling'!$I$12:$O$12, 0)))</f>
        <v>24.869455951480852</v>
      </c>
      <c r="F86" s="41">
        <f>IF(ISNUMBER('2.Value Factors pre-Gap Filling'!F86), '2.Value Factors pre-Gap Filling'!F86, INDEX('2.Value Factors pre-Gap Filling'!$I$14:$O$14, MATCH('WP Eutrophication Value Factors'!D86, '2.Value Factors pre-Gap Filling'!$I$12:$O$12, 0)))</f>
        <v>0.13854293942406595</v>
      </c>
    </row>
    <row r="87" spans="3:6" ht="14.25" customHeight="1" x14ac:dyDescent="0.2">
      <c r="C87" s="9" t="s">
        <v>105</v>
      </c>
      <c r="D87" s="9" t="s">
        <v>34</v>
      </c>
      <c r="E87" s="41">
        <f>IF(ISNUMBER('2.Value Factors pre-Gap Filling'!E87), '2.Value Factors pre-Gap Filling'!E87, INDEX('2.Value Factors pre-Gap Filling'!$I$13:$O$13, MATCH('WP Eutrophication Value Factors'!D87, '2.Value Factors pre-Gap Filling'!$I$12:$O$12, 0)))</f>
        <v>189.97271654298225</v>
      </c>
      <c r="F87" s="41">
        <f>IF(ISNUMBER('2.Value Factors pre-Gap Filling'!F87), '2.Value Factors pre-Gap Filling'!F87, INDEX('2.Value Factors pre-Gap Filling'!$I$14:$O$14, MATCH('WP Eutrophication Value Factors'!D87, '2.Value Factors pre-Gap Filling'!$I$12:$O$12, 0)))</f>
        <v>1.9110596092604636E-2</v>
      </c>
    </row>
    <row r="88" spans="3:6" ht="14.25" customHeight="1" x14ac:dyDescent="0.2">
      <c r="C88" s="9" t="s">
        <v>106</v>
      </c>
      <c r="D88" s="9" t="s">
        <v>27</v>
      </c>
      <c r="E88" s="41">
        <f>IF(ISNUMBER('2.Value Factors pre-Gap Filling'!E88), '2.Value Factors pre-Gap Filling'!E88, INDEX('2.Value Factors pre-Gap Filling'!$I$13:$O$13, MATCH('WP Eutrophication Value Factors'!D88, '2.Value Factors pre-Gap Filling'!$I$12:$O$12, 0)))</f>
        <v>64.38553962620928</v>
      </c>
      <c r="F88" s="41">
        <f>IF(ISNUMBER('2.Value Factors pre-Gap Filling'!F88), '2.Value Factors pre-Gap Filling'!F88, INDEX('2.Value Factors pre-Gap Filling'!$I$14:$O$14, MATCH('WP Eutrophication Value Factors'!D88, '2.Value Factors pre-Gap Filling'!$I$12:$O$12, 0)))</f>
        <v>0.27136472124631533</v>
      </c>
    </row>
    <row r="89" spans="3:6" ht="14.25" customHeight="1" x14ac:dyDescent="0.2">
      <c r="C89" s="9" t="s">
        <v>107</v>
      </c>
      <c r="D89" s="9" t="s">
        <v>27</v>
      </c>
      <c r="E89" s="41">
        <f>IF(ISNUMBER('2.Value Factors pre-Gap Filling'!E89), '2.Value Factors pre-Gap Filling'!E89, INDEX('2.Value Factors pre-Gap Filling'!$I$13:$O$13, MATCH('WP Eutrophication Value Factors'!D89, '2.Value Factors pre-Gap Filling'!$I$12:$O$12, 0)))</f>
        <v>116.1803859303631</v>
      </c>
      <c r="F89" s="41">
        <f>IF(ISNUMBER('2.Value Factors pre-Gap Filling'!F89), '2.Value Factors pre-Gap Filling'!F89, INDEX('2.Value Factors pre-Gap Filling'!$I$14:$O$14, MATCH('WP Eutrophication Value Factors'!D89, '2.Value Factors pre-Gap Filling'!$I$12:$O$12, 0)))</f>
        <v>0.47710574485416957</v>
      </c>
    </row>
    <row r="90" spans="3:6" ht="14.25" customHeight="1" x14ac:dyDescent="0.2">
      <c r="C90" s="9" t="s">
        <v>108</v>
      </c>
      <c r="D90" s="9" t="s">
        <v>27</v>
      </c>
      <c r="E90" s="41">
        <f>IF(ISNUMBER('2.Value Factors pre-Gap Filling'!E90), '2.Value Factors pre-Gap Filling'!E90, INDEX('2.Value Factors pre-Gap Filling'!$I$13:$O$13, MATCH('WP Eutrophication Value Factors'!D90, '2.Value Factors pre-Gap Filling'!$I$12:$O$12, 0)))</f>
        <v>64.38553962620928</v>
      </c>
      <c r="F90" s="41">
        <f>IF(ISNUMBER('2.Value Factors pre-Gap Filling'!F90), '2.Value Factors pre-Gap Filling'!F90, INDEX('2.Value Factors pre-Gap Filling'!$I$14:$O$14, MATCH('WP Eutrophication Value Factors'!D90, '2.Value Factors pre-Gap Filling'!$I$12:$O$12, 0)))</f>
        <v>0.27136472124631533</v>
      </c>
    </row>
    <row r="91" spans="3:6" ht="14.25" customHeight="1" x14ac:dyDescent="0.2">
      <c r="C91" s="9" t="s">
        <v>109</v>
      </c>
      <c r="D91" s="9" t="s">
        <v>36</v>
      </c>
      <c r="E91" s="41">
        <f>IF(ISNUMBER('2.Value Factors pre-Gap Filling'!E91), '2.Value Factors pre-Gap Filling'!E91, INDEX('2.Value Factors pre-Gap Filling'!$I$13:$O$13, MATCH('WP Eutrophication Value Factors'!D91, '2.Value Factors pre-Gap Filling'!$I$12:$O$12, 0)))</f>
        <v>320.66496548645671</v>
      </c>
      <c r="F91" s="41">
        <f>IF(ISNUMBER('2.Value Factors pre-Gap Filling'!F91), '2.Value Factors pre-Gap Filling'!F91, INDEX('2.Value Factors pre-Gap Filling'!$I$14:$O$14, MATCH('WP Eutrophication Value Factors'!D91, '2.Value Factors pre-Gap Filling'!$I$12:$O$12, 0)))</f>
        <v>2.6228230270367327E-2</v>
      </c>
    </row>
    <row r="92" spans="3:6" ht="14.25" customHeight="1" x14ac:dyDescent="0.2">
      <c r="C92" s="9" t="s">
        <v>110</v>
      </c>
      <c r="D92" s="9" t="s">
        <v>31</v>
      </c>
      <c r="E92" s="41">
        <f>IF(ISNUMBER('2.Value Factors pre-Gap Filling'!E92), '2.Value Factors pre-Gap Filling'!E92, INDEX('2.Value Factors pre-Gap Filling'!$I$13:$O$13, MATCH('WP Eutrophication Value Factors'!D92, '2.Value Factors pre-Gap Filling'!$I$12:$O$12, 0)))</f>
        <v>163.90028675905046</v>
      </c>
      <c r="F92" s="41">
        <f>IF(ISNUMBER('2.Value Factors pre-Gap Filling'!F92), '2.Value Factors pre-Gap Filling'!F92, INDEX('2.Value Factors pre-Gap Filling'!$I$14:$O$14, MATCH('WP Eutrophication Value Factors'!D92, '2.Value Factors pre-Gap Filling'!$I$12:$O$12, 0)))</f>
        <v>9.7395236995725776E-2</v>
      </c>
    </row>
    <row r="93" spans="3:6" ht="14.25" customHeight="1" x14ac:dyDescent="0.2">
      <c r="C93" s="9" t="s">
        <v>111</v>
      </c>
      <c r="D93" s="9" t="s">
        <v>36</v>
      </c>
      <c r="E93" s="41">
        <f>IF(ISNUMBER('2.Value Factors pre-Gap Filling'!E93), '2.Value Factors pre-Gap Filling'!E93, INDEX('2.Value Factors pre-Gap Filling'!$I$13:$O$13, MATCH('WP Eutrophication Value Factors'!D93, '2.Value Factors pre-Gap Filling'!$I$12:$O$12, 0)))</f>
        <v>326.50036756881701</v>
      </c>
      <c r="F93" s="41">
        <f>IF(ISNUMBER('2.Value Factors pre-Gap Filling'!F93), '2.Value Factors pre-Gap Filling'!F93, INDEX('2.Value Factors pre-Gap Filling'!$I$14:$O$14, MATCH('WP Eutrophication Value Factors'!D93, '2.Value Factors pre-Gap Filling'!$I$12:$O$12, 0)))</f>
        <v>1.0779612348946989E-3</v>
      </c>
    </row>
    <row r="94" spans="3:6" ht="14.25" customHeight="1" x14ac:dyDescent="0.2">
      <c r="C94" s="9" t="s">
        <v>112</v>
      </c>
      <c r="D94" s="9" t="s">
        <v>34</v>
      </c>
      <c r="E94" s="41">
        <f>IF(ISNUMBER('2.Value Factors pre-Gap Filling'!E94), '2.Value Factors pre-Gap Filling'!E94, INDEX('2.Value Factors pre-Gap Filling'!$I$13:$O$13, MATCH('WP Eutrophication Value Factors'!D94, '2.Value Factors pre-Gap Filling'!$I$12:$O$12, 0)))</f>
        <v>181.27596832795336</v>
      </c>
      <c r="F94" s="41">
        <f>IF(ISNUMBER('2.Value Factors pre-Gap Filling'!F94), '2.Value Factors pre-Gap Filling'!F94, INDEX('2.Value Factors pre-Gap Filling'!$I$14:$O$14, MATCH('WP Eutrophication Value Factors'!D94, '2.Value Factors pre-Gap Filling'!$I$12:$O$12, 0)))</f>
        <v>7.7273835663588235E-3</v>
      </c>
    </row>
    <row r="95" spans="3:6" ht="14.25" customHeight="1" x14ac:dyDescent="0.2">
      <c r="C95" s="9" t="s">
        <v>113</v>
      </c>
      <c r="D95" s="9" t="s">
        <v>34</v>
      </c>
      <c r="E95" s="41">
        <f>IF(ISNUMBER('2.Value Factors pre-Gap Filling'!E95), '2.Value Factors pre-Gap Filling'!E95, INDEX('2.Value Factors pre-Gap Filling'!$I$13:$O$13, MATCH('WP Eutrophication Value Factors'!D95, '2.Value Factors pre-Gap Filling'!$I$12:$O$12, 0)))</f>
        <v>21.651867802005917</v>
      </c>
      <c r="F95" s="41">
        <f>IF(ISNUMBER('2.Value Factors pre-Gap Filling'!F95), '2.Value Factors pre-Gap Filling'!F95, INDEX('2.Value Factors pre-Gap Filling'!$I$14:$O$14, MATCH('WP Eutrophication Value Factors'!D95, '2.Value Factors pre-Gap Filling'!$I$12:$O$12, 0)))</f>
        <v>6.9436101725954295E-3</v>
      </c>
    </row>
    <row r="96" spans="3:6" ht="14.25" customHeight="1" x14ac:dyDescent="0.2">
      <c r="C96" s="9" t="s">
        <v>114</v>
      </c>
      <c r="D96" s="9" t="s">
        <v>36</v>
      </c>
      <c r="E96" s="41">
        <f>IF(ISNUMBER('2.Value Factors pre-Gap Filling'!E96), '2.Value Factors pre-Gap Filling'!E96, INDEX('2.Value Factors pre-Gap Filling'!$I$13:$O$13, MATCH('WP Eutrophication Value Factors'!D96, '2.Value Factors pre-Gap Filling'!$I$12:$O$12, 0)))</f>
        <v>141.63005961871121</v>
      </c>
      <c r="F96" s="41">
        <f>IF(ISNUMBER('2.Value Factors pre-Gap Filling'!F96), '2.Value Factors pre-Gap Filling'!F96, INDEX('2.Value Factors pre-Gap Filling'!$I$14:$O$14, MATCH('WP Eutrophication Value Factors'!D96, '2.Value Factors pre-Gap Filling'!$I$12:$O$12, 0)))</f>
        <v>5.6726279072762079E-2</v>
      </c>
    </row>
    <row r="97" spans="3:6" ht="14.25" customHeight="1" x14ac:dyDescent="0.2">
      <c r="C97" s="9" t="s">
        <v>115</v>
      </c>
      <c r="D97" s="9" t="s">
        <v>36</v>
      </c>
      <c r="E97" s="41">
        <f>IF(ISNUMBER('2.Value Factors pre-Gap Filling'!E97), '2.Value Factors pre-Gap Filling'!E97, INDEX('2.Value Factors pre-Gap Filling'!$I$13:$O$13, MATCH('WP Eutrophication Value Factors'!D97, '2.Value Factors pre-Gap Filling'!$I$12:$O$12, 0)))</f>
        <v>53.496591707446775</v>
      </c>
      <c r="F97" s="41">
        <f>IF(ISNUMBER('2.Value Factors pre-Gap Filling'!F97), '2.Value Factors pre-Gap Filling'!F97, INDEX('2.Value Factors pre-Gap Filling'!$I$14:$O$14, MATCH('WP Eutrophication Value Factors'!D97, '2.Value Factors pre-Gap Filling'!$I$12:$O$12, 0)))</f>
        <v>4.0922954318597608E-3</v>
      </c>
    </row>
    <row r="98" spans="3:6" ht="14.25" customHeight="1" x14ac:dyDescent="0.2">
      <c r="C98" s="9" t="s">
        <v>116</v>
      </c>
      <c r="D98" s="9" t="s">
        <v>36</v>
      </c>
      <c r="E98" s="41">
        <f>IF(ISNUMBER('2.Value Factors pre-Gap Filling'!E98), '2.Value Factors pre-Gap Filling'!E98, INDEX('2.Value Factors pre-Gap Filling'!$I$13:$O$13, MATCH('WP Eutrophication Value Factors'!D98, '2.Value Factors pre-Gap Filling'!$I$12:$O$12, 0)))</f>
        <v>85.442492291394842</v>
      </c>
      <c r="F98" s="41">
        <f>IF(ISNUMBER('2.Value Factors pre-Gap Filling'!F98), '2.Value Factors pre-Gap Filling'!F98, INDEX('2.Value Factors pre-Gap Filling'!$I$14:$O$14, MATCH('WP Eutrophication Value Factors'!D98, '2.Value Factors pre-Gap Filling'!$I$12:$O$12, 0)))</f>
        <v>1.6063902799401592E-3</v>
      </c>
    </row>
    <row r="99" spans="3:6" ht="14.25" customHeight="1" x14ac:dyDescent="0.2">
      <c r="C99" s="9" t="s">
        <v>117</v>
      </c>
      <c r="D99" s="9" t="s">
        <v>31</v>
      </c>
      <c r="E99" s="41">
        <f>IF(ISNUMBER('2.Value Factors pre-Gap Filling'!E99), '2.Value Factors pre-Gap Filling'!E99, INDEX('2.Value Factors pre-Gap Filling'!$I$13:$O$13, MATCH('WP Eutrophication Value Factors'!D99, '2.Value Factors pre-Gap Filling'!$I$12:$O$12, 0)))</f>
        <v>163.90028675905046</v>
      </c>
      <c r="F99" s="41">
        <f>IF(ISNUMBER('2.Value Factors pre-Gap Filling'!F99), '2.Value Factors pre-Gap Filling'!F99, INDEX('2.Value Factors pre-Gap Filling'!$I$14:$O$14, MATCH('WP Eutrophication Value Factors'!D99, '2.Value Factors pre-Gap Filling'!$I$12:$O$12, 0)))</f>
        <v>9.7395236995725776E-2</v>
      </c>
    </row>
    <row r="100" spans="3:6" ht="14.25" customHeight="1" x14ac:dyDescent="0.2">
      <c r="C100" s="9" t="s">
        <v>118</v>
      </c>
      <c r="D100" s="9" t="s">
        <v>27</v>
      </c>
      <c r="E100" s="41">
        <f>IF(ISNUMBER('2.Value Factors pre-Gap Filling'!E100), '2.Value Factors pre-Gap Filling'!E100, INDEX('2.Value Factors pre-Gap Filling'!$I$13:$O$13, MATCH('WP Eutrophication Value Factors'!D100, '2.Value Factors pre-Gap Filling'!$I$12:$O$12, 0)))</f>
        <v>49.517831105447854</v>
      </c>
      <c r="F100" s="41">
        <f>IF(ISNUMBER('2.Value Factors pre-Gap Filling'!F100), '2.Value Factors pre-Gap Filling'!F100, INDEX('2.Value Factors pre-Gap Filling'!$I$14:$O$14, MATCH('WP Eutrophication Value Factors'!D100, '2.Value Factors pre-Gap Filling'!$I$12:$O$12, 0)))</f>
        <v>0</v>
      </c>
    </row>
    <row r="101" spans="3:6" ht="14.25" customHeight="1" x14ac:dyDescent="0.2">
      <c r="C101" s="9" t="s">
        <v>119</v>
      </c>
      <c r="D101" s="9" t="s">
        <v>27</v>
      </c>
      <c r="E101" s="41">
        <f>IF(ISNUMBER('2.Value Factors pre-Gap Filling'!E101), '2.Value Factors pre-Gap Filling'!E101, INDEX('2.Value Factors pre-Gap Filling'!$I$13:$O$13, MATCH('WP Eutrophication Value Factors'!D101, '2.Value Factors pre-Gap Filling'!$I$12:$O$12, 0)))</f>
        <v>40.399884343669967</v>
      </c>
      <c r="F101" s="41">
        <f>IF(ISNUMBER('2.Value Factors pre-Gap Filling'!F101), '2.Value Factors pre-Gap Filling'!F101, INDEX('2.Value Factors pre-Gap Filling'!$I$14:$O$14, MATCH('WP Eutrophication Value Factors'!D101, '2.Value Factors pre-Gap Filling'!$I$12:$O$12, 0)))</f>
        <v>8.7723005685141256E-2</v>
      </c>
    </row>
    <row r="102" spans="3:6" ht="14.25" customHeight="1" x14ac:dyDescent="0.2">
      <c r="C102" s="9" t="s">
        <v>120</v>
      </c>
      <c r="D102" s="9" t="s">
        <v>25</v>
      </c>
      <c r="E102" s="41">
        <f>IF(ISNUMBER('2.Value Factors pre-Gap Filling'!E102), '2.Value Factors pre-Gap Filling'!E102, INDEX('2.Value Factors pre-Gap Filling'!$I$13:$O$13, MATCH('WP Eutrophication Value Factors'!D102, '2.Value Factors pre-Gap Filling'!$I$12:$O$12, 0)))</f>
        <v>141.68358922334596</v>
      </c>
      <c r="F102" s="41">
        <f>IF(ISNUMBER('2.Value Factors pre-Gap Filling'!F102), '2.Value Factors pre-Gap Filling'!F102, INDEX('2.Value Factors pre-Gap Filling'!$I$14:$O$14, MATCH('WP Eutrophication Value Factors'!D102, '2.Value Factors pre-Gap Filling'!$I$12:$O$12, 0)))</f>
        <v>4.1708115406396103E-3</v>
      </c>
    </row>
    <row r="103" spans="3:6" ht="14.25" customHeight="1" x14ac:dyDescent="0.2">
      <c r="C103" s="9" t="s">
        <v>121</v>
      </c>
      <c r="D103" s="9" t="s">
        <v>31</v>
      </c>
      <c r="E103" s="41">
        <f>IF(ISNUMBER('2.Value Factors pre-Gap Filling'!E103), '2.Value Factors pre-Gap Filling'!E103, INDEX('2.Value Factors pre-Gap Filling'!$I$13:$O$13, MATCH('WP Eutrophication Value Factors'!D103, '2.Value Factors pre-Gap Filling'!$I$12:$O$12, 0)))</f>
        <v>162.06619043959151</v>
      </c>
      <c r="F103" s="41">
        <f>IF(ISNUMBER('2.Value Factors pre-Gap Filling'!F103), '2.Value Factors pre-Gap Filling'!F103, INDEX('2.Value Factors pre-Gap Filling'!$I$14:$O$14, MATCH('WP Eutrophication Value Factors'!D103, '2.Value Factors pre-Gap Filling'!$I$12:$O$12, 0)))</f>
        <v>2.5070845822300302E-2</v>
      </c>
    </row>
    <row r="104" spans="3:6" ht="14.25" customHeight="1" x14ac:dyDescent="0.2">
      <c r="C104" s="9" t="s">
        <v>122</v>
      </c>
      <c r="D104" s="9" t="s">
        <v>29</v>
      </c>
      <c r="E104" s="41">
        <f>IF(ISNUMBER('2.Value Factors pre-Gap Filling'!E104), '2.Value Factors pre-Gap Filling'!E104, INDEX('2.Value Factors pre-Gap Filling'!$I$13:$O$13, MATCH('WP Eutrophication Value Factors'!D104, '2.Value Factors pre-Gap Filling'!$I$12:$O$12, 0)))</f>
        <v>83.35904643882418</v>
      </c>
      <c r="F104" s="41">
        <f>IF(ISNUMBER('2.Value Factors pre-Gap Filling'!F104), '2.Value Factors pre-Gap Filling'!F104, INDEX('2.Value Factors pre-Gap Filling'!$I$14:$O$14, MATCH('WP Eutrophication Value Factors'!D104, '2.Value Factors pre-Gap Filling'!$I$12:$O$12, 0)))</f>
        <v>7.1539820443026828E-3</v>
      </c>
    </row>
    <row r="105" spans="3:6" ht="14.25" customHeight="1" x14ac:dyDescent="0.2">
      <c r="C105" s="9" t="s">
        <v>123</v>
      </c>
      <c r="D105" s="9" t="s">
        <v>29</v>
      </c>
      <c r="E105" s="41">
        <f>IF(ISNUMBER('2.Value Factors pre-Gap Filling'!E105), '2.Value Factors pre-Gap Filling'!E105, INDEX('2.Value Factors pre-Gap Filling'!$I$13:$O$13, MATCH('WP Eutrophication Value Factors'!D105, '2.Value Factors pre-Gap Filling'!$I$12:$O$12, 0)))</f>
        <v>13.836326279615211</v>
      </c>
      <c r="F105" s="41">
        <f>IF(ISNUMBER('2.Value Factors pre-Gap Filling'!F105), '2.Value Factors pre-Gap Filling'!F105, INDEX('2.Value Factors pre-Gap Filling'!$I$14:$O$14, MATCH('WP Eutrophication Value Factors'!D105, '2.Value Factors pre-Gap Filling'!$I$12:$O$12, 0)))</f>
        <v>5.4953914133354072E-4</v>
      </c>
    </row>
    <row r="106" spans="3:6" ht="14.25" customHeight="1" x14ac:dyDescent="0.2">
      <c r="C106" s="9" t="s">
        <v>124</v>
      </c>
      <c r="D106" s="9" t="s">
        <v>27</v>
      </c>
      <c r="E106" s="41">
        <f>IF(ISNUMBER('2.Value Factors pre-Gap Filling'!E106), '2.Value Factors pre-Gap Filling'!E106, INDEX('2.Value Factors pre-Gap Filling'!$I$13:$O$13, MATCH('WP Eutrophication Value Factors'!D106, '2.Value Factors pre-Gap Filling'!$I$12:$O$12, 0)))</f>
        <v>44.081817143935325</v>
      </c>
      <c r="F106" s="41">
        <f>IF(ISNUMBER('2.Value Factors pre-Gap Filling'!F106), '2.Value Factors pre-Gap Filling'!F106, INDEX('2.Value Factors pre-Gap Filling'!$I$14:$O$14, MATCH('WP Eutrophication Value Factors'!D106, '2.Value Factors pre-Gap Filling'!$I$12:$O$12, 0)))</f>
        <v>0.16342922444793428</v>
      </c>
    </row>
    <row r="107" spans="3:6" ht="14.25" customHeight="1" x14ac:dyDescent="0.2">
      <c r="C107" s="9" t="s">
        <v>125</v>
      </c>
      <c r="D107" s="9" t="s">
        <v>27</v>
      </c>
      <c r="E107" s="41">
        <f>IF(ISNUMBER('2.Value Factors pre-Gap Filling'!E107), '2.Value Factors pre-Gap Filling'!E107, INDEX('2.Value Factors pre-Gap Filling'!$I$13:$O$13, MATCH('WP Eutrophication Value Factors'!D107, '2.Value Factors pre-Gap Filling'!$I$12:$O$12, 0)))</f>
        <v>64.38553962620928</v>
      </c>
      <c r="F107" s="41">
        <f>IF(ISNUMBER('2.Value Factors pre-Gap Filling'!F107), '2.Value Factors pre-Gap Filling'!F107, INDEX('2.Value Factors pre-Gap Filling'!$I$14:$O$14, MATCH('WP Eutrophication Value Factors'!D107, '2.Value Factors pre-Gap Filling'!$I$12:$O$12, 0)))</f>
        <v>0.27136472124631533</v>
      </c>
    </row>
    <row r="108" spans="3:6" ht="14.25" customHeight="1" x14ac:dyDescent="0.2">
      <c r="C108" s="9" t="s">
        <v>126</v>
      </c>
      <c r="D108" s="9" t="s">
        <v>29</v>
      </c>
      <c r="E108" s="41">
        <f>IF(ISNUMBER('2.Value Factors pre-Gap Filling'!E108), '2.Value Factors pre-Gap Filling'!E108, INDEX('2.Value Factors pre-Gap Filling'!$I$13:$O$13, MATCH('WP Eutrophication Value Factors'!D108, '2.Value Factors pre-Gap Filling'!$I$12:$O$12, 0)))</f>
        <v>180.97307822094803</v>
      </c>
      <c r="F108" s="41">
        <f>IF(ISNUMBER('2.Value Factors pre-Gap Filling'!F108), '2.Value Factors pre-Gap Filling'!F108, INDEX('2.Value Factors pre-Gap Filling'!$I$14:$O$14, MATCH('WP Eutrophication Value Factors'!D108, '2.Value Factors pre-Gap Filling'!$I$12:$O$12, 0)))</f>
        <v>0.49128351044560009</v>
      </c>
    </row>
    <row r="109" spans="3:6" ht="14.25" customHeight="1" x14ac:dyDescent="0.2">
      <c r="C109" s="9" t="s">
        <v>127</v>
      </c>
      <c r="D109" s="9" t="s">
        <v>27</v>
      </c>
      <c r="E109" s="41">
        <f>IF(ISNUMBER('2.Value Factors pre-Gap Filling'!E109), '2.Value Factors pre-Gap Filling'!E109, INDEX('2.Value Factors pre-Gap Filling'!$I$13:$O$13, MATCH('WP Eutrophication Value Factors'!D109, '2.Value Factors pre-Gap Filling'!$I$12:$O$12, 0)))</f>
        <v>72.881474728155865</v>
      </c>
      <c r="F109" s="41">
        <f>IF(ISNUMBER('2.Value Factors pre-Gap Filling'!F109), '2.Value Factors pre-Gap Filling'!F109, INDEX('2.Value Factors pre-Gap Filling'!$I$14:$O$14, MATCH('WP Eutrophication Value Factors'!D109, '2.Value Factors pre-Gap Filling'!$I$12:$O$12, 0)))</f>
        <v>0.30263757378819678</v>
      </c>
    </row>
    <row r="110" spans="3:6" ht="14.25" customHeight="1" x14ac:dyDescent="0.2">
      <c r="C110" s="9" t="s">
        <v>128</v>
      </c>
      <c r="D110" s="9" t="s">
        <v>36</v>
      </c>
      <c r="E110" s="41">
        <f>IF(ISNUMBER('2.Value Factors pre-Gap Filling'!E110), '2.Value Factors pre-Gap Filling'!E110, INDEX('2.Value Factors pre-Gap Filling'!$I$13:$O$13, MATCH('WP Eutrophication Value Factors'!D110, '2.Value Factors pre-Gap Filling'!$I$12:$O$12, 0)))</f>
        <v>320.66496548645671</v>
      </c>
      <c r="F110" s="41">
        <f>IF(ISNUMBER('2.Value Factors pre-Gap Filling'!F110), '2.Value Factors pre-Gap Filling'!F110, INDEX('2.Value Factors pre-Gap Filling'!$I$14:$O$14, MATCH('WP Eutrophication Value Factors'!D110, '2.Value Factors pre-Gap Filling'!$I$12:$O$12, 0)))</f>
        <v>2.6228230270367327E-2</v>
      </c>
    </row>
    <row r="111" spans="3:6" ht="14.25" customHeight="1" x14ac:dyDescent="0.2">
      <c r="C111" s="9" t="s">
        <v>129</v>
      </c>
      <c r="D111" s="9" t="s">
        <v>31</v>
      </c>
      <c r="E111" s="41">
        <f>IF(ISNUMBER('2.Value Factors pre-Gap Filling'!E111), '2.Value Factors pre-Gap Filling'!E111, INDEX('2.Value Factors pre-Gap Filling'!$I$13:$O$13, MATCH('WP Eutrophication Value Factors'!D111, '2.Value Factors pre-Gap Filling'!$I$12:$O$12, 0)))</f>
        <v>104.71128994812658</v>
      </c>
      <c r="F111" s="41">
        <f>IF(ISNUMBER('2.Value Factors pre-Gap Filling'!F111), '2.Value Factors pre-Gap Filling'!F111, INDEX('2.Value Factors pre-Gap Filling'!$I$14:$O$14, MATCH('WP Eutrophication Value Factors'!D111, '2.Value Factors pre-Gap Filling'!$I$12:$O$12, 0)))</f>
        <v>0.2218724945287201</v>
      </c>
    </row>
    <row r="112" spans="3:6" ht="14.25" customHeight="1" x14ac:dyDescent="0.2">
      <c r="C112" s="9" t="s">
        <v>130</v>
      </c>
      <c r="D112" s="9" t="s">
        <v>29</v>
      </c>
      <c r="E112" s="41">
        <f>IF(ISNUMBER('2.Value Factors pre-Gap Filling'!E112), '2.Value Factors pre-Gap Filling'!E112, INDEX('2.Value Factors pre-Gap Filling'!$I$13:$O$13, MATCH('WP Eutrophication Value Factors'!D112, '2.Value Factors pre-Gap Filling'!$I$12:$O$12, 0)))</f>
        <v>52.294869210048709</v>
      </c>
      <c r="F112" s="41">
        <f>IF(ISNUMBER('2.Value Factors pre-Gap Filling'!F112), '2.Value Factors pre-Gap Filling'!F112, INDEX('2.Value Factors pre-Gap Filling'!$I$14:$O$14, MATCH('WP Eutrophication Value Factors'!D112, '2.Value Factors pre-Gap Filling'!$I$12:$O$12, 0)))</f>
        <v>7.8188228709558224E-4</v>
      </c>
    </row>
    <row r="113" spans="3:6" ht="14.25" customHeight="1" x14ac:dyDescent="0.2">
      <c r="C113" s="9" t="s">
        <v>131</v>
      </c>
      <c r="D113" s="9" t="s">
        <v>27</v>
      </c>
      <c r="E113" s="41">
        <f>IF(ISNUMBER('2.Value Factors pre-Gap Filling'!E113), '2.Value Factors pre-Gap Filling'!E113, INDEX('2.Value Factors pre-Gap Filling'!$I$13:$O$13, MATCH('WP Eutrophication Value Factors'!D113, '2.Value Factors pre-Gap Filling'!$I$12:$O$12, 0)))</f>
        <v>32.700427479099758</v>
      </c>
      <c r="F113" s="41">
        <f>IF(ISNUMBER('2.Value Factors pre-Gap Filling'!F113), '2.Value Factors pre-Gap Filling'!F113, INDEX('2.Value Factors pre-Gap Filling'!$I$14:$O$14, MATCH('WP Eutrophication Value Factors'!D113, '2.Value Factors pre-Gap Filling'!$I$12:$O$12, 0)))</f>
        <v>0</v>
      </c>
    </row>
    <row r="114" spans="3:6" ht="14.25" customHeight="1" x14ac:dyDescent="0.2">
      <c r="C114" s="9" t="s">
        <v>132</v>
      </c>
      <c r="D114" s="9" t="s">
        <v>34</v>
      </c>
      <c r="E114" s="41">
        <f>IF(ISNUMBER('2.Value Factors pre-Gap Filling'!E114), '2.Value Factors pre-Gap Filling'!E114, INDEX('2.Value Factors pre-Gap Filling'!$I$13:$O$13, MATCH('WP Eutrophication Value Factors'!D114, '2.Value Factors pre-Gap Filling'!$I$12:$O$12, 0)))</f>
        <v>81.949236663315432</v>
      </c>
      <c r="F114" s="41">
        <f>IF(ISNUMBER('2.Value Factors pre-Gap Filling'!F114), '2.Value Factors pre-Gap Filling'!F114, INDEX('2.Value Factors pre-Gap Filling'!$I$14:$O$14, MATCH('WP Eutrophication Value Factors'!D114, '2.Value Factors pre-Gap Filling'!$I$12:$O$12, 0)))</f>
        <v>7.8270897447281691E-4</v>
      </c>
    </row>
    <row r="115" spans="3:6" ht="14.25" customHeight="1" x14ac:dyDescent="0.2">
      <c r="C115" s="9" t="s">
        <v>133</v>
      </c>
      <c r="D115" s="9" t="s">
        <v>31</v>
      </c>
      <c r="E115" s="41">
        <f>IF(ISNUMBER('2.Value Factors pre-Gap Filling'!E115), '2.Value Factors pre-Gap Filling'!E115, INDEX('2.Value Factors pre-Gap Filling'!$I$13:$O$13, MATCH('WP Eutrophication Value Factors'!D115, '2.Value Factors pre-Gap Filling'!$I$12:$O$12, 0)))</f>
        <v>163.90028675905046</v>
      </c>
      <c r="F115" s="41">
        <f>IF(ISNUMBER('2.Value Factors pre-Gap Filling'!F115), '2.Value Factors pre-Gap Filling'!F115, INDEX('2.Value Factors pre-Gap Filling'!$I$14:$O$14, MATCH('WP Eutrophication Value Factors'!D115, '2.Value Factors pre-Gap Filling'!$I$12:$O$12, 0)))</f>
        <v>9.7395236995725776E-2</v>
      </c>
    </row>
    <row r="116" spans="3:6" ht="14.25" customHeight="1" x14ac:dyDescent="0.2">
      <c r="C116" s="9" t="s">
        <v>134</v>
      </c>
      <c r="D116" s="9" t="s">
        <v>31</v>
      </c>
      <c r="E116" s="41">
        <f>IF(ISNUMBER('2.Value Factors pre-Gap Filling'!E116), '2.Value Factors pre-Gap Filling'!E116, INDEX('2.Value Factors pre-Gap Filling'!$I$13:$O$13, MATCH('WP Eutrophication Value Factors'!D116, '2.Value Factors pre-Gap Filling'!$I$12:$O$12, 0)))</f>
        <v>163.90028675905046</v>
      </c>
      <c r="F116" s="41">
        <f>IF(ISNUMBER('2.Value Factors pre-Gap Filling'!F116), '2.Value Factors pre-Gap Filling'!F116, INDEX('2.Value Factors pre-Gap Filling'!$I$14:$O$14, MATCH('WP Eutrophication Value Factors'!D116, '2.Value Factors pre-Gap Filling'!$I$12:$O$12, 0)))</f>
        <v>9.7395236995725776E-2</v>
      </c>
    </row>
    <row r="117" spans="3:6" ht="14.25" customHeight="1" x14ac:dyDescent="0.2">
      <c r="C117" s="9" t="s">
        <v>135</v>
      </c>
      <c r="D117" s="9" t="s">
        <v>31</v>
      </c>
      <c r="E117" s="41">
        <f>IF(ISNUMBER('2.Value Factors pre-Gap Filling'!E117), '2.Value Factors pre-Gap Filling'!E117, INDEX('2.Value Factors pre-Gap Filling'!$I$13:$O$13, MATCH('WP Eutrophication Value Factors'!D117, '2.Value Factors pre-Gap Filling'!$I$12:$O$12, 0)))</f>
        <v>233.09462604503025</v>
      </c>
      <c r="F117" s="41">
        <f>IF(ISNUMBER('2.Value Factors pre-Gap Filling'!F117), '2.Value Factors pre-Gap Filling'!F117, INDEX('2.Value Factors pre-Gap Filling'!$I$14:$O$14, MATCH('WP Eutrophication Value Factors'!D117, '2.Value Factors pre-Gap Filling'!$I$12:$O$12, 0)))</f>
        <v>9.9941212198570079E-2</v>
      </c>
    </row>
    <row r="118" spans="3:6" ht="14.25" customHeight="1" x14ac:dyDescent="0.2">
      <c r="C118" s="9" t="s">
        <v>136</v>
      </c>
      <c r="D118" s="9" t="s">
        <v>27</v>
      </c>
      <c r="E118" s="41">
        <f>IF(ISNUMBER('2.Value Factors pre-Gap Filling'!E118), '2.Value Factors pre-Gap Filling'!E118, INDEX('2.Value Factors pre-Gap Filling'!$I$13:$O$13, MATCH('WP Eutrophication Value Factors'!D118, '2.Value Factors pre-Gap Filling'!$I$12:$O$12, 0)))</f>
        <v>64.38553962620928</v>
      </c>
      <c r="F118" s="41">
        <f>IF(ISNUMBER('2.Value Factors pre-Gap Filling'!F118), '2.Value Factors pre-Gap Filling'!F118, INDEX('2.Value Factors pre-Gap Filling'!$I$14:$O$14, MATCH('WP Eutrophication Value Factors'!D118, '2.Value Factors pre-Gap Filling'!$I$12:$O$12, 0)))</f>
        <v>0.27136472124631533</v>
      </c>
    </row>
    <row r="119" spans="3:6" ht="14.25" customHeight="1" x14ac:dyDescent="0.2">
      <c r="C119" s="9" t="s">
        <v>137</v>
      </c>
      <c r="D119" s="9" t="s">
        <v>29</v>
      </c>
      <c r="E119" s="41">
        <f>IF(ISNUMBER('2.Value Factors pre-Gap Filling'!E119), '2.Value Factors pre-Gap Filling'!E119, INDEX('2.Value Factors pre-Gap Filling'!$I$13:$O$13, MATCH('WP Eutrophication Value Factors'!D119, '2.Value Factors pre-Gap Filling'!$I$12:$O$12, 0)))</f>
        <v>9.9957515289592997</v>
      </c>
      <c r="F119" s="41">
        <f>IF(ISNUMBER('2.Value Factors pre-Gap Filling'!F119), '2.Value Factors pre-Gap Filling'!F119, INDEX('2.Value Factors pre-Gap Filling'!$I$14:$O$14, MATCH('WP Eutrophication Value Factors'!D119, '2.Value Factors pre-Gap Filling'!$I$12:$O$12, 0)))</f>
        <v>0.48202052901236225</v>
      </c>
    </row>
    <row r="120" spans="3:6" ht="14.25" customHeight="1" x14ac:dyDescent="0.2">
      <c r="C120" s="9" t="s">
        <v>138</v>
      </c>
      <c r="D120" s="9" t="s">
        <v>27</v>
      </c>
      <c r="E120" s="41">
        <f>IF(ISNUMBER('2.Value Factors pre-Gap Filling'!E120), '2.Value Factors pre-Gap Filling'!E120, INDEX('2.Value Factors pre-Gap Filling'!$I$13:$O$13, MATCH('WP Eutrophication Value Factors'!D120, '2.Value Factors pre-Gap Filling'!$I$12:$O$12, 0)))</f>
        <v>5.9923184951509452</v>
      </c>
      <c r="F120" s="41">
        <f>IF(ISNUMBER('2.Value Factors pre-Gap Filling'!F120), '2.Value Factors pre-Gap Filling'!F120, INDEX('2.Value Factors pre-Gap Filling'!$I$14:$O$14, MATCH('WP Eutrophication Value Factors'!D120, '2.Value Factors pre-Gap Filling'!$I$12:$O$12, 0)))</f>
        <v>0</v>
      </c>
    </row>
    <row r="121" spans="3:6" ht="14.25" customHeight="1" x14ac:dyDescent="0.2">
      <c r="C121" s="9" t="s">
        <v>139</v>
      </c>
      <c r="D121" s="9" t="s">
        <v>31</v>
      </c>
      <c r="E121" s="41">
        <f>IF(ISNUMBER('2.Value Factors pre-Gap Filling'!E121), '2.Value Factors pre-Gap Filling'!E121, INDEX('2.Value Factors pre-Gap Filling'!$I$13:$O$13, MATCH('WP Eutrophication Value Factors'!D121, '2.Value Factors pre-Gap Filling'!$I$12:$O$12, 0)))</f>
        <v>226.8974831974578</v>
      </c>
      <c r="F121" s="41">
        <f>IF(ISNUMBER('2.Value Factors pre-Gap Filling'!F121), '2.Value Factors pre-Gap Filling'!F121, INDEX('2.Value Factors pre-Gap Filling'!$I$14:$O$14, MATCH('WP Eutrophication Value Factors'!D121, '2.Value Factors pre-Gap Filling'!$I$12:$O$12, 0)))</f>
        <v>0</v>
      </c>
    </row>
    <row r="122" spans="3:6" ht="14.25" customHeight="1" x14ac:dyDescent="0.2">
      <c r="C122" s="9" t="s">
        <v>140</v>
      </c>
      <c r="D122" s="9" t="s">
        <v>27</v>
      </c>
      <c r="E122" s="41">
        <f>IF(ISNUMBER('2.Value Factors pre-Gap Filling'!E122), '2.Value Factors pre-Gap Filling'!E122, INDEX('2.Value Factors pre-Gap Filling'!$I$13:$O$13, MATCH('WP Eutrophication Value Factors'!D122, '2.Value Factors pre-Gap Filling'!$I$12:$O$12, 0)))</f>
        <v>32.056678377300557</v>
      </c>
      <c r="F122" s="41">
        <f>IF(ISNUMBER('2.Value Factors pre-Gap Filling'!F122), '2.Value Factors pre-Gap Filling'!F122, INDEX('2.Value Factors pre-Gap Filling'!$I$14:$O$14, MATCH('WP Eutrophication Value Factors'!D122, '2.Value Factors pre-Gap Filling'!$I$12:$O$12, 0)))</f>
        <v>0.61231960027463694</v>
      </c>
    </row>
    <row r="123" spans="3:6" ht="14.25" customHeight="1" x14ac:dyDescent="0.2">
      <c r="C123" s="9" t="s">
        <v>141</v>
      </c>
      <c r="D123" s="9" t="s">
        <v>29</v>
      </c>
      <c r="E123" s="41">
        <f>IF(ISNUMBER('2.Value Factors pre-Gap Filling'!E123), '2.Value Factors pre-Gap Filling'!E123, INDEX('2.Value Factors pre-Gap Filling'!$I$13:$O$13, MATCH('WP Eutrophication Value Factors'!D123, '2.Value Factors pre-Gap Filling'!$I$12:$O$12, 0)))</f>
        <v>32.965473306203478</v>
      </c>
      <c r="F123" s="41">
        <f>IF(ISNUMBER('2.Value Factors pre-Gap Filling'!F123), '2.Value Factors pre-Gap Filling'!F123, INDEX('2.Value Factors pre-Gap Filling'!$I$14:$O$14, MATCH('WP Eutrophication Value Factors'!D123, '2.Value Factors pre-Gap Filling'!$I$12:$O$12, 0)))</f>
        <v>0.20689795046210518</v>
      </c>
    </row>
    <row r="124" spans="3:6" ht="14.25" customHeight="1" x14ac:dyDescent="0.2">
      <c r="C124" s="9" t="s">
        <v>142</v>
      </c>
      <c r="D124" s="9" t="s">
        <v>34</v>
      </c>
      <c r="E124" s="41">
        <f>IF(ISNUMBER('2.Value Factors pre-Gap Filling'!E124), '2.Value Factors pre-Gap Filling'!E124, INDEX('2.Value Factors pre-Gap Filling'!$I$13:$O$13, MATCH('WP Eutrophication Value Factors'!D124, '2.Value Factors pre-Gap Filling'!$I$12:$O$12, 0)))</f>
        <v>37.670223981274795</v>
      </c>
      <c r="F124" s="41">
        <f>IF(ISNUMBER('2.Value Factors pre-Gap Filling'!F124), '2.Value Factors pre-Gap Filling'!F124, INDEX('2.Value Factors pre-Gap Filling'!$I$14:$O$14, MATCH('WP Eutrophication Value Factors'!D124, '2.Value Factors pre-Gap Filling'!$I$12:$O$12, 0)))</f>
        <v>0</v>
      </c>
    </row>
    <row r="125" spans="3:6" ht="14.25" customHeight="1" x14ac:dyDescent="0.2">
      <c r="C125" s="9" t="s">
        <v>143</v>
      </c>
      <c r="D125" s="9" t="s">
        <v>34</v>
      </c>
      <c r="E125" s="41">
        <f>IF(ISNUMBER('2.Value Factors pre-Gap Filling'!E125), '2.Value Factors pre-Gap Filling'!E125, INDEX('2.Value Factors pre-Gap Filling'!$I$13:$O$13, MATCH('WP Eutrophication Value Factors'!D125, '2.Value Factors pre-Gap Filling'!$I$12:$O$12, 0)))</f>
        <v>8.1671719400669645</v>
      </c>
      <c r="F125" s="41">
        <f>IF(ISNUMBER('2.Value Factors pre-Gap Filling'!F125), '2.Value Factors pre-Gap Filling'!F125, INDEX('2.Value Factors pre-Gap Filling'!$I$14:$O$14, MATCH('WP Eutrophication Value Factors'!D125, '2.Value Factors pre-Gap Filling'!$I$12:$O$12, 0)))</f>
        <v>7.4012598534167551E-3</v>
      </c>
    </row>
    <row r="126" spans="3:6" ht="14.25" customHeight="1" x14ac:dyDescent="0.2">
      <c r="C126" s="9" t="s">
        <v>144</v>
      </c>
      <c r="D126" s="9" t="s">
        <v>29</v>
      </c>
      <c r="E126" s="41">
        <f>IF(ISNUMBER('2.Value Factors pre-Gap Filling'!E126), '2.Value Factors pre-Gap Filling'!E126, INDEX('2.Value Factors pre-Gap Filling'!$I$13:$O$13, MATCH('WP Eutrophication Value Factors'!D126, '2.Value Factors pre-Gap Filling'!$I$12:$O$12, 0)))</f>
        <v>2.708599476354637</v>
      </c>
      <c r="F126" s="41">
        <f>IF(ISNUMBER('2.Value Factors pre-Gap Filling'!F126), '2.Value Factors pre-Gap Filling'!F126, INDEX('2.Value Factors pre-Gap Filling'!$I$14:$O$14, MATCH('WP Eutrophication Value Factors'!D126, '2.Value Factors pre-Gap Filling'!$I$12:$O$12, 0)))</f>
        <v>7.6617179502522961E-2</v>
      </c>
    </row>
    <row r="127" spans="3:6" ht="14.25" customHeight="1" x14ac:dyDescent="0.2">
      <c r="C127" s="9" t="s">
        <v>145</v>
      </c>
      <c r="D127" s="9" t="s">
        <v>27</v>
      </c>
      <c r="E127" s="41">
        <f>IF(ISNUMBER('2.Value Factors pre-Gap Filling'!E127), '2.Value Factors pre-Gap Filling'!E127, INDEX('2.Value Factors pre-Gap Filling'!$I$13:$O$13, MATCH('WP Eutrophication Value Factors'!D127, '2.Value Factors pre-Gap Filling'!$I$12:$O$12, 0)))</f>
        <v>64.38553962620928</v>
      </c>
      <c r="F127" s="41">
        <f>IF(ISNUMBER('2.Value Factors pre-Gap Filling'!F127), '2.Value Factors pre-Gap Filling'!F127, INDEX('2.Value Factors pre-Gap Filling'!$I$14:$O$14, MATCH('WP Eutrophication Value Factors'!D127, '2.Value Factors pre-Gap Filling'!$I$12:$O$12, 0)))</f>
        <v>0.27136472124631533</v>
      </c>
    </row>
    <row r="128" spans="3:6" ht="14.25" customHeight="1" x14ac:dyDescent="0.2">
      <c r="C128" s="9" t="s">
        <v>146</v>
      </c>
      <c r="D128" s="9" t="s">
        <v>27</v>
      </c>
      <c r="E128" s="41">
        <f>IF(ISNUMBER('2.Value Factors pre-Gap Filling'!E128), '2.Value Factors pre-Gap Filling'!E128, INDEX('2.Value Factors pre-Gap Filling'!$I$13:$O$13, MATCH('WP Eutrophication Value Factors'!D128, '2.Value Factors pre-Gap Filling'!$I$12:$O$12, 0)))</f>
        <v>19.533745561332722</v>
      </c>
      <c r="F128" s="41">
        <f>IF(ISNUMBER('2.Value Factors pre-Gap Filling'!F128), '2.Value Factors pre-Gap Filling'!F128, INDEX('2.Value Factors pre-Gap Filling'!$I$14:$O$14, MATCH('WP Eutrophication Value Factors'!D128, '2.Value Factors pre-Gap Filling'!$I$12:$O$12, 0)))</f>
        <v>0.26963921256323237</v>
      </c>
    </row>
    <row r="129" spans="3:6" ht="14.25" customHeight="1" x14ac:dyDescent="0.2">
      <c r="C129" s="9" t="s">
        <v>147</v>
      </c>
      <c r="D129" s="9" t="s">
        <v>27</v>
      </c>
      <c r="E129" s="41">
        <f>IF(ISNUMBER('2.Value Factors pre-Gap Filling'!E129), '2.Value Factors pre-Gap Filling'!E129, INDEX('2.Value Factors pre-Gap Filling'!$I$13:$O$13, MATCH('WP Eutrophication Value Factors'!D129, '2.Value Factors pre-Gap Filling'!$I$12:$O$12, 0)))</f>
        <v>20.057062225279481</v>
      </c>
      <c r="F129" s="41">
        <f>IF(ISNUMBER('2.Value Factors pre-Gap Filling'!F129), '2.Value Factors pre-Gap Filling'!F129, INDEX('2.Value Factors pre-Gap Filling'!$I$14:$O$14, MATCH('WP Eutrophication Value Factors'!D129, '2.Value Factors pre-Gap Filling'!$I$12:$O$12, 0)))</f>
        <v>0</v>
      </c>
    </row>
    <row r="130" spans="3:6" ht="14.25" customHeight="1" x14ac:dyDescent="0.2">
      <c r="C130" s="9" t="s">
        <v>148</v>
      </c>
      <c r="D130" s="9" t="s">
        <v>31</v>
      </c>
      <c r="E130" s="41">
        <f>IF(ISNUMBER('2.Value Factors pre-Gap Filling'!E130), '2.Value Factors pre-Gap Filling'!E130, INDEX('2.Value Factors pre-Gap Filling'!$I$13:$O$13, MATCH('WP Eutrophication Value Factors'!D130, '2.Value Factors pre-Gap Filling'!$I$12:$O$12, 0)))</f>
        <v>163.90028675905046</v>
      </c>
      <c r="F130" s="41">
        <f>IF(ISNUMBER('2.Value Factors pre-Gap Filling'!F130), '2.Value Factors pre-Gap Filling'!F130, INDEX('2.Value Factors pre-Gap Filling'!$I$14:$O$14, MATCH('WP Eutrophication Value Factors'!D130, '2.Value Factors pre-Gap Filling'!$I$12:$O$12, 0)))</f>
        <v>9.7395236995725776E-2</v>
      </c>
    </row>
    <row r="131" spans="3:6" ht="14.25" customHeight="1" x14ac:dyDescent="0.2">
      <c r="C131" s="9" t="s">
        <v>149</v>
      </c>
      <c r="D131" s="9" t="s">
        <v>34</v>
      </c>
      <c r="E131" s="41">
        <f>IF(ISNUMBER('2.Value Factors pre-Gap Filling'!E131), '2.Value Factors pre-Gap Filling'!E131, INDEX('2.Value Factors pre-Gap Filling'!$I$13:$O$13, MATCH('WP Eutrophication Value Factors'!D131, '2.Value Factors pre-Gap Filling'!$I$12:$O$12, 0)))</f>
        <v>18.721164111649106</v>
      </c>
      <c r="F131" s="41">
        <f>IF(ISNUMBER('2.Value Factors pre-Gap Filling'!F131), '2.Value Factors pre-Gap Filling'!F131, INDEX('2.Value Factors pre-Gap Filling'!$I$14:$O$14, MATCH('WP Eutrophication Value Factors'!D131, '2.Value Factors pre-Gap Filling'!$I$12:$O$12, 0)))</f>
        <v>3.3965394501802931E-4</v>
      </c>
    </row>
    <row r="132" spans="3:6" ht="14.25" customHeight="1" x14ac:dyDescent="0.2">
      <c r="C132" s="9" t="s">
        <v>150</v>
      </c>
      <c r="D132" s="9" t="s">
        <v>34</v>
      </c>
      <c r="E132" s="41">
        <f>IF(ISNUMBER('2.Value Factors pre-Gap Filling'!E132), '2.Value Factors pre-Gap Filling'!E132, INDEX('2.Value Factors pre-Gap Filling'!$I$13:$O$13, MATCH('WP Eutrophication Value Factors'!D132, '2.Value Factors pre-Gap Filling'!$I$12:$O$12, 0)))</f>
        <v>176.80330209706474</v>
      </c>
      <c r="F132" s="41">
        <f>IF(ISNUMBER('2.Value Factors pre-Gap Filling'!F132), '2.Value Factors pre-Gap Filling'!F132, INDEX('2.Value Factors pre-Gap Filling'!$I$14:$O$14, MATCH('WP Eutrophication Value Factors'!D132, '2.Value Factors pre-Gap Filling'!$I$12:$O$12, 0)))</f>
        <v>0</v>
      </c>
    </row>
    <row r="133" spans="3:6" ht="14.25" customHeight="1" x14ac:dyDescent="0.2">
      <c r="C133" s="9" t="s">
        <v>151</v>
      </c>
      <c r="D133" s="9" t="s">
        <v>31</v>
      </c>
      <c r="E133" s="41">
        <f>IF(ISNUMBER('2.Value Factors pre-Gap Filling'!E133), '2.Value Factors pre-Gap Filling'!E133, INDEX('2.Value Factors pre-Gap Filling'!$I$13:$O$13, MATCH('WP Eutrophication Value Factors'!D133, '2.Value Factors pre-Gap Filling'!$I$12:$O$12, 0)))</f>
        <v>474.7721070270058</v>
      </c>
      <c r="F133" s="41">
        <f>IF(ISNUMBER('2.Value Factors pre-Gap Filling'!F133), '2.Value Factors pre-Gap Filling'!F133, INDEX('2.Value Factors pre-Gap Filling'!$I$14:$O$14, MATCH('WP Eutrophication Value Factors'!D133, '2.Value Factors pre-Gap Filling'!$I$12:$O$12, 0)))</f>
        <v>4.8231200789542232E-2</v>
      </c>
    </row>
    <row r="134" spans="3:6" ht="14.25" customHeight="1" x14ac:dyDescent="0.2">
      <c r="C134" s="9" t="s">
        <v>152</v>
      </c>
      <c r="D134" s="9" t="s">
        <v>25</v>
      </c>
      <c r="E134" s="41">
        <f>IF(ISNUMBER('2.Value Factors pre-Gap Filling'!E134), '2.Value Factors pre-Gap Filling'!E134, INDEX('2.Value Factors pre-Gap Filling'!$I$13:$O$13, MATCH('WP Eutrophication Value Factors'!D134, '2.Value Factors pre-Gap Filling'!$I$12:$O$12, 0)))</f>
        <v>235.45009030664301</v>
      </c>
      <c r="F134" s="41">
        <f>IF(ISNUMBER('2.Value Factors pre-Gap Filling'!F134), '2.Value Factors pre-Gap Filling'!F134, INDEX('2.Value Factors pre-Gap Filling'!$I$14:$O$14, MATCH('WP Eutrophication Value Factors'!D134, '2.Value Factors pre-Gap Filling'!$I$12:$O$12, 0)))</f>
        <v>6.7701638177938899E-3</v>
      </c>
    </row>
    <row r="135" spans="3:6" ht="14.25" customHeight="1" x14ac:dyDescent="0.2">
      <c r="C135" s="9" t="s">
        <v>153</v>
      </c>
      <c r="D135" s="9" t="s">
        <v>34</v>
      </c>
      <c r="E135" s="41">
        <f>IF(ISNUMBER('2.Value Factors pre-Gap Filling'!E135), '2.Value Factors pre-Gap Filling'!E135, INDEX('2.Value Factors pre-Gap Filling'!$I$13:$O$13, MATCH('WP Eutrophication Value Factors'!D135, '2.Value Factors pre-Gap Filling'!$I$12:$O$12, 0)))</f>
        <v>83.709887106947363</v>
      </c>
      <c r="F135" s="41">
        <f>IF(ISNUMBER('2.Value Factors pre-Gap Filling'!F135), '2.Value Factors pre-Gap Filling'!F135, INDEX('2.Value Factors pre-Gap Filling'!$I$14:$O$14, MATCH('WP Eutrophication Value Factors'!D135, '2.Value Factors pre-Gap Filling'!$I$12:$O$12, 0)))</f>
        <v>0</v>
      </c>
    </row>
    <row r="136" spans="3:6" ht="14.25" customHeight="1" x14ac:dyDescent="0.2">
      <c r="C136" s="9" t="s">
        <v>154</v>
      </c>
      <c r="D136" s="9" t="s">
        <v>29</v>
      </c>
      <c r="E136" s="41">
        <f>IF(ISNUMBER('2.Value Factors pre-Gap Filling'!E136), '2.Value Factors pre-Gap Filling'!E136, INDEX('2.Value Factors pre-Gap Filling'!$I$13:$O$13, MATCH('WP Eutrophication Value Factors'!D136, '2.Value Factors pre-Gap Filling'!$I$12:$O$12, 0)))</f>
        <v>25.956854910169604</v>
      </c>
      <c r="F136" s="41">
        <f>IF(ISNUMBER('2.Value Factors pre-Gap Filling'!F136), '2.Value Factors pre-Gap Filling'!F136, INDEX('2.Value Factors pre-Gap Filling'!$I$14:$O$14, MATCH('WP Eutrophication Value Factors'!D136, '2.Value Factors pre-Gap Filling'!$I$12:$O$12, 0)))</f>
        <v>0.20890596809597139</v>
      </c>
    </row>
    <row r="137" spans="3:6" ht="14.25" customHeight="1" x14ac:dyDescent="0.2">
      <c r="C137" s="9" t="s">
        <v>155</v>
      </c>
      <c r="D137" s="9" t="s">
        <v>31</v>
      </c>
      <c r="E137" s="41">
        <f>IF(ISNUMBER('2.Value Factors pre-Gap Filling'!E137), '2.Value Factors pre-Gap Filling'!E137, INDEX('2.Value Factors pre-Gap Filling'!$I$13:$O$13, MATCH('WP Eutrophication Value Factors'!D137, '2.Value Factors pre-Gap Filling'!$I$12:$O$12, 0)))</f>
        <v>163.90028675905046</v>
      </c>
      <c r="F137" s="41">
        <f>IF(ISNUMBER('2.Value Factors pre-Gap Filling'!F137), '2.Value Factors pre-Gap Filling'!F137, INDEX('2.Value Factors pre-Gap Filling'!$I$14:$O$14, MATCH('WP Eutrophication Value Factors'!D137, '2.Value Factors pre-Gap Filling'!$I$12:$O$12, 0)))</f>
        <v>9.7395236995725776E-2</v>
      </c>
    </row>
    <row r="138" spans="3:6" ht="14.25" customHeight="1" x14ac:dyDescent="0.2">
      <c r="C138" s="9" t="s">
        <v>156</v>
      </c>
      <c r="D138" s="9" t="s">
        <v>34</v>
      </c>
      <c r="E138" s="41">
        <f>IF(ISNUMBER('2.Value Factors pre-Gap Filling'!E138), '2.Value Factors pre-Gap Filling'!E138, INDEX('2.Value Factors pre-Gap Filling'!$I$13:$O$13, MATCH('WP Eutrophication Value Factors'!D138, '2.Value Factors pre-Gap Filling'!$I$12:$O$12, 0)))</f>
        <v>63.486719415216662</v>
      </c>
      <c r="F138" s="41">
        <f>IF(ISNUMBER('2.Value Factors pre-Gap Filling'!F138), '2.Value Factors pre-Gap Filling'!F138, INDEX('2.Value Factors pre-Gap Filling'!$I$14:$O$14, MATCH('WP Eutrophication Value Factors'!D138, '2.Value Factors pre-Gap Filling'!$I$12:$O$12, 0)))</f>
        <v>1.2008505538975244E-2</v>
      </c>
    </row>
    <row r="139" spans="3:6" ht="14.25" customHeight="1" x14ac:dyDescent="0.2">
      <c r="C139" s="9" t="s">
        <v>157</v>
      </c>
      <c r="D139" s="9" t="s">
        <v>34</v>
      </c>
      <c r="E139" s="41">
        <f>IF(ISNUMBER('2.Value Factors pre-Gap Filling'!E139), '2.Value Factors pre-Gap Filling'!E139, INDEX('2.Value Factors pre-Gap Filling'!$I$13:$O$13, MATCH('WP Eutrophication Value Factors'!D139, '2.Value Factors pre-Gap Filling'!$I$12:$O$12, 0)))</f>
        <v>138.00057770708707</v>
      </c>
      <c r="F139" s="41">
        <f>IF(ISNUMBER('2.Value Factors pre-Gap Filling'!F139), '2.Value Factors pre-Gap Filling'!F139, INDEX('2.Value Factors pre-Gap Filling'!$I$14:$O$14, MATCH('WP Eutrophication Value Factors'!D139, '2.Value Factors pre-Gap Filling'!$I$12:$O$12, 0)))</f>
        <v>5.7749184256282709E-3</v>
      </c>
    </row>
    <row r="140" spans="3:6" ht="14.25" customHeight="1" x14ac:dyDescent="0.2">
      <c r="C140" s="9" t="s">
        <v>158</v>
      </c>
      <c r="D140" s="9" t="s">
        <v>36</v>
      </c>
      <c r="E140" s="41">
        <f>IF(ISNUMBER('2.Value Factors pre-Gap Filling'!E140), '2.Value Factors pre-Gap Filling'!E140, INDEX('2.Value Factors pre-Gap Filling'!$I$13:$O$13, MATCH('WP Eutrophication Value Factors'!D140, '2.Value Factors pre-Gap Filling'!$I$12:$O$12, 0)))</f>
        <v>781.63712119421575</v>
      </c>
      <c r="F140" s="41">
        <f>IF(ISNUMBER('2.Value Factors pre-Gap Filling'!F140), '2.Value Factors pre-Gap Filling'!F140, INDEX('2.Value Factors pre-Gap Filling'!$I$14:$O$14, MATCH('WP Eutrophication Value Factors'!D140, '2.Value Factors pre-Gap Filling'!$I$12:$O$12, 0)))</f>
        <v>1.31320577403334E-2</v>
      </c>
    </row>
    <row r="141" spans="3:6" ht="14.25" customHeight="1" x14ac:dyDescent="0.2">
      <c r="C141" s="9" t="s">
        <v>159</v>
      </c>
      <c r="D141" s="9" t="s">
        <v>31</v>
      </c>
      <c r="E141" s="41">
        <f>IF(ISNUMBER('2.Value Factors pre-Gap Filling'!E141), '2.Value Factors pre-Gap Filling'!E141, INDEX('2.Value Factors pre-Gap Filling'!$I$13:$O$13, MATCH('WP Eutrophication Value Factors'!D141, '2.Value Factors pre-Gap Filling'!$I$12:$O$12, 0)))</f>
        <v>163.90028675905046</v>
      </c>
      <c r="F141" s="41">
        <f>IF(ISNUMBER('2.Value Factors pre-Gap Filling'!F141), '2.Value Factors pre-Gap Filling'!F141, INDEX('2.Value Factors pre-Gap Filling'!$I$14:$O$14, MATCH('WP Eutrophication Value Factors'!D141, '2.Value Factors pre-Gap Filling'!$I$12:$O$12, 0)))</f>
        <v>9.7395236995725776E-2</v>
      </c>
    </row>
    <row r="142" spans="3:6" ht="14.25" customHeight="1" x14ac:dyDescent="0.2">
      <c r="C142" s="9" t="s">
        <v>160</v>
      </c>
      <c r="D142" s="9" t="s">
        <v>27</v>
      </c>
      <c r="E142" s="41">
        <f>IF(ISNUMBER('2.Value Factors pre-Gap Filling'!E142), '2.Value Factors pre-Gap Filling'!E142, INDEX('2.Value Factors pre-Gap Filling'!$I$13:$O$13, MATCH('WP Eutrophication Value Factors'!D142, '2.Value Factors pre-Gap Filling'!$I$12:$O$12, 0)))</f>
        <v>19.119611467878226</v>
      </c>
      <c r="F142" s="41">
        <f>IF(ISNUMBER('2.Value Factors pre-Gap Filling'!F142), '2.Value Factors pre-Gap Filling'!F142, INDEX('2.Value Factors pre-Gap Filling'!$I$14:$O$14, MATCH('WP Eutrophication Value Factors'!D142, '2.Value Factors pre-Gap Filling'!$I$12:$O$12, 0)))</f>
        <v>0</v>
      </c>
    </row>
    <row r="143" spans="3:6" ht="14.25" customHeight="1" x14ac:dyDescent="0.2">
      <c r="C143" s="9" t="s">
        <v>161</v>
      </c>
      <c r="D143" s="9" t="s">
        <v>27</v>
      </c>
      <c r="E143" s="41">
        <f>IF(ISNUMBER('2.Value Factors pre-Gap Filling'!E143), '2.Value Factors pre-Gap Filling'!E143, INDEX('2.Value Factors pre-Gap Filling'!$I$13:$O$13, MATCH('WP Eutrophication Value Factors'!D143, '2.Value Factors pre-Gap Filling'!$I$12:$O$12, 0)))</f>
        <v>64.38553962620928</v>
      </c>
      <c r="F143" s="41">
        <f>IF(ISNUMBER('2.Value Factors pre-Gap Filling'!F143), '2.Value Factors pre-Gap Filling'!F143, INDEX('2.Value Factors pre-Gap Filling'!$I$14:$O$14, MATCH('WP Eutrophication Value Factors'!D143, '2.Value Factors pre-Gap Filling'!$I$12:$O$12, 0)))</f>
        <v>0.27136472124631533</v>
      </c>
    </row>
    <row r="144" spans="3:6" ht="14.25" customHeight="1" x14ac:dyDescent="0.2">
      <c r="C144" s="9" t="s">
        <v>162</v>
      </c>
      <c r="D144" s="9" t="s">
        <v>31</v>
      </c>
      <c r="E144" s="41">
        <f>IF(ISNUMBER('2.Value Factors pre-Gap Filling'!E144), '2.Value Factors pre-Gap Filling'!E144, INDEX('2.Value Factors pre-Gap Filling'!$I$13:$O$13, MATCH('WP Eutrophication Value Factors'!D144, '2.Value Factors pre-Gap Filling'!$I$12:$O$12, 0)))</f>
        <v>19.845330666805403</v>
      </c>
      <c r="F144" s="41">
        <f>IF(ISNUMBER('2.Value Factors pre-Gap Filling'!F144), '2.Value Factors pre-Gap Filling'!F144, INDEX('2.Value Factors pre-Gap Filling'!$I$14:$O$14, MATCH('WP Eutrophication Value Factors'!D144, '2.Value Factors pre-Gap Filling'!$I$12:$O$12, 0)))</f>
        <v>0</v>
      </c>
    </row>
    <row r="145" spans="3:6" ht="14.25" customHeight="1" x14ac:dyDescent="0.2">
      <c r="C145" s="9" t="s">
        <v>163</v>
      </c>
      <c r="D145" s="9" t="s">
        <v>27</v>
      </c>
      <c r="E145" s="41">
        <f>IF(ISNUMBER('2.Value Factors pre-Gap Filling'!E145), '2.Value Factors pre-Gap Filling'!E145, INDEX('2.Value Factors pre-Gap Filling'!$I$13:$O$13, MATCH('WP Eutrophication Value Factors'!D145, '2.Value Factors pre-Gap Filling'!$I$12:$O$12, 0)))</f>
        <v>51.971432098930741</v>
      </c>
      <c r="F145" s="41">
        <f>IF(ISNUMBER('2.Value Factors pre-Gap Filling'!F145), '2.Value Factors pre-Gap Filling'!F145, INDEX('2.Value Factors pre-Gap Filling'!$I$14:$O$14, MATCH('WP Eutrophication Value Factors'!D145, '2.Value Factors pre-Gap Filling'!$I$12:$O$12, 0)))</f>
        <v>0.12026834748348879</v>
      </c>
    </row>
    <row r="146" spans="3:6" ht="14.25" customHeight="1" x14ac:dyDescent="0.2">
      <c r="C146" s="9" t="s">
        <v>164</v>
      </c>
      <c r="D146" s="9" t="s">
        <v>29</v>
      </c>
      <c r="E146" s="41">
        <f>IF(ISNUMBER('2.Value Factors pre-Gap Filling'!E146), '2.Value Factors pre-Gap Filling'!E146, INDEX('2.Value Factors pre-Gap Filling'!$I$13:$O$13, MATCH('WP Eutrophication Value Factors'!D146, '2.Value Factors pre-Gap Filling'!$I$12:$O$12, 0)))</f>
        <v>21.632293782858127</v>
      </c>
      <c r="F146" s="41">
        <f>IF(ISNUMBER('2.Value Factors pre-Gap Filling'!F146), '2.Value Factors pre-Gap Filling'!F146, INDEX('2.Value Factors pre-Gap Filling'!$I$14:$O$14, MATCH('WP Eutrophication Value Factors'!D146, '2.Value Factors pre-Gap Filling'!$I$12:$O$12, 0)))</f>
        <v>7.0886898232936271E-2</v>
      </c>
    </row>
    <row r="147" spans="3:6" ht="14.25" customHeight="1" x14ac:dyDescent="0.2">
      <c r="C147" s="9" t="s">
        <v>165</v>
      </c>
      <c r="D147" s="9" t="s">
        <v>34</v>
      </c>
      <c r="E147" s="41">
        <f>IF(ISNUMBER('2.Value Factors pre-Gap Filling'!E147), '2.Value Factors pre-Gap Filling'!E147, INDEX('2.Value Factors pre-Gap Filling'!$I$13:$O$13, MATCH('WP Eutrophication Value Factors'!D147, '2.Value Factors pre-Gap Filling'!$I$12:$O$12, 0)))</f>
        <v>60.741454626490786</v>
      </c>
      <c r="F147" s="41">
        <f>IF(ISNUMBER('2.Value Factors pre-Gap Filling'!F147), '2.Value Factors pre-Gap Filling'!F147, INDEX('2.Value Factors pre-Gap Filling'!$I$14:$O$14, MATCH('WP Eutrophication Value Factors'!D147, '2.Value Factors pre-Gap Filling'!$I$12:$O$12, 0)))</f>
        <v>3.2839646387387877E-4</v>
      </c>
    </row>
    <row r="148" spans="3:6" ht="14.25" customHeight="1" x14ac:dyDescent="0.2">
      <c r="C148" s="9" t="s">
        <v>166</v>
      </c>
      <c r="D148" s="9" t="s">
        <v>31</v>
      </c>
      <c r="E148" s="41">
        <f>IF(ISNUMBER('2.Value Factors pre-Gap Filling'!E148), '2.Value Factors pre-Gap Filling'!E148, INDEX('2.Value Factors pre-Gap Filling'!$I$13:$O$13, MATCH('WP Eutrophication Value Factors'!D148, '2.Value Factors pre-Gap Filling'!$I$12:$O$12, 0)))</f>
        <v>82.790247821945783</v>
      </c>
      <c r="F148" s="41">
        <f>IF(ISNUMBER('2.Value Factors pre-Gap Filling'!F148), '2.Value Factors pre-Gap Filling'!F148, INDEX('2.Value Factors pre-Gap Filling'!$I$14:$O$14, MATCH('WP Eutrophication Value Factors'!D148, '2.Value Factors pre-Gap Filling'!$I$12:$O$12, 0)))</f>
        <v>2.2657603975346262E-3</v>
      </c>
    </row>
    <row r="149" spans="3:6" ht="14.25" customHeight="1" x14ac:dyDescent="0.2">
      <c r="C149" s="9" t="s">
        <v>167</v>
      </c>
      <c r="D149" s="9" t="s">
        <v>34</v>
      </c>
      <c r="E149" s="41">
        <f>IF(ISNUMBER('2.Value Factors pre-Gap Filling'!E149), '2.Value Factors pre-Gap Filling'!E149, INDEX('2.Value Factors pre-Gap Filling'!$I$13:$O$13, MATCH('WP Eutrophication Value Factors'!D149, '2.Value Factors pre-Gap Filling'!$I$12:$O$12, 0)))</f>
        <v>535.92979504545337</v>
      </c>
      <c r="F149" s="41">
        <f>IF(ISNUMBER('2.Value Factors pre-Gap Filling'!F149), '2.Value Factors pre-Gap Filling'!F149, INDEX('2.Value Factors pre-Gap Filling'!$I$14:$O$14, MATCH('WP Eutrophication Value Factors'!D149, '2.Value Factors pre-Gap Filling'!$I$12:$O$12, 0)))</f>
        <v>5.6189585345956961E-3</v>
      </c>
    </row>
    <row r="150" spans="3:6" ht="14.25" customHeight="1" x14ac:dyDescent="0.2">
      <c r="C150" s="9" t="s">
        <v>168</v>
      </c>
      <c r="D150" s="9" t="s">
        <v>31</v>
      </c>
      <c r="E150" s="41">
        <f>IF(ISNUMBER('2.Value Factors pre-Gap Filling'!E150), '2.Value Factors pre-Gap Filling'!E150, INDEX('2.Value Factors pre-Gap Filling'!$I$13:$O$13, MATCH('WP Eutrophication Value Factors'!D150, '2.Value Factors pre-Gap Filling'!$I$12:$O$12, 0)))</f>
        <v>163.90028675905046</v>
      </c>
      <c r="F150" s="41">
        <f>IF(ISNUMBER('2.Value Factors pre-Gap Filling'!F150), '2.Value Factors pre-Gap Filling'!F150, INDEX('2.Value Factors pre-Gap Filling'!$I$14:$O$14, MATCH('WP Eutrophication Value Factors'!D150, '2.Value Factors pre-Gap Filling'!$I$12:$O$12, 0)))</f>
        <v>9.7395236995725776E-2</v>
      </c>
    </row>
    <row r="151" spans="3:6" ht="14.25" customHeight="1" x14ac:dyDescent="0.2">
      <c r="C151" s="9" t="s">
        <v>169</v>
      </c>
      <c r="D151" s="9" t="s">
        <v>25</v>
      </c>
      <c r="E151" s="41">
        <f>IF(ISNUMBER('2.Value Factors pre-Gap Filling'!E151), '2.Value Factors pre-Gap Filling'!E151, INDEX('2.Value Factors pre-Gap Filling'!$I$13:$O$13, MATCH('WP Eutrophication Value Factors'!D151, '2.Value Factors pre-Gap Filling'!$I$12:$O$12, 0)))</f>
        <v>83.84666440079954</v>
      </c>
      <c r="F151" s="41">
        <f>IF(ISNUMBER('2.Value Factors pre-Gap Filling'!F151), '2.Value Factors pre-Gap Filling'!F151, INDEX('2.Value Factors pre-Gap Filling'!$I$14:$O$14, MATCH('WP Eutrophication Value Factors'!D151, '2.Value Factors pre-Gap Filling'!$I$12:$O$12, 0)))</f>
        <v>0</v>
      </c>
    </row>
    <row r="152" spans="3:6" ht="14.25" customHeight="1" x14ac:dyDescent="0.2">
      <c r="C152" s="9" t="s">
        <v>170</v>
      </c>
      <c r="D152" s="9" t="s">
        <v>27</v>
      </c>
      <c r="E152" s="41">
        <f>IF(ISNUMBER('2.Value Factors pre-Gap Filling'!E152), '2.Value Factors pre-Gap Filling'!E152, INDEX('2.Value Factors pre-Gap Filling'!$I$13:$O$13, MATCH('WP Eutrophication Value Factors'!D152, '2.Value Factors pre-Gap Filling'!$I$12:$O$12, 0)))</f>
        <v>13.383425135959346</v>
      </c>
      <c r="F152" s="41">
        <f>IF(ISNUMBER('2.Value Factors pre-Gap Filling'!F152), '2.Value Factors pre-Gap Filling'!F152, INDEX('2.Value Factors pre-Gap Filling'!$I$14:$O$14, MATCH('WP Eutrophication Value Factors'!D152, '2.Value Factors pre-Gap Filling'!$I$12:$O$12, 0)))</f>
        <v>9.7084945315529761E-2</v>
      </c>
    </row>
    <row r="153" spans="3:6" ht="14.25" customHeight="1" x14ac:dyDescent="0.2">
      <c r="C153" s="9" t="s">
        <v>171</v>
      </c>
      <c r="D153" s="9" t="s">
        <v>31</v>
      </c>
      <c r="E153" s="41">
        <f>IF(ISNUMBER('2.Value Factors pre-Gap Filling'!E153), '2.Value Factors pre-Gap Filling'!E153, INDEX('2.Value Factors pre-Gap Filling'!$I$13:$O$13, MATCH('WP Eutrophication Value Factors'!D153, '2.Value Factors pre-Gap Filling'!$I$12:$O$12, 0)))</f>
        <v>163.90028675905046</v>
      </c>
      <c r="F153" s="41">
        <f>IF(ISNUMBER('2.Value Factors pre-Gap Filling'!F153), '2.Value Factors pre-Gap Filling'!F153, INDEX('2.Value Factors pre-Gap Filling'!$I$14:$O$14, MATCH('WP Eutrophication Value Factors'!D153, '2.Value Factors pre-Gap Filling'!$I$12:$O$12, 0)))</f>
        <v>9.7395236995725776E-2</v>
      </c>
    </row>
    <row r="154" spans="3:6" ht="14.25" customHeight="1" x14ac:dyDescent="0.2">
      <c r="C154" s="9" t="s">
        <v>172</v>
      </c>
      <c r="D154" s="9" t="s">
        <v>31</v>
      </c>
      <c r="E154" s="41">
        <f>IF(ISNUMBER('2.Value Factors pre-Gap Filling'!E154), '2.Value Factors pre-Gap Filling'!E154, INDEX('2.Value Factors pre-Gap Filling'!$I$13:$O$13, MATCH('WP Eutrophication Value Factors'!D154, '2.Value Factors pre-Gap Filling'!$I$12:$O$12, 0)))</f>
        <v>6.9276742378325427</v>
      </c>
      <c r="F154" s="41">
        <f>IF(ISNUMBER('2.Value Factors pre-Gap Filling'!F154), '2.Value Factors pre-Gap Filling'!F154, INDEX('2.Value Factors pre-Gap Filling'!$I$14:$O$14, MATCH('WP Eutrophication Value Factors'!D154, '2.Value Factors pre-Gap Filling'!$I$12:$O$12, 0)))</f>
        <v>0.14289418498549789</v>
      </c>
    </row>
    <row r="155" spans="3:6" ht="14.25" customHeight="1" x14ac:dyDescent="0.2">
      <c r="C155" s="9" t="s">
        <v>173</v>
      </c>
      <c r="D155" s="9" t="s">
        <v>36</v>
      </c>
      <c r="E155" s="41">
        <f>IF(ISNUMBER('2.Value Factors pre-Gap Filling'!E155), '2.Value Factors pre-Gap Filling'!E155, INDEX('2.Value Factors pre-Gap Filling'!$I$13:$O$13, MATCH('WP Eutrophication Value Factors'!D155, '2.Value Factors pre-Gap Filling'!$I$12:$O$12, 0)))</f>
        <v>56.502778534296468</v>
      </c>
      <c r="F155" s="41">
        <f>IF(ISNUMBER('2.Value Factors pre-Gap Filling'!F155), '2.Value Factors pre-Gap Filling'!F155, INDEX('2.Value Factors pre-Gap Filling'!$I$14:$O$14, MATCH('WP Eutrophication Value Factors'!D155, '2.Value Factors pre-Gap Filling'!$I$12:$O$12, 0)))</f>
        <v>1.6140758101391042E-3</v>
      </c>
    </row>
    <row r="156" spans="3:6" ht="14.25" customHeight="1" x14ac:dyDescent="0.2">
      <c r="C156" s="9" t="s">
        <v>174</v>
      </c>
      <c r="D156" s="9" t="s">
        <v>34</v>
      </c>
      <c r="E156" s="41">
        <f>IF(ISNUMBER('2.Value Factors pre-Gap Filling'!E156), '2.Value Factors pre-Gap Filling'!E156, INDEX('2.Value Factors pre-Gap Filling'!$I$13:$O$13, MATCH('WP Eutrophication Value Factors'!D156, '2.Value Factors pre-Gap Filling'!$I$12:$O$12, 0)))</f>
        <v>4.001647742243251</v>
      </c>
      <c r="F156" s="41">
        <f>IF(ISNUMBER('2.Value Factors pre-Gap Filling'!F156), '2.Value Factors pre-Gap Filling'!F156, INDEX('2.Value Factors pre-Gap Filling'!$I$14:$O$14, MATCH('WP Eutrophication Value Factors'!D156, '2.Value Factors pre-Gap Filling'!$I$12:$O$12, 0)))</f>
        <v>0</v>
      </c>
    </row>
    <row r="157" spans="3:6" ht="14.25" customHeight="1" x14ac:dyDescent="0.2">
      <c r="C157" s="9" t="s">
        <v>175</v>
      </c>
      <c r="D157" s="9" t="s">
        <v>34</v>
      </c>
      <c r="E157" s="41">
        <f>IF(ISNUMBER('2.Value Factors pre-Gap Filling'!E157), '2.Value Factors pre-Gap Filling'!E157, INDEX('2.Value Factors pre-Gap Filling'!$I$13:$O$13, MATCH('WP Eutrophication Value Factors'!D157, '2.Value Factors pre-Gap Filling'!$I$12:$O$12, 0)))</f>
        <v>36.160070456576229</v>
      </c>
      <c r="F157" s="41">
        <f>IF(ISNUMBER('2.Value Factors pre-Gap Filling'!F157), '2.Value Factors pre-Gap Filling'!F157, INDEX('2.Value Factors pre-Gap Filling'!$I$14:$O$14, MATCH('WP Eutrophication Value Factors'!D157, '2.Value Factors pre-Gap Filling'!$I$12:$O$12, 0)))</f>
        <v>1.6009442036971884E-3</v>
      </c>
    </row>
    <row r="158" spans="3:6" ht="14.25" customHeight="1" x14ac:dyDescent="0.2">
      <c r="C158" s="9" t="s">
        <v>176</v>
      </c>
      <c r="D158" s="9" t="s">
        <v>27</v>
      </c>
      <c r="E158" s="41">
        <f>IF(ISNUMBER('2.Value Factors pre-Gap Filling'!E158), '2.Value Factors pre-Gap Filling'!E158, INDEX('2.Value Factors pre-Gap Filling'!$I$13:$O$13, MATCH('WP Eutrophication Value Factors'!D158, '2.Value Factors pre-Gap Filling'!$I$12:$O$12, 0)))</f>
        <v>64.38553962620928</v>
      </c>
      <c r="F158" s="41">
        <f>IF(ISNUMBER('2.Value Factors pre-Gap Filling'!F158), '2.Value Factors pre-Gap Filling'!F158, INDEX('2.Value Factors pre-Gap Filling'!$I$14:$O$14, MATCH('WP Eutrophication Value Factors'!D158, '2.Value Factors pre-Gap Filling'!$I$12:$O$12, 0)))</f>
        <v>0.27136472124631533</v>
      </c>
    </row>
    <row r="159" spans="3:6" ht="14.25" customHeight="1" x14ac:dyDescent="0.2">
      <c r="C159" s="9" t="s">
        <v>177</v>
      </c>
      <c r="D159" s="9" t="s">
        <v>31</v>
      </c>
      <c r="E159" s="41">
        <f>IF(ISNUMBER('2.Value Factors pre-Gap Filling'!E159), '2.Value Factors pre-Gap Filling'!E159, INDEX('2.Value Factors pre-Gap Filling'!$I$13:$O$13, MATCH('WP Eutrophication Value Factors'!D159, '2.Value Factors pre-Gap Filling'!$I$12:$O$12, 0)))</f>
        <v>163.90028675905046</v>
      </c>
      <c r="F159" s="41">
        <f>IF(ISNUMBER('2.Value Factors pre-Gap Filling'!F159), '2.Value Factors pre-Gap Filling'!F159, INDEX('2.Value Factors pre-Gap Filling'!$I$14:$O$14, MATCH('WP Eutrophication Value Factors'!D159, '2.Value Factors pre-Gap Filling'!$I$12:$O$12, 0)))</f>
        <v>9.7395236995725776E-2</v>
      </c>
    </row>
    <row r="160" spans="3:6" ht="14.25" customHeight="1" x14ac:dyDescent="0.2">
      <c r="C160" s="9" t="s">
        <v>178</v>
      </c>
      <c r="D160" s="9" t="s">
        <v>27</v>
      </c>
      <c r="E160" s="41">
        <f>IF(ISNUMBER('2.Value Factors pre-Gap Filling'!E160), '2.Value Factors pre-Gap Filling'!E160, INDEX('2.Value Factors pre-Gap Filling'!$I$13:$O$13, MATCH('WP Eutrophication Value Factors'!D160, '2.Value Factors pre-Gap Filling'!$I$12:$O$12, 0)))</f>
        <v>124.58379959857118</v>
      </c>
      <c r="F160" s="41">
        <f>IF(ISNUMBER('2.Value Factors pre-Gap Filling'!F160), '2.Value Factors pre-Gap Filling'!F160, INDEX('2.Value Factors pre-Gap Filling'!$I$14:$O$14, MATCH('WP Eutrophication Value Factors'!D160, '2.Value Factors pre-Gap Filling'!$I$12:$O$12, 0)))</f>
        <v>0.57523495455670359</v>
      </c>
    </row>
    <row r="161" spans="3:6" ht="14.25" customHeight="1" x14ac:dyDescent="0.2">
      <c r="C161" s="9" t="s">
        <v>179</v>
      </c>
      <c r="D161" s="9" t="s">
        <v>29</v>
      </c>
      <c r="E161" s="41">
        <f>IF(ISNUMBER('2.Value Factors pre-Gap Filling'!E161), '2.Value Factors pre-Gap Filling'!E161, INDEX('2.Value Factors pre-Gap Filling'!$I$13:$O$13, MATCH('WP Eutrophication Value Factors'!D161, '2.Value Factors pre-Gap Filling'!$I$12:$O$12, 0)))</f>
        <v>3.5996644191696801</v>
      </c>
      <c r="F161" s="41">
        <f>IF(ISNUMBER('2.Value Factors pre-Gap Filling'!F161), '2.Value Factors pre-Gap Filling'!F161, INDEX('2.Value Factors pre-Gap Filling'!$I$14:$O$14, MATCH('WP Eutrophication Value Factors'!D161, '2.Value Factors pre-Gap Filling'!$I$12:$O$12, 0)))</f>
        <v>0.15075252492219593</v>
      </c>
    </row>
    <row r="162" spans="3:6" ht="14.25" customHeight="1" x14ac:dyDescent="0.2">
      <c r="C162" s="9" t="s">
        <v>180</v>
      </c>
      <c r="D162" s="9" t="s">
        <v>25</v>
      </c>
      <c r="E162" s="41">
        <f>IF(ISNUMBER('2.Value Factors pre-Gap Filling'!E162), '2.Value Factors pre-Gap Filling'!E162, INDEX('2.Value Factors pre-Gap Filling'!$I$13:$O$13, MATCH('WP Eutrophication Value Factors'!D162, '2.Value Factors pre-Gap Filling'!$I$12:$O$12, 0)))</f>
        <v>106.82354203727516</v>
      </c>
      <c r="F162" s="41">
        <f>IF(ISNUMBER('2.Value Factors pre-Gap Filling'!F162), '2.Value Factors pre-Gap Filling'!F162, INDEX('2.Value Factors pre-Gap Filling'!$I$14:$O$14, MATCH('WP Eutrophication Value Factors'!D162, '2.Value Factors pre-Gap Filling'!$I$12:$O$12, 0)))</f>
        <v>3.2732513721490122E-3</v>
      </c>
    </row>
    <row r="163" spans="3:6" ht="14.25" customHeight="1" x14ac:dyDescent="0.2">
      <c r="C163" s="9" t="s">
        <v>181</v>
      </c>
      <c r="D163" s="9" t="s">
        <v>31</v>
      </c>
      <c r="E163" s="41">
        <f>IF(ISNUMBER('2.Value Factors pre-Gap Filling'!E163), '2.Value Factors pre-Gap Filling'!E163, INDEX('2.Value Factors pre-Gap Filling'!$I$13:$O$13, MATCH('WP Eutrophication Value Factors'!D163, '2.Value Factors pre-Gap Filling'!$I$12:$O$12, 0)))</f>
        <v>163.90028675905046</v>
      </c>
      <c r="F163" s="41">
        <f>IF(ISNUMBER('2.Value Factors pre-Gap Filling'!F163), '2.Value Factors pre-Gap Filling'!F163, INDEX('2.Value Factors pre-Gap Filling'!$I$14:$O$14, MATCH('WP Eutrophication Value Factors'!D163, '2.Value Factors pre-Gap Filling'!$I$12:$O$12, 0)))</f>
        <v>9.7395236995725776E-2</v>
      </c>
    </row>
    <row r="164" spans="3:6" ht="14.25" customHeight="1" x14ac:dyDescent="0.2">
      <c r="C164" s="9" t="s">
        <v>182</v>
      </c>
      <c r="D164" s="9" t="s">
        <v>36</v>
      </c>
      <c r="E164" s="41">
        <f>IF(ISNUMBER('2.Value Factors pre-Gap Filling'!E164), '2.Value Factors pre-Gap Filling'!E164, INDEX('2.Value Factors pre-Gap Filling'!$I$13:$O$13, MATCH('WP Eutrophication Value Factors'!D164, '2.Value Factors pre-Gap Filling'!$I$12:$O$12, 0)))</f>
        <v>1003.2494121077302</v>
      </c>
      <c r="F164" s="41">
        <f>IF(ISNUMBER('2.Value Factors pre-Gap Filling'!F164), '2.Value Factors pre-Gap Filling'!F164, INDEX('2.Value Factors pre-Gap Filling'!$I$14:$O$14, MATCH('WP Eutrophication Value Factors'!D164, '2.Value Factors pre-Gap Filling'!$I$12:$O$12, 0)))</f>
        <v>5.525677779433303E-2</v>
      </c>
    </row>
    <row r="165" spans="3:6" ht="14.25" customHeight="1" x14ac:dyDescent="0.2">
      <c r="C165" s="9" t="s">
        <v>183</v>
      </c>
      <c r="D165" s="9" t="s">
        <v>31</v>
      </c>
      <c r="E165" s="41">
        <f>IF(ISNUMBER('2.Value Factors pre-Gap Filling'!E165), '2.Value Factors pre-Gap Filling'!E165, INDEX('2.Value Factors pre-Gap Filling'!$I$13:$O$13, MATCH('WP Eutrophication Value Factors'!D165, '2.Value Factors pre-Gap Filling'!$I$12:$O$12, 0)))</f>
        <v>14.876704152247777</v>
      </c>
      <c r="F165" s="41">
        <f>IF(ISNUMBER('2.Value Factors pre-Gap Filling'!F165), '2.Value Factors pre-Gap Filling'!F165, INDEX('2.Value Factors pre-Gap Filling'!$I$14:$O$14, MATCH('WP Eutrophication Value Factors'!D165, '2.Value Factors pre-Gap Filling'!$I$12:$O$12, 0)))</f>
        <v>0</v>
      </c>
    </row>
    <row r="166" spans="3:6" ht="14.25" customHeight="1" x14ac:dyDescent="0.2">
      <c r="C166" s="9" t="s">
        <v>184</v>
      </c>
      <c r="D166" s="9" t="s">
        <v>36</v>
      </c>
      <c r="E166" s="41">
        <f>IF(ISNUMBER('2.Value Factors pre-Gap Filling'!E166), '2.Value Factors pre-Gap Filling'!E166, INDEX('2.Value Factors pre-Gap Filling'!$I$13:$O$13, MATCH('WP Eutrophication Value Factors'!D166, '2.Value Factors pre-Gap Filling'!$I$12:$O$12, 0)))</f>
        <v>241.70836859844928</v>
      </c>
      <c r="F166" s="41">
        <f>IF(ISNUMBER('2.Value Factors pre-Gap Filling'!F166), '2.Value Factors pre-Gap Filling'!F166, INDEX('2.Value Factors pre-Gap Filling'!$I$14:$O$14, MATCH('WP Eutrophication Value Factors'!D166, '2.Value Factors pre-Gap Filling'!$I$12:$O$12, 0)))</f>
        <v>0</v>
      </c>
    </row>
    <row r="167" spans="3:6" ht="14.25" customHeight="1" x14ac:dyDescent="0.2">
      <c r="C167" s="9" t="s">
        <v>185</v>
      </c>
      <c r="D167" s="9" t="s">
        <v>36</v>
      </c>
      <c r="E167" s="41">
        <f>IF(ISNUMBER('2.Value Factors pre-Gap Filling'!E167), '2.Value Factors pre-Gap Filling'!E167, INDEX('2.Value Factors pre-Gap Filling'!$I$13:$O$13, MATCH('WP Eutrophication Value Factors'!D167, '2.Value Factors pre-Gap Filling'!$I$12:$O$12, 0)))</f>
        <v>339.4712394015113</v>
      </c>
      <c r="F167" s="41">
        <f>IF(ISNUMBER('2.Value Factors pre-Gap Filling'!F167), '2.Value Factors pre-Gap Filling'!F167, INDEX('2.Value Factors pre-Gap Filling'!$I$14:$O$14, MATCH('WP Eutrophication Value Factors'!D167, '2.Value Factors pre-Gap Filling'!$I$12:$O$12, 0)))</f>
        <v>1.3455454568933737E-2</v>
      </c>
    </row>
    <row r="168" spans="3:6" ht="14.25" customHeight="1" x14ac:dyDescent="0.2">
      <c r="C168" s="9" t="s">
        <v>186</v>
      </c>
      <c r="D168" s="9" t="s">
        <v>31</v>
      </c>
      <c r="E168" s="41">
        <f>IF(ISNUMBER('2.Value Factors pre-Gap Filling'!E168), '2.Value Factors pre-Gap Filling'!E168, INDEX('2.Value Factors pre-Gap Filling'!$I$13:$O$13, MATCH('WP Eutrophication Value Factors'!D168, '2.Value Factors pre-Gap Filling'!$I$12:$O$12, 0)))</f>
        <v>65.698251207783898</v>
      </c>
      <c r="F168" s="41">
        <f>IF(ISNUMBER('2.Value Factors pre-Gap Filling'!F168), '2.Value Factors pre-Gap Filling'!F168, INDEX('2.Value Factors pre-Gap Filling'!$I$14:$O$14, MATCH('WP Eutrophication Value Factors'!D168, '2.Value Factors pre-Gap Filling'!$I$12:$O$12, 0)))</f>
        <v>9.2602050452589069E-2</v>
      </c>
    </row>
    <row r="169" spans="3:6" ht="14.25" customHeight="1" x14ac:dyDescent="0.2">
      <c r="C169" s="9" t="s">
        <v>187</v>
      </c>
      <c r="D169" s="9" t="s">
        <v>27</v>
      </c>
      <c r="E169" s="41">
        <f>IF(ISNUMBER('2.Value Factors pre-Gap Filling'!E169), '2.Value Factors pre-Gap Filling'!E169, INDEX('2.Value Factors pre-Gap Filling'!$I$13:$O$13, MATCH('WP Eutrophication Value Factors'!D169, '2.Value Factors pre-Gap Filling'!$I$12:$O$12, 0)))</f>
        <v>9.0823999969498406</v>
      </c>
      <c r="F169" s="41">
        <f>IF(ISNUMBER('2.Value Factors pre-Gap Filling'!F169), '2.Value Factors pre-Gap Filling'!F169, INDEX('2.Value Factors pre-Gap Filling'!$I$14:$O$14, MATCH('WP Eutrophication Value Factors'!D169, '2.Value Factors pre-Gap Filling'!$I$12:$O$12, 0)))</f>
        <v>0.14945980821614202</v>
      </c>
    </row>
    <row r="170" spans="3:6" ht="14.25" customHeight="1" x14ac:dyDescent="0.2">
      <c r="C170" s="9" t="s">
        <v>188</v>
      </c>
      <c r="D170" s="9" t="s">
        <v>27</v>
      </c>
      <c r="E170" s="41">
        <f>IF(ISNUMBER('2.Value Factors pre-Gap Filling'!E170), '2.Value Factors pre-Gap Filling'!E170, INDEX('2.Value Factors pre-Gap Filling'!$I$13:$O$13, MATCH('WP Eutrophication Value Factors'!D170, '2.Value Factors pre-Gap Filling'!$I$12:$O$12, 0)))</f>
        <v>52.340708915558913</v>
      </c>
      <c r="F170" s="41">
        <f>IF(ISNUMBER('2.Value Factors pre-Gap Filling'!F170), '2.Value Factors pre-Gap Filling'!F170, INDEX('2.Value Factors pre-Gap Filling'!$I$14:$O$14, MATCH('WP Eutrophication Value Factors'!D170, '2.Value Factors pre-Gap Filling'!$I$12:$O$12, 0)))</f>
        <v>9.5261760491928554E-2</v>
      </c>
    </row>
    <row r="171" spans="3:6" ht="14.25" customHeight="1" x14ac:dyDescent="0.2">
      <c r="C171" s="9" t="s">
        <v>189</v>
      </c>
      <c r="D171" s="9" t="s">
        <v>36</v>
      </c>
      <c r="E171" s="41">
        <f>IF(ISNUMBER('2.Value Factors pre-Gap Filling'!E171), '2.Value Factors pre-Gap Filling'!E171, INDEX('2.Value Factors pre-Gap Filling'!$I$13:$O$13, MATCH('WP Eutrophication Value Factors'!D171, '2.Value Factors pre-Gap Filling'!$I$12:$O$12, 0)))</f>
        <v>320.66496548645671</v>
      </c>
      <c r="F171" s="41">
        <f>IF(ISNUMBER('2.Value Factors pre-Gap Filling'!F171), '2.Value Factors pre-Gap Filling'!F171, INDEX('2.Value Factors pre-Gap Filling'!$I$14:$O$14, MATCH('WP Eutrophication Value Factors'!D171, '2.Value Factors pre-Gap Filling'!$I$12:$O$12, 0)))</f>
        <v>2.6228230270367327E-2</v>
      </c>
    </row>
    <row r="172" spans="3:6" ht="14.25" customHeight="1" x14ac:dyDescent="0.2">
      <c r="C172" s="9" t="s">
        <v>190</v>
      </c>
      <c r="D172" s="9" t="s">
        <v>29</v>
      </c>
      <c r="E172" s="41">
        <f>IF(ISNUMBER('2.Value Factors pre-Gap Filling'!E172), '2.Value Factors pre-Gap Filling'!E172, INDEX('2.Value Factors pre-Gap Filling'!$I$13:$O$13, MATCH('WP Eutrophication Value Factors'!D172, '2.Value Factors pre-Gap Filling'!$I$12:$O$12, 0)))</f>
        <v>16.292771229452832</v>
      </c>
      <c r="F172" s="41">
        <f>IF(ISNUMBER('2.Value Factors pre-Gap Filling'!F172), '2.Value Factors pre-Gap Filling'!F172, INDEX('2.Value Factors pre-Gap Filling'!$I$14:$O$14, MATCH('WP Eutrophication Value Factors'!D172, '2.Value Factors pre-Gap Filling'!$I$12:$O$12, 0)))</f>
        <v>0.89995977749258338</v>
      </c>
    </row>
    <row r="173" spans="3:6" ht="14.25" customHeight="1" x14ac:dyDescent="0.2">
      <c r="C173" s="9" t="s">
        <v>191</v>
      </c>
      <c r="D173" s="9" t="s">
        <v>27</v>
      </c>
      <c r="E173" s="41">
        <f>IF(ISNUMBER('2.Value Factors pre-Gap Filling'!E173), '2.Value Factors pre-Gap Filling'!E173, INDEX('2.Value Factors pre-Gap Filling'!$I$13:$O$13, MATCH('WP Eutrophication Value Factors'!D173, '2.Value Factors pre-Gap Filling'!$I$12:$O$12, 0)))</f>
        <v>43.977824545111304</v>
      </c>
      <c r="F173" s="41">
        <f>IF(ISNUMBER('2.Value Factors pre-Gap Filling'!F173), '2.Value Factors pre-Gap Filling'!F173, INDEX('2.Value Factors pre-Gap Filling'!$I$14:$O$14, MATCH('WP Eutrophication Value Factors'!D173, '2.Value Factors pre-Gap Filling'!$I$12:$O$12, 0)))</f>
        <v>8.8760924338272627E-3</v>
      </c>
    </row>
    <row r="174" spans="3:6" ht="14.25" customHeight="1" x14ac:dyDescent="0.2">
      <c r="C174" s="9" t="s">
        <v>192</v>
      </c>
      <c r="D174" s="9" t="s">
        <v>27</v>
      </c>
      <c r="E174" s="41">
        <f>IF(ISNUMBER('2.Value Factors pre-Gap Filling'!E174), '2.Value Factors pre-Gap Filling'!E174, INDEX('2.Value Factors pre-Gap Filling'!$I$13:$O$13, MATCH('WP Eutrophication Value Factors'!D174, '2.Value Factors pre-Gap Filling'!$I$12:$O$12, 0)))</f>
        <v>100.54032832283029</v>
      </c>
      <c r="F174" s="41">
        <f>IF(ISNUMBER('2.Value Factors pre-Gap Filling'!F174), '2.Value Factors pre-Gap Filling'!F174, INDEX('2.Value Factors pre-Gap Filling'!$I$14:$O$14, MATCH('WP Eutrophication Value Factors'!D174, '2.Value Factors pre-Gap Filling'!$I$12:$O$12, 0)))</f>
        <v>2.3855638238029067E-2</v>
      </c>
    </row>
    <row r="175" spans="3:6" ht="14.25" customHeight="1" x14ac:dyDescent="0.2">
      <c r="C175" s="9" t="s">
        <v>193</v>
      </c>
      <c r="D175" s="9" t="s">
        <v>34</v>
      </c>
      <c r="E175" s="41">
        <f>IF(ISNUMBER('2.Value Factors pre-Gap Filling'!E175), '2.Value Factors pre-Gap Filling'!E175, INDEX('2.Value Factors pre-Gap Filling'!$I$13:$O$13, MATCH('WP Eutrophication Value Factors'!D175, '2.Value Factors pre-Gap Filling'!$I$12:$O$12, 0)))</f>
        <v>11.599756878159818</v>
      </c>
      <c r="F175" s="41">
        <f>IF(ISNUMBER('2.Value Factors pre-Gap Filling'!F175), '2.Value Factors pre-Gap Filling'!F175, INDEX('2.Value Factors pre-Gap Filling'!$I$14:$O$14, MATCH('WP Eutrophication Value Factors'!D175, '2.Value Factors pre-Gap Filling'!$I$12:$O$12, 0)))</f>
        <v>0</v>
      </c>
    </row>
    <row r="176" spans="3:6" ht="14.25" customHeight="1" x14ac:dyDescent="0.2">
      <c r="C176" s="9" t="s">
        <v>194</v>
      </c>
      <c r="D176" s="9" t="s">
        <v>31</v>
      </c>
      <c r="E176" s="41">
        <f>IF(ISNUMBER('2.Value Factors pre-Gap Filling'!E176), '2.Value Factors pre-Gap Filling'!E176, INDEX('2.Value Factors pre-Gap Filling'!$I$13:$O$13, MATCH('WP Eutrophication Value Factors'!D176, '2.Value Factors pre-Gap Filling'!$I$12:$O$12, 0)))</f>
        <v>163.90028675905046</v>
      </c>
      <c r="F176" s="41">
        <f>IF(ISNUMBER('2.Value Factors pre-Gap Filling'!F176), '2.Value Factors pre-Gap Filling'!F176, INDEX('2.Value Factors pre-Gap Filling'!$I$14:$O$14, MATCH('WP Eutrophication Value Factors'!D176, '2.Value Factors pre-Gap Filling'!$I$12:$O$12, 0)))</f>
        <v>9.7395236995725776E-2</v>
      </c>
    </row>
    <row r="177" spans="3:6" ht="14.25" customHeight="1" x14ac:dyDescent="0.2">
      <c r="C177" s="9" t="s">
        <v>195</v>
      </c>
      <c r="D177" s="9" t="s">
        <v>27</v>
      </c>
      <c r="E177" s="41">
        <f>IF(ISNUMBER('2.Value Factors pre-Gap Filling'!E177), '2.Value Factors pre-Gap Filling'!E177, INDEX('2.Value Factors pre-Gap Filling'!$I$13:$O$13, MATCH('WP Eutrophication Value Factors'!D177, '2.Value Factors pre-Gap Filling'!$I$12:$O$12, 0)))</f>
        <v>55.287557996861835</v>
      </c>
      <c r="F177" s="41">
        <f>IF(ISNUMBER('2.Value Factors pre-Gap Filling'!F177), '2.Value Factors pre-Gap Filling'!F177, INDEX('2.Value Factors pre-Gap Filling'!$I$14:$O$14, MATCH('WP Eutrophication Value Factors'!D177, '2.Value Factors pre-Gap Filling'!$I$12:$O$12, 0)))</f>
        <v>0</v>
      </c>
    </row>
    <row r="178" spans="3:6" ht="14.25" customHeight="1" x14ac:dyDescent="0.2">
      <c r="C178" s="9" t="s">
        <v>196</v>
      </c>
      <c r="D178" s="9" t="s">
        <v>34</v>
      </c>
      <c r="E178" s="41">
        <f>IF(ISNUMBER('2.Value Factors pre-Gap Filling'!E178), '2.Value Factors pre-Gap Filling'!E178, INDEX('2.Value Factors pre-Gap Filling'!$I$13:$O$13, MATCH('WP Eutrophication Value Factors'!D178, '2.Value Factors pre-Gap Filling'!$I$12:$O$12, 0)))</f>
        <v>138.00057770708707</v>
      </c>
      <c r="F178" s="41">
        <f>IF(ISNUMBER('2.Value Factors pre-Gap Filling'!F178), '2.Value Factors pre-Gap Filling'!F178, INDEX('2.Value Factors pre-Gap Filling'!$I$14:$O$14, MATCH('WP Eutrophication Value Factors'!D178, '2.Value Factors pre-Gap Filling'!$I$12:$O$12, 0)))</f>
        <v>5.7749184256282709E-3</v>
      </c>
    </row>
    <row r="179" spans="3:6" ht="14.25" customHeight="1" x14ac:dyDescent="0.2">
      <c r="C179" s="9" t="s">
        <v>197</v>
      </c>
      <c r="D179" s="9" t="s">
        <v>29</v>
      </c>
      <c r="E179" s="41">
        <f>IF(ISNUMBER('2.Value Factors pre-Gap Filling'!E179), '2.Value Factors pre-Gap Filling'!E179, INDEX('2.Value Factors pre-Gap Filling'!$I$13:$O$13, MATCH('WP Eutrophication Value Factors'!D179, '2.Value Factors pre-Gap Filling'!$I$12:$O$12, 0)))</f>
        <v>8.286191269326558</v>
      </c>
      <c r="F179" s="41">
        <f>IF(ISNUMBER('2.Value Factors pre-Gap Filling'!F179), '2.Value Factors pre-Gap Filling'!F179, INDEX('2.Value Factors pre-Gap Filling'!$I$14:$O$14, MATCH('WP Eutrophication Value Factors'!D179, '2.Value Factors pre-Gap Filling'!$I$12:$O$12, 0)))</f>
        <v>0.1058679784924611</v>
      </c>
    </row>
    <row r="180" spans="3:6" ht="14.25" customHeight="1" x14ac:dyDescent="0.2">
      <c r="C180" s="9" t="s">
        <v>198</v>
      </c>
      <c r="D180" s="9" t="s">
        <v>34</v>
      </c>
      <c r="E180" s="41">
        <f>IF(ISNUMBER('2.Value Factors pre-Gap Filling'!E180), '2.Value Factors pre-Gap Filling'!E180, INDEX('2.Value Factors pre-Gap Filling'!$I$13:$O$13, MATCH('WP Eutrophication Value Factors'!D180, '2.Value Factors pre-Gap Filling'!$I$12:$O$12, 0)))</f>
        <v>59.884457423972833</v>
      </c>
      <c r="F180" s="41">
        <f>IF(ISNUMBER('2.Value Factors pre-Gap Filling'!F180), '2.Value Factors pre-Gap Filling'!F180, INDEX('2.Value Factors pre-Gap Filling'!$I$14:$O$14, MATCH('WP Eutrophication Value Factors'!D180, '2.Value Factors pre-Gap Filling'!$I$12:$O$12, 0)))</f>
        <v>8.3381889738819853E-3</v>
      </c>
    </row>
    <row r="181" spans="3:6" ht="14.25" customHeight="1" x14ac:dyDescent="0.2">
      <c r="C181" s="9" t="s">
        <v>199</v>
      </c>
      <c r="D181" s="9" t="s">
        <v>27</v>
      </c>
      <c r="E181" s="41">
        <f>IF(ISNUMBER('2.Value Factors pre-Gap Filling'!E181), '2.Value Factors pre-Gap Filling'!E181, INDEX('2.Value Factors pre-Gap Filling'!$I$13:$O$13, MATCH('WP Eutrophication Value Factors'!D181, '2.Value Factors pre-Gap Filling'!$I$12:$O$12, 0)))</f>
        <v>29.962622308010932</v>
      </c>
      <c r="F181" s="41">
        <f>IF(ISNUMBER('2.Value Factors pre-Gap Filling'!F181), '2.Value Factors pre-Gap Filling'!F181, INDEX('2.Value Factors pre-Gap Filling'!$I$14:$O$14, MATCH('WP Eutrophication Value Factors'!D181, '2.Value Factors pre-Gap Filling'!$I$12:$O$12, 0)))</f>
        <v>0</v>
      </c>
    </row>
    <row r="182" spans="3:6" ht="14.25" customHeight="1" x14ac:dyDescent="0.2">
      <c r="C182" s="9" t="s">
        <v>200</v>
      </c>
      <c r="D182" s="9" t="s">
        <v>34</v>
      </c>
      <c r="E182" s="41">
        <f>IF(ISNUMBER('2.Value Factors pre-Gap Filling'!E182), '2.Value Factors pre-Gap Filling'!E182, INDEX('2.Value Factors pre-Gap Filling'!$I$13:$O$13, MATCH('WP Eutrophication Value Factors'!D182, '2.Value Factors pre-Gap Filling'!$I$12:$O$12, 0)))</f>
        <v>138.00057770708707</v>
      </c>
      <c r="F182" s="41">
        <f>IF(ISNUMBER('2.Value Factors pre-Gap Filling'!F182), '2.Value Factors pre-Gap Filling'!F182, INDEX('2.Value Factors pre-Gap Filling'!$I$14:$O$14, MATCH('WP Eutrophication Value Factors'!D182, '2.Value Factors pre-Gap Filling'!$I$12:$O$12, 0)))</f>
        <v>5.7749184256282709E-3</v>
      </c>
    </row>
    <row r="183" spans="3:6" ht="14.25" customHeight="1" x14ac:dyDescent="0.2">
      <c r="C183" s="9" t="s">
        <v>201</v>
      </c>
      <c r="D183" s="9" t="s">
        <v>34</v>
      </c>
      <c r="E183" s="41">
        <f>IF(ISNUMBER('2.Value Factors pre-Gap Filling'!E183), '2.Value Factors pre-Gap Filling'!E183, INDEX('2.Value Factors pre-Gap Filling'!$I$13:$O$13, MATCH('WP Eutrophication Value Factors'!D183, '2.Value Factors pre-Gap Filling'!$I$12:$O$12, 0)))</f>
        <v>12.091970711444381</v>
      </c>
      <c r="F183" s="41">
        <f>IF(ISNUMBER('2.Value Factors pre-Gap Filling'!F183), '2.Value Factors pre-Gap Filling'!F183, INDEX('2.Value Factors pre-Gap Filling'!$I$14:$O$14, MATCH('WP Eutrophication Value Factors'!D183, '2.Value Factors pre-Gap Filling'!$I$12:$O$12, 0)))</f>
        <v>3.3756112549354019E-3</v>
      </c>
    </row>
    <row r="184" spans="3:6" ht="14.25" customHeight="1" x14ac:dyDescent="0.2">
      <c r="C184" s="9" t="s">
        <v>202</v>
      </c>
      <c r="D184" s="9" t="s">
        <v>31</v>
      </c>
      <c r="E184" s="41">
        <f>IF(ISNUMBER('2.Value Factors pre-Gap Filling'!E184), '2.Value Factors pre-Gap Filling'!E184, INDEX('2.Value Factors pre-Gap Filling'!$I$13:$O$13, MATCH('WP Eutrophication Value Factors'!D184, '2.Value Factors pre-Gap Filling'!$I$12:$O$12, 0)))</f>
        <v>4.1775593081374058</v>
      </c>
      <c r="F184" s="41">
        <f>IF(ISNUMBER('2.Value Factors pre-Gap Filling'!F184), '2.Value Factors pre-Gap Filling'!F184, INDEX('2.Value Factors pre-Gap Filling'!$I$14:$O$14, MATCH('WP Eutrophication Value Factors'!D184, '2.Value Factors pre-Gap Filling'!$I$12:$O$12, 0)))</f>
        <v>0.56877568045063276</v>
      </c>
    </row>
    <row r="185" spans="3:6" ht="14.25" customHeight="1" x14ac:dyDescent="0.2">
      <c r="C185" s="9" t="s">
        <v>203</v>
      </c>
      <c r="D185" s="9" t="s">
        <v>36</v>
      </c>
      <c r="E185" s="41">
        <f>IF(ISNUMBER('2.Value Factors pre-Gap Filling'!E185), '2.Value Factors pre-Gap Filling'!E185, INDEX('2.Value Factors pre-Gap Filling'!$I$13:$O$13, MATCH('WP Eutrophication Value Factors'!D185, '2.Value Factors pre-Gap Filling'!$I$12:$O$12, 0)))</f>
        <v>320.66496548645671</v>
      </c>
      <c r="F185" s="41">
        <f>IF(ISNUMBER('2.Value Factors pre-Gap Filling'!F185), '2.Value Factors pre-Gap Filling'!F185, INDEX('2.Value Factors pre-Gap Filling'!$I$14:$O$14, MATCH('WP Eutrophication Value Factors'!D185, '2.Value Factors pre-Gap Filling'!$I$12:$O$12, 0)))</f>
        <v>2.6228230270367327E-2</v>
      </c>
    </row>
    <row r="186" spans="3:6" ht="14.25" customHeight="1" x14ac:dyDescent="0.2">
      <c r="C186" s="9" t="s">
        <v>204</v>
      </c>
      <c r="D186" s="9" t="s">
        <v>27</v>
      </c>
      <c r="E186" s="41">
        <f>IF(ISNUMBER('2.Value Factors pre-Gap Filling'!E186), '2.Value Factors pre-Gap Filling'!E186, INDEX('2.Value Factors pre-Gap Filling'!$I$13:$O$13, MATCH('WP Eutrophication Value Factors'!D186, '2.Value Factors pre-Gap Filling'!$I$12:$O$12, 0)))</f>
        <v>48.669497089862126</v>
      </c>
      <c r="F186" s="41">
        <f>IF(ISNUMBER('2.Value Factors pre-Gap Filling'!F186), '2.Value Factors pre-Gap Filling'!F186, INDEX('2.Value Factors pre-Gap Filling'!$I$14:$O$14, MATCH('WP Eutrophication Value Factors'!D186, '2.Value Factors pre-Gap Filling'!$I$12:$O$12, 0)))</f>
        <v>0</v>
      </c>
    </row>
    <row r="187" spans="3:6" ht="14.25" customHeight="1" x14ac:dyDescent="0.2">
      <c r="C187" s="9" t="s">
        <v>205</v>
      </c>
      <c r="D187" s="9" t="s">
        <v>27</v>
      </c>
      <c r="E187" s="41">
        <f>IF(ISNUMBER('2.Value Factors pre-Gap Filling'!E187), '2.Value Factors pre-Gap Filling'!E187, INDEX('2.Value Factors pre-Gap Filling'!$I$13:$O$13, MATCH('WP Eutrophication Value Factors'!D187, '2.Value Factors pre-Gap Filling'!$I$12:$O$12, 0)))</f>
        <v>119.91136844159611</v>
      </c>
      <c r="F187" s="41">
        <f>IF(ISNUMBER('2.Value Factors pre-Gap Filling'!F187), '2.Value Factors pre-Gap Filling'!F187, INDEX('2.Value Factors pre-Gap Filling'!$I$14:$O$14, MATCH('WP Eutrophication Value Factors'!D187, '2.Value Factors pre-Gap Filling'!$I$12:$O$12, 0)))</f>
        <v>4.4289365831541867E-2</v>
      </c>
    </row>
    <row r="188" spans="3:6" ht="14.25" customHeight="1" x14ac:dyDescent="0.2">
      <c r="C188" s="9" t="s">
        <v>206</v>
      </c>
      <c r="D188" s="9" t="s">
        <v>31</v>
      </c>
      <c r="E188" s="41">
        <f>IF(ISNUMBER('2.Value Factors pre-Gap Filling'!E188), '2.Value Factors pre-Gap Filling'!E188, INDEX('2.Value Factors pre-Gap Filling'!$I$13:$O$13, MATCH('WP Eutrophication Value Factors'!D188, '2.Value Factors pre-Gap Filling'!$I$12:$O$12, 0)))</f>
        <v>163.90028675905046</v>
      </c>
      <c r="F188" s="41">
        <f>IF(ISNUMBER('2.Value Factors pre-Gap Filling'!F188), '2.Value Factors pre-Gap Filling'!F188, INDEX('2.Value Factors pre-Gap Filling'!$I$14:$O$14, MATCH('WP Eutrophication Value Factors'!D188, '2.Value Factors pre-Gap Filling'!$I$12:$O$12, 0)))</f>
        <v>9.7395236995725776E-2</v>
      </c>
    </row>
    <row r="189" spans="3:6" ht="14.25" customHeight="1" x14ac:dyDescent="0.2">
      <c r="C189" s="9" t="s">
        <v>207</v>
      </c>
      <c r="D189" s="9" t="s">
        <v>34</v>
      </c>
      <c r="E189" s="41">
        <f>IF(ISNUMBER('2.Value Factors pre-Gap Filling'!E189), '2.Value Factors pre-Gap Filling'!E189, INDEX('2.Value Factors pre-Gap Filling'!$I$13:$O$13, MATCH('WP Eutrophication Value Factors'!D189, '2.Value Factors pre-Gap Filling'!$I$12:$O$12, 0)))</f>
        <v>5.0855806531924719</v>
      </c>
      <c r="F189" s="41">
        <f>IF(ISNUMBER('2.Value Factors pre-Gap Filling'!F189), '2.Value Factors pre-Gap Filling'!F189, INDEX('2.Value Factors pre-Gap Filling'!$I$14:$O$14, MATCH('WP Eutrophication Value Factors'!D189, '2.Value Factors pre-Gap Filling'!$I$12:$O$12, 0)))</f>
        <v>4.0111271897476713E-3</v>
      </c>
    </row>
    <row r="190" spans="3:6" ht="14.25" customHeight="1" x14ac:dyDescent="0.2">
      <c r="C190" s="9" t="s">
        <v>208</v>
      </c>
      <c r="D190" s="9" t="s">
        <v>34</v>
      </c>
      <c r="E190" s="41">
        <f>IF(ISNUMBER('2.Value Factors pre-Gap Filling'!E190), '2.Value Factors pre-Gap Filling'!E190, INDEX('2.Value Factors pre-Gap Filling'!$I$13:$O$13, MATCH('WP Eutrophication Value Factors'!D190, '2.Value Factors pre-Gap Filling'!$I$12:$O$12, 0)))</f>
        <v>308.90354901986882</v>
      </c>
      <c r="F190" s="41">
        <f>IF(ISNUMBER('2.Value Factors pre-Gap Filling'!F190), '2.Value Factors pre-Gap Filling'!F190, INDEX('2.Value Factors pre-Gap Filling'!$I$14:$O$14, MATCH('WP Eutrophication Value Factors'!D190, '2.Value Factors pre-Gap Filling'!$I$12:$O$12, 0)))</f>
        <v>1.7794936136547587E-2</v>
      </c>
    </row>
    <row r="191" spans="3:6" ht="14.25" customHeight="1" x14ac:dyDescent="0.2">
      <c r="C191" s="9" t="s">
        <v>209</v>
      </c>
      <c r="D191" s="9" t="s">
        <v>34</v>
      </c>
      <c r="E191" s="41">
        <f>IF(ISNUMBER('2.Value Factors pre-Gap Filling'!E191), '2.Value Factors pre-Gap Filling'!E191, INDEX('2.Value Factors pre-Gap Filling'!$I$13:$O$13, MATCH('WP Eutrophication Value Factors'!D191, '2.Value Factors pre-Gap Filling'!$I$12:$O$12, 0)))</f>
        <v>138.00057770708707</v>
      </c>
      <c r="F191" s="41">
        <f>IF(ISNUMBER('2.Value Factors pre-Gap Filling'!F191), '2.Value Factors pre-Gap Filling'!F191, INDEX('2.Value Factors pre-Gap Filling'!$I$14:$O$14, MATCH('WP Eutrophication Value Factors'!D191, '2.Value Factors pre-Gap Filling'!$I$12:$O$12, 0)))</f>
        <v>5.7749184256282709E-3</v>
      </c>
    </row>
    <row r="192" spans="3:6" ht="14.25" customHeight="1" x14ac:dyDescent="0.2">
      <c r="C192" s="9" t="s">
        <v>210</v>
      </c>
      <c r="D192" s="9" t="s">
        <v>27</v>
      </c>
      <c r="E192" s="41">
        <f>IF(ISNUMBER('2.Value Factors pre-Gap Filling'!E192), '2.Value Factors pre-Gap Filling'!E192, INDEX('2.Value Factors pre-Gap Filling'!$I$13:$O$13, MATCH('WP Eutrophication Value Factors'!D192, '2.Value Factors pre-Gap Filling'!$I$12:$O$12, 0)))</f>
        <v>85.794891733586951</v>
      </c>
      <c r="F192" s="41">
        <f>IF(ISNUMBER('2.Value Factors pre-Gap Filling'!F192), '2.Value Factors pre-Gap Filling'!F192, INDEX('2.Value Factors pre-Gap Filling'!$I$14:$O$14, MATCH('WP Eutrophication Value Factors'!D192, '2.Value Factors pre-Gap Filling'!$I$12:$O$12, 0)))</f>
        <v>0.23510307454484272</v>
      </c>
    </row>
    <row r="193" spans="3:6" ht="14.25" customHeight="1" x14ac:dyDescent="0.2">
      <c r="C193" s="9" t="s">
        <v>211</v>
      </c>
      <c r="D193" s="9" t="s">
        <v>25</v>
      </c>
      <c r="E193" s="41">
        <f>IF(ISNUMBER('2.Value Factors pre-Gap Filling'!E193), '2.Value Factors pre-Gap Filling'!E193, INDEX('2.Value Factors pre-Gap Filling'!$I$13:$O$13, MATCH('WP Eutrophication Value Factors'!D193, '2.Value Factors pre-Gap Filling'!$I$12:$O$12, 0)))</f>
        <v>1008.9297450950428</v>
      </c>
      <c r="F193" s="41">
        <f>IF(ISNUMBER('2.Value Factors pre-Gap Filling'!F193), '2.Value Factors pre-Gap Filling'!F193, INDEX('2.Value Factors pre-Gap Filling'!$I$14:$O$14, MATCH('WP Eutrophication Value Factors'!D193, '2.Value Factors pre-Gap Filling'!$I$12:$O$12, 0)))</f>
        <v>3.6009173275652173E-2</v>
      </c>
    </row>
    <row r="194" spans="3:6" ht="14.25" customHeight="1" x14ac:dyDescent="0.2">
      <c r="C194" s="9" t="s">
        <v>212</v>
      </c>
      <c r="D194" s="9" t="s">
        <v>36</v>
      </c>
      <c r="E194" s="41">
        <f>IF(ISNUMBER('2.Value Factors pre-Gap Filling'!E194), '2.Value Factors pre-Gap Filling'!E194, INDEX('2.Value Factors pre-Gap Filling'!$I$13:$O$13, MATCH('WP Eutrophication Value Factors'!D194, '2.Value Factors pre-Gap Filling'!$I$12:$O$12, 0)))</f>
        <v>320.66496548645671</v>
      </c>
      <c r="F194" s="41">
        <f>IF(ISNUMBER('2.Value Factors pre-Gap Filling'!F194), '2.Value Factors pre-Gap Filling'!F194, INDEX('2.Value Factors pre-Gap Filling'!$I$14:$O$14, MATCH('WP Eutrophication Value Factors'!D194, '2.Value Factors pre-Gap Filling'!$I$12:$O$12, 0)))</f>
        <v>2.6228230270367327E-2</v>
      </c>
    </row>
    <row r="195" spans="3:6" ht="14.25" customHeight="1" x14ac:dyDescent="0.2">
      <c r="C195" s="9" t="s">
        <v>213</v>
      </c>
      <c r="D195" s="9" t="s">
        <v>36</v>
      </c>
      <c r="E195" s="41">
        <f>IF(ISNUMBER('2.Value Factors pre-Gap Filling'!E195), '2.Value Factors pre-Gap Filling'!E195, INDEX('2.Value Factors pre-Gap Filling'!$I$13:$O$13, MATCH('WP Eutrophication Value Factors'!D195, '2.Value Factors pre-Gap Filling'!$I$12:$O$12, 0)))</f>
        <v>320.66496548645671</v>
      </c>
      <c r="F195" s="41">
        <f>IF(ISNUMBER('2.Value Factors pre-Gap Filling'!F195), '2.Value Factors pre-Gap Filling'!F195, INDEX('2.Value Factors pre-Gap Filling'!$I$14:$O$14, MATCH('WP Eutrophication Value Factors'!D195, '2.Value Factors pre-Gap Filling'!$I$12:$O$12, 0)))</f>
        <v>2.6228230270367327E-2</v>
      </c>
    </row>
    <row r="196" spans="3:6" ht="14.25" customHeight="1" x14ac:dyDescent="0.2">
      <c r="C196" s="9" t="s">
        <v>214</v>
      </c>
      <c r="D196" s="9" t="s">
        <v>36</v>
      </c>
      <c r="E196" s="41">
        <f>IF(ISNUMBER('2.Value Factors pre-Gap Filling'!E196), '2.Value Factors pre-Gap Filling'!E196, INDEX('2.Value Factors pre-Gap Filling'!$I$13:$O$13, MATCH('WP Eutrophication Value Factors'!D196, '2.Value Factors pre-Gap Filling'!$I$12:$O$12, 0)))</f>
        <v>320.66496548645671</v>
      </c>
      <c r="F196" s="41">
        <f>IF(ISNUMBER('2.Value Factors pre-Gap Filling'!F196), '2.Value Factors pre-Gap Filling'!F196, INDEX('2.Value Factors pre-Gap Filling'!$I$14:$O$14, MATCH('WP Eutrophication Value Factors'!D196, '2.Value Factors pre-Gap Filling'!$I$12:$O$12, 0)))</f>
        <v>2.6228230270367327E-2</v>
      </c>
    </row>
    <row r="197" spans="3:6" ht="14.25" customHeight="1" x14ac:dyDescent="0.2">
      <c r="C197" s="9" t="s">
        <v>215</v>
      </c>
      <c r="D197" s="9" t="s">
        <v>36</v>
      </c>
      <c r="E197" s="41">
        <f>IF(ISNUMBER('2.Value Factors pre-Gap Filling'!E197), '2.Value Factors pre-Gap Filling'!E197, INDEX('2.Value Factors pre-Gap Filling'!$I$13:$O$13, MATCH('WP Eutrophication Value Factors'!D197, '2.Value Factors pre-Gap Filling'!$I$12:$O$12, 0)))</f>
        <v>320.66496548645671</v>
      </c>
      <c r="F197" s="41">
        <f>IF(ISNUMBER('2.Value Factors pre-Gap Filling'!F197), '2.Value Factors pre-Gap Filling'!F197, INDEX('2.Value Factors pre-Gap Filling'!$I$14:$O$14, MATCH('WP Eutrophication Value Factors'!D197, '2.Value Factors pre-Gap Filling'!$I$12:$O$12, 0)))</f>
        <v>2.6228230270367327E-2</v>
      </c>
    </row>
    <row r="198" spans="3:6" ht="14.25" customHeight="1" x14ac:dyDescent="0.2">
      <c r="C198" s="9" t="s">
        <v>216</v>
      </c>
      <c r="D198" s="9" t="s">
        <v>34</v>
      </c>
      <c r="E198" s="41">
        <f>IF(ISNUMBER('2.Value Factors pre-Gap Filling'!E198), '2.Value Factors pre-Gap Filling'!E198, INDEX('2.Value Factors pre-Gap Filling'!$I$13:$O$13, MATCH('WP Eutrophication Value Factors'!D198, '2.Value Factors pre-Gap Filling'!$I$12:$O$12, 0)))</f>
        <v>7.1395738688531463</v>
      </c>
      <c r="F198" s="41">
        <f>IF(ISNUMBER('2.Value Factors pre-Gap Filling'!F198), '2.Value Factors pre-Gap Filling'!F198, INDEX('2.Value Factors pre-Gap Filling'!$I$14:$O$14, MATCH('WP Eutrophication Value Factors'!D198, '2.Value Factors pre-Gap Filling'!$I$12:$O$12, 0)))</f>
        <v>1.0903927720774106E-3</v>
      </c>
    </row>
    <row r="199" spans="3:6" ht="14.25" customHeight="1" x14ac:dyDescent="0.2">
      <c r="C199" s="9" t="s">
        <v>217</v>
      </c>
      <c r="D199" s="9" t="s">
        <v>36</v>
      </c>
      <c r="E199" s="41">
        <f>IF(ISNUMBER('2.Value Factors pre-Gap Filling'!E199), '2.Value Factors pre-Gap Filling'!E199, INDEX('2.Value Factors pre-Gap Filling'!$I$13:$O$13, MATCH('WP Eutrophication Value Factors'!D199, '2.Value Factors pre-Gap Filling'!$I$12:$O$12, 0)))</f>
        <v>201.82584803938121</v>
      </c>
      <c r="F199" s="41">
        <f>IF(ISNUMBER('2.Value Factors pre-Gap Filling'!F199), '2.Value Factors pre-Gap Filling'!F199, INDEX('2.Value Factors pre-Gap Filling'!$I$14:$O$14, MATCH('WP Eutrophication Value Factors'!D199, '2.Value Factors pre-Gap Filling'!$I$12:$O$12, 0)))</f>
        <v>2.6616184713634621E-2</v>
      </c>
    </row>
    <row r="200" spans="3:6" ht="14.25" customHeight="1" x14ac:dyDescent="0.2">
      <c r="C200" s="9" t="s">
        <v>218</v>
      </c>
      <c r="D200" s="9" t="s">
        <v>27</v>
      </c>
      <c r="E200" s="41">
        <f>IF(ISNUMBER('2.Value Factors pre-Gap Filling'!E200), '2.Value Factors pre-Gap Filling'!E200, INDEX('2.Value Factors pre-Gap Filling'!$I$13:$O$13, MATCH('WP Eutrophication Value Factors'!D200, '2.Value Factors pre-Gap Filling'!$I$12:$O$12, 0)))</f>
        <v>94.908333031593457</v>
      </c>
      <c r="F200" s="41">
        <f>IF(ISNUMBER('2.Value Factors pre-Gap Filling'!F200), '2.Value Factors pre-Gap Filling'!F200, INDEX('2.Value Factors pre-Gap Filling'!$I$14:$O$14, MATCH('WP Eutrophication Value Factors'!D200, '2.Value Factors pre-Gap Filling'!$I$12:$O$12, 0)))</f>
        <v>1.9985888287181581</v>
      </c>
    </row>
    <row r="201" spans="3:6" ht="14.25" customHeight="1" x14ac:dyDescent="0.2">
      <c r="C201" s="9" t="s">
        <v>219</v>
      </c>
      <c r="D201" s="9" t="s">
        <v>27</v>
      </c>
      <c r="E201" s="41">
        <f>IF(ISNUMBER('2.Value Factors pre-Gap Filling'!E201), '2.Value Factors pre-Gap Filling'!E201, INDEX('2.Value Factors pre-Gap Filling'!$I$13:$O$13, MATCH('WP Eutrophication Value Factors'!D201, '2.Value Factors pre-Gap Filling'!$I$12:$O$12, 0)))</f>
        <v>23.282205537523488</v>
      </c>
      <c r="F201" s="41">
        <f>IF(ISNUMBER('2.Value Factors pre-Gap Filling'!F201), '2.Value Factors pre-Gap Filling'!F201, INDEX('2.Value Factors pre-Gap Filling'!$I$14:$O$14, MATCH('WP Eutrophication Value Factors'!D201, '2.Value Factors pre-Gap Filling'!$I$12:$O$12, 0)))</f>
        <v>0</v>
      </c>
    </row>
    <row r="202" spans="3:6" ht="14.25" customHeight="1" x14ac:dyDescent="0.2">
      <c r="C202" s="9" t="s">
        <v>220</v>
      </c>
      <c r="D202" s="9" t="s">
        <v>29</v>
      </c>
      <c r="E202" s="41">
        <f>IF(ISNUMBER('2.Value Factors pre-Gap Filling'!E202), '2.Value Factors pre-Gap Filling'!E202, INDEX('2.Value Factors pre-Gap Filling'!$I$13:$O$13, MATCH('WP Eutrophication Value Factors'!D202, '2.Value Factors pre-Gap Filling'!$I$12:$O$12, 0)))</f>
        <v>11.34397873142375</v>
      </c>
      <c r="F202" s="41">
        <f>IF(ISNUMBER('2.Value Factors pre-Gap Filling'!F202), '2.Value Factors pre-Gap Filling'!F202, INDEX('2.Value Factors pre-Gap Filling'!$I$14:$O$14, MATCH('WP Eutrophication Value Factors'!D202, '2.Value Factors pre-Gap Filling'!$I$12:$O$12, 0)))</f>
        <v>3.3946416824351257E-3</v>
      </c>
    </row>
    <row r="203" spans="3:6" ht="14.25" customHeight="1" x14ac:dyDescent="0.2">
      <c r="C203" s="9" t="s">
        <v>221</v>
      </c>
      <c r="D203" s="9" t="s">
        <v>31</v>
      </c>
      <c r="E203" s="41">
        <f>IF(ISNUMBER('2.Value Factors pre-Gap Filling'!E203), '2.Value Factors pre-Gap Filling'!E203, INDEX('2.Value Factors pre-Gap Filling'!$I$13:$O$13, MATCH('WP Eutrophication Value Factors'!D203, '2.Value Factors pre-Gap Filling'!$I$12:$O$12, 0)))</f>
        <v>163.90028675905046</v>
      </c>
      <c r="F203" s="41">
        <f>IF(ISNUMBER('2.Value Factors pre-Gap Filling'!F203), '2.Value Factors pre-Gap Filling'!F203, INDEX('2.Value Factors pre-Gap Filling'!$I$14:$O$14, MATCH('WP Eutrophication Value Factors'!D203, '2.Value Factors pre-Gap Filling'!$I$12:$O$12, 0)))</f>
        <v>9.7395236995725776E-2</v>
      </c>
    </row>
    <row r="204" spans="3:6" ht="14.25" customHeight="1" x14ac:dyDescent="0.2">
      <c r="C204" s="9" t="s">
        <v>222</v>
      </c>
      <c r="D204" s="9" t="s">
        <v>27</v>
      </c>
      <c r="E204" s="41">
        <f>IF(ISNUMBER('2.Value Factors pre-Gap Filling'!E204), '2.Value Factors pre-Gap Filling'!E204, INDEX('2.Value Factors pre-Gap Filling'!$I$13:$O$13, MATCH('WP Eutrophication Value Factors'!D204, '2.Value Factors pre-Gap Filling'!$I$12:$O$12, 0)))</f>
        <v>7.3763729204096302</v>
      </c>
      <c r="F204" s="41">
        <f>IF(ISNUMBER('2.Value Factors pre-Gap Filling'!F204), '2.Value Factors pre-Gap Filling'!F204, INDEX('2.Value Factors pre-Gap Filling'!$I$14:$O$14, MATCH('WP Eutrophication Value Factors'!D204, '2.Value Factors pre-Gap Filling'!$I$12:$O$12, 0)))</f>
        <v>0</v>
      </c>
    </row>
    <row r="205" spans="3:6" ht="14.25" customHeight="1" x14ac:dyDescent="0.2">
      <c r="C205" s="9" t="s">
        <v>223</v>
      </c>
      <c r="D205" s="9" t="s">
        <v>34</v>
      </c>
      <c r="E205" s="41">
        <f>IF(ISNUMBER('2.Value Factors pre-Gap Filling'!E205), '2.Value Factors pre-Gap Filling'!E205, INDEX('2.Value Factors pre-Gap Filling'!$I$13:$O$13, MATCH('WP Eutrophication Value Factors'!D205, '2.Value Factors pre-Gap Filling'!$I$12:$O$12, 0)))</f>
        <v>86.980794010373572</v>
      </c>
      <c r="F205" s="41">
        <f>IF(ISNUMBER('2.Value Factors pre-Gap Filling'!F205), '2.Value Factors pre-Gap Filling'!F205, INDEX('2.Value Factors pre-Gap Filling'!$I$14:$O$14, MATCH('WP Eutrophication Value Factors'!D205, '2.Value Factors pre-Gap Filling'!$I$12:$O$12, 0)))</f>
        <v>1.5661543764669832E-3</v>
      </c>
    </row>
    <row r="206" spans="3:6" ht="14.25" customHeight="1" x14ac:dyDescent="0.2">
      <c r="C206" s="9" t="s">
        <v>224</v>
      </c>
      <c r="D206" s="9" t="s">
        <v>31</v>
      </c>
      <c r="E206" s="41">
        <f>IF(ISNUMBER('2.Value Factors pre-Gap Filling'!E206), '2.Value Factors pre-Gap Filling'!E206, INDEX('2.Value Factors pre-Gap Filling'!$I$13:$O$13, MATCH('WP Eutrophication Value Factors'!D206, '2.Value Factors pre-Gap Filling'!$I$12:$O$12, 0)))</f>
        <v>880.18043884890767</v>
      </c>
      <c r="F206" s="41">
        <f>IF(ISNUMBER('2.Value Factors pre-Gap Filling'!F206), '2.Value Factors pre-Gap Filling'!F206, INDEX('2.Value Factors pre-Gap Filling'!$I$14:$O$14, MATCH('WP Eutrophication Value Factors'!D206, '2.Value Factors pre-Gap Filling'!$I$12:$O$12, 0)))</f>
        <v>9.5330392064418741E-3</v>
      </c>
    </row>
    <row r="207" spans="3:6" ht="14.25" customHeight="1" x14ac:dyDescent="0.2">
      <c r="C207" s="9" t="s">
        <v>225</v>
      </c>
      <c r="D207" s="9" t="s">
        <v>31</v>
      </c>
      <c r="E207" s="41">
        <f>IF(ISNUMBER('2.Value Factors pre-Gap Filling'!E207), '2.Value Factors pre-Gap Filling'!E207, INDEX('2.Value Factors pre-Gap Filling'!$I$13:$O$13, MATCH('WP Eutrophication Value Factors'!D207, '2.Value Factors pre-Gap Filling'!$I$12:$O$12, 0)))</f>
        <v>163.90028675905046</v>
      </c>
      <c r="F207" s="41">
        <f>IF(ISNUMBER('2.Value Factors pre-Gap Filling'!F207), '2.Value Factors pre-Gap Filling'!F207, INDEX('2.Value Factors pre-Gap Filling'!$I$14:$O$14, MATCH('WP Eutrophication Value Factors'!D207, '2.Value Factors pre-Gap Filling'!$I$12:$O$12, 0)))</f>
        <v>9.7395236995725776E-2</v>
      </c>
    </row>
    <row r="208" spans="3:6" ht="14.25" customHeight="1" x14ac:dyDescent="0.2">
      <c r="C208" s="9" t="s">
        <v>226</v>
      </c>
      <c r="D208" s="9" t="s">
        <v>34</v>
      </c>
      <c r="E208" s="41">
        <f>IF(ISNUMBER('2.Value Factors pre-Gap Filling'!E208), '2.Value Factors pre-Gap Filling'!E208, INDEX('2.Value Factors pre-Gap Filling'!$I$13:$O$13, MATCH('WP Eutrophication Value Factors'!D208, '2.Value Factors pre-Gap Filling'!$I$12:$O$12, 0)))</f>
        <v>70.755619925650095</v>
      </c>
      <c r="F208" s="41">
        <f>IF(ISNUMBER('2.Value Factors pre-Gap Filling'!F208), '2.Value Factors pre-Gap Filling'!F208, INDEX('2.Value Factors pre-Gap Filling'!$I$14:$O$14, MATCH('WP Eutrophication Value Factors'!D208, '2.Value Factors pre-Gap Filling'!$I$12:$O$12, 0)))</f>
        <v>2.3794774553181825E-3</v>
      </c>
    </row>
    <row r="209" spans="3:6" ht="14.25" customHeight="1" x14ac:dyDescent="0.2">
      <c r="C209" s="9" t="s">
        <v>227</v>
      </c>
      <c r="D209" s="9" t="s">
        <v>31</v>
      </c>
      <c r="E209" s="41">
        <f>IF(ISNUMBER('2.Value Factors pre-Gap Filling'!E209), '2.Value Factors pre-Gap Filling'!E209, INDEX('2.Value Factors pre-Gap Filling'!$I$13:$O$13, MATCH('WP Eutrophication Value Factors'!D209, '2.Value Factors pre-Gap Filling'!$I$12:$O$12, 0)))</f>
        <v>163.90028675905046</v>
      </c>
      <c r="F209" s="41">
        <f>IF(ISNUMBER('2.Value Factors pre-Gap Filling'!F209), '2.Value Factors pre-Gap Filling'!F209, INDEX('2.Value Factors pre-Gap Filling'!$I$14:$O$14, MATCH('WP Eutrophication Value Factors'!D209, '2.Value Factors pre-Gap Filling'!$I$12:$O$12, 0)))</f>
        <v>9.7395236995725776E-2</v>
      </c>
    </row>
    <row r="210" spans="3:6" ht="14.25" customHeight="1" x14ac:dyDescent="0.2">
      <c r="C210" s="9" t="s">
        <v>228</v>
      </c>
      <c r="D210" s="9" t="s">
        <v>36</v>
      </c>
      <c r="E210" s="41">
        <f>IF(ISNUMBER('2.Value Factors pre-Gap Filling'!E210), '2.Value Factors pre-Gap Filling'!E210, INDEX('2.Value Factors pre-Gap Filling'!$I$13:$O$13, MATCH('WP Eutrophication Value Factors'!D210, '2.Value Factors pre-Gap Filling'!$I$12:$O$12, 0)))</f>
        <v>566.16127436247598</v>
      </c>
      <c r="F210" s="41">
        <f>IF(ISNUMBER('2.Value Factors pre-Gap Filling'!F210), '2.Value Factors pre-Gap Filling'!F210, INDEX('2.Value Factors pre-Gap Filling'!$I$14:$O$14, MATCH('WP Eutrophication Value Factors'!D210, '2.Value Factors pre-Gap Filling'!$I$12:$O$12, 0)))</f>
        <v>8.006452977349228E-2</v>
      </c>
    </row>
    <row r="211" spans="3:6" ht="14.25" customHeight="1" x14ac:dyDescent="0.2">
      <c r="C211" s="9" t="s">
        <v>229</v>
      </c>
      <c r="D211" s="9" t="s">
        <v>29</v>
      </c>
      <c r="E211" s="41">
        <f>IF(ISNUMBER('2.Value Factors pre-Gap Filling'!E211), '2.Value Factors pre-Gap Filling'!E211, INDEX('2.Value Factors pre-Gap Filling'!$I$13:$O$13, MATCH('WP Eutrophication Value Factors'!D211, '2.Value Factors pre-Gap Filling'!$I$12:$O$12, 0)))</f>
        <v>0.99325071917604468</v>
      </c>
      <c r="F211" s="41">
        <f>IF(ISNUMBER('2.Value Factors pre-Gap Filling'!F211), '2.Value Factors pre-Gap Filling'!F211, INDEX('2.Value Factors pre-Gap Filling'!$I$14:$O$14, MATCH('WP Eutrophication Value Factors'!D211, '2.Value Factors pre-Gap Filling'!$I$12:$O$12, 0)))</f>
        <v>0.10331184891401485</v>
      </c>
    </row>
    <row r="212" spans="3:6" ht="14.25" customHeight="1" x14ac:dyDescent="0.2">
      <c r="C212" s="9" t="s">
        <v>230</v>
      </c>
      <c r="D212" s="9" t="s">
        <v>27</v>
      </c>
      <c r="E212" s="41">
        <f>IF(ISNUMBER('2.Value Factors pre-Gap Filling'!E212), '2.Value Factors pre-Gap Filling'!E212, INDEX('2.Value Factors pre-Gap Filling'!$I$13:$O$13, MATCH('WP Eutrophication Value Factors'!D212, '2.Value Factors pre-Gap Filling'!$I$12:$O$12, 0)))</f>
        <v>308.98949547657651</v>
      </c>
      <c r="F212" s="41">
        <f>IF(ISNUMBER('2.Value Factors pre-Gap Filling'!F212), '2.Value Factors pre-Gap Filling'!F212, INDEX('2.Value Factors pre-Gap Filling'!$I$14:$O$14, MATCH('WP Eutrophication Value Factors'!D212, '2.Value Factors pre-Gap Filling'!$I$12:$O$12, 0)))</f>
        <v>0.18822992356956217</v>
      </c>
    </row>
    <row r="213" spans="3:6" ht="14.25" customHeight="1" x14ac:dyDescent="0.2">
      <c r="C213" s="9" t="s">
        <v>231</v>
      </c>
      <c r="D213" s="9" t="s">
        <v>27</v>
      </c>
      <c r="E213" s="41">
        <f>IF(ISNUMBER('2.Value Factors pre-Gap Filling'!E213), '2.Value Factors pre-Gap Filling'!E213, INDEX('2.Value Factors pre-Gap Filling'!$I$13:$O$13, MATCH('WP Eutrophication Value Factors'!D213, '2.Value Factors pre-Gap Filling'!$I$12:$O$12, 0)))</f>
        <v>64.38553962620928</v>
      </c>
      <c r="F213" s="41">
        <f>IF(ISNUMBER('2.Value Factors pre-Gap Filling'!F213), '2.Value Factors pre-Gap Filling'!F213, INDEX('2.Value Factors pre-Gap Filling'!$I$14:$O$14, MATCH('WP Eutrophication Value Factors'!D213, '2.Value Factors pre-Gap Filling'!$I$12:$O$12, 0)))</f>
        <v>0.27136472124631533</v>
      </c>
    </row>
    <row r="214" spans="3:6" ht="14.25" customHeight="1" x14ac:dyDescent="0.2">
      <c r="C214" s="9" t="s">
        <v>232</v>
      </c>
      <c r="D214" s="9" t="s">
        <v>36</v>
      </c>
      <c r="E214" s="41">
        <f>IF(ISNUMBER('2.Value Factors pre-Gap Filling'!E214), '2.Value Factors pre-Gap Filling'!E214, INDEX('2.Value Factors pre-Gap Filling'!$I$13:$O$13, MATCH('WP Eutrophication Value Factors'!D214, '2.Value Factors pre-Gap Filling'!$I$12:$O$12, 0)))</f>
        <v>320.66496548645671</v>
      </c>
      <c r="F214" s="41">
        <f>IF(ISNUMBER('2.Value Factors pre-Gap Filling'!F214), '2.Value Factors pre-Gap Filling'!F214, INDEX('2.Value Factors pre-Gap Filling'!$I$14:$O$14, MATCH('WP Eutrophication Value Factors'!D214, '2.Value Factors pre-Gap Filling'!$I$12:$O$12, 0)))</f>
        <v>2.6228230270367327E-2</v>
      </c>
    </row>
    <row r="215" spans="3:6" ht="14.25" customHeight="1" x14ac:dyDescent="0.2">
      <c r="C215" s="9" t="s">
        <v>233</v>
      </c>
      <c r="D215" s="9" t="s">
        <v>31</v>
      </c>
      <c r="E215" s="41">
        <f>IF(ISNUMBER('2.Value Factors pre-Gap Filling'!E215), '2.Value Factors pre-Gap Filling'!E215, INDEX('2.Value Factors pre-Gap Filling'!$I$13:$O$13, MATCH('WP Eutrophication Value Factors'!D215, '2.Value Factors pre-Gap Filling'!$I$12:$O$12, 0)))</f>
        <v>163.90028675905046</v>
      </c>
      <c r="F215" s="41">
        <f>IF(ISNUMBER('2.Value Factors pre-Gap Filling'!F215), '2.Value Factors pre-Gap Filling'!F215, INDEX('2.Value Factors pre-Gap Filling'!$I$14:$O$14, MATCH('WP Eutrophication Value Factors'!D215, '2.Value Factors pre-Gap Filling'!$I$12:$O$12, 0)))</f>
        <v>9.7395236995725776E-2</v>
      </c>
    </row>
    <row r="216" spans="3:6" ht="14.25" customHeight="1" x14ac:dyDescent="0.2">
      <c r="C216" s="9" t="s">
        <v>234</v>
      </c>
      <c r="D216" s="9" t="s">
        <v>34</v>
      </c>
      <c r="E216" s="41">
        <f>IF(ISNUMBER('2.Value Factors pre-Gap Filling'!E216), '2.Value Factors pre-Gap Filling'!E216, INDEX('2.Value Factors pre-Gap Filling'!$I$13:$O$13, MATCH('WP Eutrophication Value Factors'!D216, '2.Value Factors pre-Gap Filling'!$I$12:$O$12, 0)))</f>
        <v>9.9562544606859209</v>
      </c>
      <c r="F216" s="41">
        <f>IF(ISNUMBER('2.Value Factors pre-Gap Filling'!F216), '2.Value Factors pre-Gap Filling'!F216, INDEX('2.Value Factors pre-Gap Filling'!$I$14:$O$14, MATCH('WP Eutrophication Value Factors'!D216, '2.Value Factors pre-Gap Filling'!$I$12:$O$12, 0)))</f>
        <v>0</v>
      </c>
    </row>
    <row r="217" spans="3:6" ht="14.25" customHeight="1" x14ac:dyDescent="0.2">
      <c r="C217" s="9" t="s">
        <v>235</v>
      </c>
      <c r="D217" s="9" t="s">
        <v>27</v>
      </c>
      <c r="E217" s="41">
        <f>IF(ISNUMBER('2.Value Factors pre-Gap Filling'!E217), '2.Value Factors pre-Gap Filling'!E217, INDEX('2.Value Factors pre-Gap Filling'!$I$13:$O$13, MATCH('WP Eutrophication Value Factors'!D217, '2.Value Factors pre-Gap Filling'!$I$12:$O$12, 0)))</f>
        <v>36.728789903045715</v>
      </c>
      <c r="F217" s="41">
        <f>IF(ISNUMBER('2.Value Factors pre-Gap Filling'!F217), '2.Value Factors pre-Gap Filling'!F217, INDEX('2.Value Factors pre-Gap Filling'!$I$14:$O$14, MATCH('WP Eutrophication Value Factors'!D217, '2.Value Factors pre-Gap Filling'!$I$12:$O$12, 0)))</f>
        <v>2.4832647530997305E-2</v>
      </c>
    </row>
    <row r="218" spans="3:6" ht="14.25" customHeight="1" x14ac:dyDescent="0.2">
      <c r="C218" s="9" t="s">
        <v>236</v>
      </c>
      <c r="D218" s="9" t="s">
        <v>29</v>
      </c>
      <c r="E218" s="41">
        <f>IF(ISNUMBER('2.Value Factors pre-Gap Filling'!E218), '2.Value Factors pre-Gap Filling'!E218, INDEX('2.Value Factors pre-Gap Filling'!$I$13:$O$13, MATCH('WP Eutrophication Value Factors'!D218, '2.Value Factors pre-Gap Filling'!$I$12:$O$12, 0)))</f>
        <v>1.5468217842033853</v>
      </c>
      <c r="F218" s="41">
        <f>IF(ISNUMBER('2.Value Factors pre-Gap Filling'!F218), '2.Value Factors pre-Gap Filling'!F218, INDEX('2.Value Factors pre-Gap Filling'!$I$14:$O$14, MATCH('WP Eutrophication Value Factors'!D218, '2.Value Factors pre-Gap Filling'!$I$12:$O$12, 0)))</f>
        <v>0.1838575074582251</v>
      </c>
    </row>
    <row r="219" spans="3:6" ht="14.25" customHeight="1" x14ac:dyDescent="0.2">
      <c r="C219" s="9" t="s">
        <v>237</v>
      </c>
      <c r="D219" s="9" t="s">
        <v>27</v>
      </c>
      <c r="E219" s="41">
        <f>IF(ISNUMBER('2.Value Factors pre-Gap Filling'!E219), '2.Value Factors pre-Gap Filling'!E219, INDEX('2.Value Factors pre-Gap Filling'!$I$13:$O$13, MATCH('WP Eutrophication Value Factors'!D219, '2.Value Factors pre-Gap Filling'!$I$12:$O$12, 0)))</f>
        <v>22.337675542815738</v>
      </c>
      <c r="F219" s="41">
        <f>IF(ISNUMBER('2.Value Factors pre-Gap Filling'!F219), '2.Value Factors pre-Gap Filling'!F219, INDEX('2.Value Factors pre-Gap Filling'!$I$14:$O$14, MATCH('WP Eutrophication Value Factors'!D219, '2.Value Factors pre-Gap Filling'!$I$12:$O$12, 0)))</f>
        <v>0.11011897543218142</v>
      </c>
    </row>
    <row r="220" spans="3:6" ht="14.25" customHeight="1" x14ac:dyDescent="0.2">
      <c r="C220" s="9" t="s">
        <v>238</v>
      </c>
      <c r="D220" s="9" t="s">
        <v>52</v>
      </c>
      <c r="E220" s="41">
        <f>IF(ISNUMBER('2.Value Factors pre-Gap Filling'!E220), '2.Value Factors pre-Gap Filling'!E220, INDEX('2.Value Factors pre-Gap Filling'!$I$13:$O$13, MATCH('WP Eutrophication Value Factors'!D220, '2.Value Factors pre-Gap Filling'!$I$12:$O$12, 0)))</f>
        <v>464.93044368843096</v>
      </c>
      <c r="F220" s="41">
        <f>IF(ISNUMBER('2.Value Factors pre-Gap Filling'!F220), '2.Value Factors pre-Gap Filling'!F220, INDEX('2.Value Factors pre-Gap Filling'!$I$14:$O$14, MATCH('WP Eutrophication Value Factors'!D220, '2.Value Factors pre-Gap Filling'!$I$12:$O$12, 0)))</f>
        <v>4.9538838513286075E-2</v>
      </c>
    </row>
    <row r="221" spans="3:6" ht="14.25" customHeight="1" x14ac:dyDescent="0.2">
      <c r="C221" s="9" t="s">
        <v>239</v>
      </c>
      <c r="D221" s="9" t="s">
        <v>36</v>
      </c>
      <c r="E221" s="41">
        <f>IF(ISNUMBER('2.Value Factors pre-Gap Filling'!E221), '2.Value Factors pre-Gap Filling'!E221, INDEX('2.Value Factors pre-Gap Filling'!$I$13:$O$13, MATCH('WP Eutrophication Value Factors'!D221, '2.Value Factors pre-Gap Filling'!$I$12:$O$12, 0)))</f>
        <v>117.45042767537004</v>
      </c>
      <c r="F221" s="41">
        <f>IF(ISNUMBER('2.Value Factors pre-Gap Filling'!F221), '2.Value Factors pre-Gap Filling'!F221, INDEX('2.Value Factors pre-Gap Filling'!$I$14:$O$14, MATCH('WP Eutrophication Value Factors'!D221, '2.Value Factors pre-Gap Filling'!$I$12:$O$12, 0)))</f>
        <v>0.15726795972447241</v>
      </c>
    </row>
    <row r="222" spans="3:6" ht="14.25" customHeight="1" x14ac:dyDescent="0.2">
      <c r="C222" s="9" t="s">
        <v>240</v>
      </c>
      <c r="D222" s="9" t="s">
        <v>27</v>
      </c>
      <c r="E222" s="41">
        <f>IF(ISNUMBER('2.Value Factors pre-Gap Filling'!E222), '2.Value Factors pre-Gap Filling'!E222, INDEX('2.Value Factors pre-Gap Filling'!$I$13:$O$13, MATCH('WP Eutrophication Value Factors'!D222, '2.Value Factors pre-Gap Filling'!$I$12:$O$12, 0)))</f>
        <v>9.7267956249530521</v>
      </c>
      <c r="F222" s="41">
        <f>IF(ISNUMBER('2.Value Factors pre-Gap Filling'!F222), '2.Value Factors pre-Gap Filling'!F222, INDEX('2.Value Factors pre-Gap Filling'!$I$14:$O$14, MATCH('WP Eutrophication Value Factors'!D222, '2.Value Factors pre-Gap Filling'!$I$12:$O$12, 0)))</f>
        <v>0</v>
      </c>
    </row>
    <row r="223" spans="3:6" ht="14.25" customHeight="1" x14ac:dyDescent="0.2">
      <c r="C223" s="9" t="s">
        <v>241</v>
      </c>
      <c r="D223" s="9" t="s">
        <v>31</v>
      </c>
      <c r="E223" s="41">
        <f>IF(ISNUMBER('2.Value Factors pre-Gap Filling'!E223), '2.Value Factors pre-Gap Filling'!E223, INDEX('2.Value Factors pre-Gap Filling'!$I$13:$O$13, MATCH('WP Eutrophication Value Factors'!D223, '2.Value Factors pre-Gap Filling'!$I$12:$O$12, 0)))</f>
        <v>163.90028675905046</v>
      </c>
      <c r="F223" s="41">
        <f>IF(ISNUMBER('2.Value Factors pre-Gap Filling'!F223), '2.Value Factors pre-Gap Filling'!F223, INDEX('2.Value Factors pre-Gap Filling'!$I$14:$O$14, MATCH('WP Eutrophication Value Factors'!D223, '2.Value Factors pre-Gap Filling'!$I$12:$O$12, 0)))</f>
        <v>9.7395236995725776E-2</v>
      </c>
    </row>
    <row r="224" spans="3:6" ht="14.25" customHeight="1" x14ac:dyDescent="0.2">
      <c r="C224" s="9" t="s">
        <v>242</v>
      </c>
      <c r="D224" s="9" t="s">
        <v>36</v>
      </c>
      <c r="E224" s="41">
        <f>IF(ISNUMBER('2.Value Factors pre-Gap Filling'!E224), '2.Value Factors pre-Gap Filling'!E224, INDEX('2.Value Factors pre-Gap Filling'!$I$13:$O$13, MATCH('WP Eutrophication Value Factors'!D224, '2.Value Factors pre-Gap Filling'!$I$12:$O$12, 0)))</f>
        <v>320.66496548645671</v>
      </c>
      <c r="F224" s="41">
        <f>IF(ISNUMBER('2.Value Factors pre-Gap Filling'!F224), '2.Value Factors pre-Gap Filling'!F224, INDEX('2.Value Factors pre-Gap Filling'!$I$14:$O$14, MATCH('WP Eutrophication Value Factors'!D224, '2.Value Factors pre-Gap Filling'!$I$12:$O$12, 0)))</f>
        <v>2.6228230270367327E-2</v>
      </c>
    </row>
    <row r="225" spans="3:6" ht="14.25" customHeight="1" x14ac:dyDescent="0.2">
      <c r="C225" s="9" t="s">
        <v>243</v>
      </c>
      <c r="D225" s="9" t="s">
        <v>31</v>
      </c>
      <c r="E225" s="41">
        <f>IF(ISNUMBER('2.Value Factors pre-Gap Filling'!E225), '2.Value Factors pre-Gap Filling'!E225, INDEX('2.Value Factors pre-Gap Filling'!$I$13:$O$13, MATCH('WP Eutrophication Value Factors'!D225, '2.Value Factors pre-Gap Filling'!$I$12:$O$12, 0)))</f>
        <v>130.7774309783502</v>
      </c>
      <c r="F225" s="41">
        <f>IF(ISNUMBER('2.Value Factors pre-Gap Filling'!F225), '2.Value Factors pre-Gap Filling'!F225, INDEX('2.Value Factors pre-Gap Filling'!$I$14:$O$14, MATCH('WP Eutrophication Value Factors'!D225, '2.Value Factors pre-Gap Filling'!$I$12:$O$12, 0)))</f>
        <v>6.3333276364351898E-3</v>
      </c>
    </row>
    <row r="226" spans="3:6" ht="14.25" customHeight="1" x14ac:dyDescent="0.2">
      <c r="C226" s="9" t="s">
        <v>244</v>
      </c>
      <c r="D226" s="9" t="s">
        <v>36</v>
      </c>
      <c r="E226" s="41">
        <f>IF(ISNUMBER('2.Value Factors pre-Gap Filling'!E226), '2.Value Factors pre-Gap Filling'!E226, INDEX('2.Value Factors pre-Gap Filling'!$I$13:$O$13, MATCH('WP Eutrophication Value Factors'!D226, '2.Value Factors pre-Gap Filling'!$I$12:$O$12, 0)))</f>
        <v>320.66496548645671</v>
      </c>
      <c r="F226" s="41">
        <f>IF(ISNUMBER('2.Value Factors pre-Gap Filling'!F226), '2.Value Factors pre-Gap Filling'!F226, INDEX('2.Value Factors pre-Gap Filling'!$I$14:$O$14, MATCH('WP Eutrophication Value Factors'!D226, '2.Value Factors pre-Gap Filling'!$I$12:$O$12, 0)))</f>
        <v>2.6228230270367327E-2</v>
      </c>
    </row>
    <row r="227" spans="3:6" ht="14.25" customHeight="1" x14ac:dyDescent="0.2">
      <c r="C227" s="9" t="s">
        <v>245</v>
      </c>
      <c r="D227" s="9" t="s">
        <v>29</v>
      </c>
      <c r="E227" s="41">
        <f>IF(ISNUMBER('2.Value Factors pre-Gap Filling'!E227), '2.Value Factors pre-Gap Filling'!E227, INDEX('2.Value Factors pre-Gap Filling'!$I$13:$O$13, MATCH('WP Eutrophication Value Factors'!D227, '2.Value Factors pre-Gap Filling'!$I$12:$O$12, 0)))</f>
        <v>25.956854910169604</v>
      </c>
      <c r="F227" s="41">
        <f>IF(ISNUMBER('2.Value Factors pre-Gap Filling'!F227), '2.Value Factors pre-Gap Filling'!F227, INDEX('2.Value Factors pre-Gap Filling'!$I$14:$O$14, MATCH('WP Eutrophication Value Factors'!D227, '2.Value Factors pre-Gap Filling'!$I$12:$O$12, 0)))</f>
        <v>0.20890596809597139</v>
      </c>
    </row>
    <row r="228" spans="3:6" ht="14.25" customHeight="1" x14ac:dyDescent="0.2">
      <c r="C228" s="9" t="s">
        <v>246</v>
      </c>
      <c r="D228" s="9" t="s">
        <v>29</v>
      </c>
      <c r="E228" s="41">
        <f>IF(ISNUMBER('2.Value Factors pre-Gap Filling'!E228), '2.Value Factors pre-Gap Filling'!E228, INDEX('2.Value Factors pre-Gap Filling'!$I$13:$O$13, MATCH('WP Eutrophication Value Factors'!D228, '2.Value Factors pre-Gap Filling'!$I$12:$O$12, 0)))</f>
        <v>25.956854910169604</v>
      </c>
      <c r="F228" s="41">
        <f>IF(ISNUMBER('2.Value Factors pre-Gap Filling'!F228), '2.Value Factors pre-Gap Filling'!F228, INDEX('2.Value Factors pre-Gap Filling'!$I$14:$O$14, MATCH('WP Eutrophication Value Factors'!D228, '2.Value Factors pre-Gap Filling'!$I$12:$O$12, 0)))</f>
        <v>0.20890596809597139</v>
      </c>
    </row>
    <row r="229" spans="3:6" ht="14.25" customHeight="1" x14ac:dyDescent="0.2">
      <c r="C229" s="9" t="s">
        <v>247</v>
      </c>
      <c r="D229" s="9" t="s">
        <v>34</v>
      </c>
      <c r="E229" s="41">
        <f>IF(ISNUMBER('2.Value Factors pre-Gap Filling'!E229), '2.Value Factors pre-Gap Filling'!E229, INDEX('2.Value Factors pre-Gap Filling'!$I$13:$O$13, MATCH('WP Eutrophication Value Factors'!D229, '2.Value Factors pre-Gap Filling'!$I$12:$O$12, 0)))</f>
        <v>76.987612690485463</v>
      </c>
      <c r="F229" s="41">
        <f>IF(ISNUMBER('2.Value Factors pre-Gap Filling'!F229), '2.Value Factors pre-Gap Filling'!F229, INDEX('2.Value Factors pre-Gap Filling'!$I$14:$O$14, MATCH('WP Eutrophication Value Factors'!D229, '2.Value Factors pre-Gap Filling'!$I$12:$O$12, 0)))</f>
        <v>0</v>
      </c>
    </row>
    <row r="230" spans="3:6" ht="14.25" customHeight="1" x14ac:dyDescent="0.2">
      <c r="C230" s="9" t="s">
        <v>248</v>
      </c>
      <c r="D230" s="9" t="s">
        <v>34</v>
      </c>
      <c r="E230" s="41">
        <f>IF(ISNUMBER('2.Value Factors pre-Gap Filling'!E230), '2.Value Factors pre-Gap Filling'!E230, INDEX('2.Value Factors pre-Gap Filling'!$I$13:$O$13, MATCH('WP Eutrophication Value Factors'!D230, '2.Value Factors pre-Gap Filling'!$I$12:$O$12, 0)))</f>
        <v>138.00057770708707</v>
      </c>
      <c r="F230" s="41">
        <f>IF(ISNUMBER('2.Value Factors pre-Gap Filling'!F230), '2.Value Factors pre-Gap Filling'!F230, INDEX('2.Value Factors pre-Gap Filling'!$I$14:$O$14, MATCH('WP Eutrophication Value Factors'!D230, '2.Value Factors pre-Gap Filling'!$I$12:$O$12, 0)))</f>
        <v>5.7749184256282709E-3</v>
      </c>
    </row>
    <row r="231" spans="3:6" ht="14.25" customHeight="1" x14ac:dyDescent="0.2"/>
    <row r="232" spans="3:6" ht="14.25" customHeight="1" x14ac:dyDescent="0.2"/>
    <row r="233" spans="3:6" ht="14.25" customHeight="1" x14ac:dyDescent="0.2"/>
    <row r="234" spans="3:6" ht="14.25" customHeight="1" x14ac:dyDescent="0.2"/>
    <row r="235" spans="3:6" ht="14.25" customHeight="1" x14ac:dyDescent="0.2"/>
    <row r="236" spans="3:6" ht="14.25" customHeight="1" x14ac:dyDescent="0.2"/>
    <row r="237" spans="3:6" ht="14.25" customHeight="1" x14ac:dyDescent="0.2"/>
    <row r="238" spans="3:6" ht="14.25" customHeight="1" x14ac:dyDescent="0.2"/>
    <row r="239" spans="3:6" ht="14.25" customHeight="1" x14ac:dyDescent="0.2"/>
    <row r="240" spans="3:6"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hyperlinks>
    <hyperlink ref="D9" r:id="rId1" xr:uid="{4CD80765-92A6-4EB4-87F8-C5657B369CC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74BF9-4B74-164D-80C9-CFE14EBFA39F}">
  <sheetPr>
    <tabColor theme="1"/>
  </sheetPr>
  <dimension ref="A1"/>
  <sheetViews>
    <sheetView workbookViewId="0"/>
  </sheetViews>
  <sheetFormatPr baseColWidth="10" defaultRowHeight="15" x14ac:dyDescent="0.2"/>
  <cols>
    <col min="1" max="16384" width="10.83203125" style="55"/>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F4938E"/>
  </sheetPr>
  <dimension ref="B1:M1000"/>
  <sheetViews>
    <sheetView showGridLines="0" zoomScaleNormal="100" workbookViewId="0">
      <pane xSplit="4" ySplit="12" topLeftCell="E13" activePane="bottomRight" state="frozen"/>
      <selection activeCell="B42" sqref="B42"/>
      <selection pane="topRight" activeCell="B42" sqref="B42"/>
      <selection pane="bottomLeft" activeCell="B42" sqref="B42"/>
      <selection pane="bottomRight"/>
    </sheetView>
  </sheetViews>
  <sheetFormatPr baseColWidth="10" defaultColWidth="14.5" defaultRowHeight="15" customHeight="1" x14ac:dyDescent="0.2"/>
  <cols>
    <col min="1" max="1" width="8.6640625" customWidth="1"/>
    <col min="2" max="2" width="24.83203125" customWidth="1"/>
    <col min="3" max="3" width="32.1640625" customWidth="1"/>
    <col min="4" max="4" width="37.33203125" customWidth="1"/>
    <col min="5" max="5" width="29.83203125" customWidth="1"/>
    <col min="6" max="13" width="29" customWidth="1"/>
  </cols>
  <sheetData>
    <row r="1" spans="2:13" ht="14.25" customHeight="1" x14ac:dyDescent="0.2"/>
    <row r="2" spans="2:13" ht="21" x14ac:dyDescent="0.25">
      <c r="B2" s="1" t="s">
        <v>390</v>
      </c>
      <c r="C2" s="1"/>
    </row>
    <row r="3" spans="2:13" ht="14.25" customHeight="1" x14ac:dyDescent="0.2"/>
    <row r="4" spans="2:13" ht="14.25" customHeight="1" x14ac:dyDescent="0.2">
      <c r="B4" s="4" t="s">
        <v>5</v>
      </c>
      <c r="C4" s="4"/>
    </row>
    <row r="5" spans="2:13" ht="38" customHeight="1" x14ac:dyDescent="0.2">
      <c r="B5" s="117" t="s">
        <v>431</v>
      </c>
      <c r="C5" s="117"/>
      <c r="D5" s="117"/>
    </row>
    <row r="6" spans="2:13" ht="14.25" customHeight="1" x14ac:dyDescent="0.2"/>
    <row r="7" spans="2:13" ht="14.25" customHeight="1" x14ac:dyDescent="0.2"/>
    <row r="8" spans="2:13" ht="14.25" customHeight="1" x14ac:dyDescent="0.2">
      <c r="B8" s="57" t="s">
        <v>391</v>
      </c>
      <c r="C8" s="2" t="s">
        <v>0</v>
      </c>
      <c r="D8" s="2" t="s">
        <v>20</v>
      </c>
      <c r="E8" s="2" t="s">
        <v>333</v>
      </c>
      <c r="F8" s="2" t="s">
        <v>250</v>
      </c>
      <c r="G8" s="2" t="s">
        <v>251</v>
      </c>
      <c r="H8" s="2" t="s">
        <v>332</v>
      </c>
      <c r="I8" s="2" t="s">
        <v>252</v>
      </c>
      <c r="J8" s="2" t="s">
        <v>253</v>
      </c>
      <c r="K8" s="2" t="s">
        <v>254</v>
      </c>
      <c r="L8" s="18" t="s">
        <v>256</v>
      </c>
      <c r="M8" s="2" t="s">
        <v>255</v>
      </c>
    </row>
    <row r="9" spans="2:13" ht="16" x14ac:dyDescent="0.2">
      <c r="B9" s="57" t="s">
        <v>392</v>
      </c>
      <c r="C9" s="7"/>
      <c r="D9" s="14" t="s">
        <v>1</v>
      </c>
      <c r="E9" s="19" t="s">
        <v>1</v>
      </c>
      <c r="F9" s="20" t="s">
        <v>1</v>
      </c>
      <c r="G9" s="20" t="s">
        <v>1</v>
      </c>
      <c r="H9" s="20" t="s">
        <v>1</v>
      </c>
      <c r="I9" s="20" t="s">
        <v>1</v>
      </c>
      <c r="J9" s="42" t="s">
        <v>324</v>
      </c>
      <c r="K9" s="42" t="s">
        <v>258</v>
      </c>
      <c r="L9" s="42" t="s">
        <v>259</v>
      </c>
      <c r="M9" s="43" t="s">
        <v>260</v>
      </c>
    </row>
    <row r="10" spans="2:13" ht="14.25" customHeight="1" x14ac:dyDescent="0.2">
      <c r="B10" s="57" t="s">
        <v>393</v>
      </c>
      <c r="C10" s="7">
        <v>2024</v>
      </c>
      <c r="D10" s="7">
        <v>2024</v>
      </c>
      <c r="E10" s="21">
        <v>2022</v>
      </c>
      <c r="F10" s="22">
        <v>2021</v>
      </c>
      <c r="G10" s="23">
        <v>2022</v>
      </c>
      <c r="H10" s="23">
        <v>2021</v>
      </c>
      <c r="I10" s="23">
        <v>2021</v>
      </c>
      <c r="J10" s="23">
        <v>2012</v>
      </c>
      <c r="K10" s="23">
        <v>2019</v>
      </c>
      <c r="L10" s="23">
        <v>2019</v>
      </c>
      <c r="M10" s="23">
        <v>2010</v>
      </c>
    </row>
    <row r="11" spans="2:13" ht="14.25" customHeight="1" x14ac:dyDescent="0.2">
      <c r="B11" s="57" t="s">
        <v>394</v>
      </c>
      <c r="C11" s="7"/>
      <c r="D11" s="7"/>
      <c r="E11" s="21"/>
      <c r="F11" s="22" t="s">
        <v>261</v>
      </c>
      <c r="G11" s="23" t="s">
        <v>262</v>
      </c>
      <c r="H11" s="23" t="s">
        <v>263</v>
      </c>
      <c r="I11" s="23" t="s">
        <v>264</v>
      </c>
      <c r="J11" s="23" t="s">
        <v>265</v>
      </c>
      <c r="K11" s="23" t="s">
        <v>266</v>
      </c>
      <c r="L11" s="23" t="s">
        <v>266</v>
      </c>
      <c r="M11" s="23" t="s">
        <v>262</v>
      </c>
    </row>
    <row r="12" spans="2:13" ht="14.25" customHeight="1" x14ac:dyDescent="0.2">
      <c r="B12" s="57" t="s">
        <v>395</v>
      </c>
      <c r="C12" s="8" t="s">
        <v>21</v>
      </c>
      <c r="D12" s="8" t="s">
        <v>22</v>
      </c>
      <c r="E12" s="8" t="s">
        <v>23</v>
      </c>
      <c r="F12" s="8"/>
      <c r="G12" s="8"/>
      <c r="H12" s="8"/>
      <c r="I12" s="8"/>
      <c r="J12" s="8"/>
      <c r="K12" s="8"/>
      <c r="L12" s="8"/>
      <c r="M12" s="8"/>
    </row>
    <row r="13" spans="2:13" ht="14.25" customHeight="1" x14ac:dyDescent="0.2">
      <c r="C13" s="9" t="s">
        <v>24</v>
      </c>
      <c r="D13" s="9" t="s">
        <v>25</v>
      </c>
      <c r="E13" s="69">
        <f>INDEX('4. WP General data'!$B$7:$L$229, MATCH('1. Eutrophication General data'!$C13, '4. WP General data'!$B$7:$B$229, 0), MATCH('1. Eutrophication General data'!E$8, Eutrophication_Module_Inputs[[#Headers],[Country]:[Coastal Population]],0))</f>
        <v>41128771</v>
      </c>
      <c r="F13" s="69">
        <f>INDEX('4. WP General data'!$B$7:$L$229, MATCH('1. Eutrophication General data'!$C13, '4. WP General data'!$B$7:$B$229, 0), MATCH('1. Eutrophication General data'!F$8, Eutrophication_Module_Inputs[[#Headers],[Country]:[Coastal Population]],0))</f>
        <v>61.480554405654402</v>
      </c>
      <c r="G13" s="69"/>
      <c r="H13" s="69">
        <f>INDEX('4. WP General data'!$B$7:$L$229, MATCH('1. Eutrophication General data'!$C13, '4. WP General data'!$B$7:$B$229, 0), MATCH('1. Eutrophication General data'!H$8, Eutrophication_Module_Inputs[[#Headers],[Country]:[Coastal Population]],0))</f>
        <v>2151.7835180000002</v>
      </c>
      <c r="I13" s="69">
        <f>INDEX('4. WP General data'!$B$7:$L$229, MATCH('1. Eutrophication General data'!$C13, '4. WP General data'!$B$7:$B$229, 0), MATCH('1. Eutrophication General data'!I$8, Eutrophication_Module_Inputs[[#Headers],[Country]:[Coastal Population]],0))</f>
        <v>652230</v>
      </c>
      <c r="J13" s="69">
        <f>INDEX('4. WP General data'!$B$7:$L$229, MATCH('1. Eutrophication General data'!$C13, '4. WP General data'!$B$7:$B$229, 0), MATCH('1. Eutrophication General data'!J$8, Eutrophication_Module_Inputs[[#Headers],[Country]:[Coastal Population]],0))</f>
        <v>0</v>
      </c>
      <c r="K13" s="69">
        <f>INDEX('4. WP General data'!$B$7:$L$229, MATCH('1. Eutrophication General data'!$C13, '4. WP General data'!$B$7:$B$229, 0), MATCH('1. Eutrophication General data'!K$8, Eutrophication_Module_Inputs[[#Headers],[Country]:[Coastal Population]],0))</f>
        <v>7.65678E-12</v>
      </c>
      <c r="L13" s="69">
        <f>INDEX('4. WP General data'!$B$7:$L$229, MATCH('1. Eutrophication General data'!$C13, '4. WP General data'!$B$7:$B$229, 0), MATCH('1. Eutrophication General data'!L$8, Eutrophication_Module_Inputs[[#Headers],[Country]:[Coastal Population]],0))</f>
        <v>0</v>
      </c>
      <c r="M13" s="70">
        <f>INDEX('4. WP General data'!$B$7:$L$229, MATCH('1. Eutrophication General data'!$C13, '4. WP General data'!$B$7:$B$229, 0), MATCH('1. Eutrophication General data'!M$8, Eutrophication_Module_Inputs[[#Headers],[Country]:[Coastal Population]],0))</f>
        <v>0</v>
      </c>
    </row>
    <row r="14" spans="2:13" ht="14.25" customHeight="1" x14ac:dyDescent="0.2">
      <c r="C14" s="9" t="s">
        <v>26</v>
      </c>
      <c r="D14" s="9" t="s">
        <v>27</v>
      </c>
      <c r="E14" s="69">
        <f>INDEX('4. WP General data'!$B$7:$L$229, MATCH('1. Eutrophication General data'!$C14, '4. WP General data'!$B$7:$B$229, 0), MATCH('1. Eutrophication General data'!E$8, Eutrophication_Module_Inputs[[#Headers],[Country]:[Coastal Population]],0))</f>
        <v>2777689</v>
      </c>
      <c r="F14" s="69">
        <f>INDEX('4. WP General data'!$B$7:$L$229, MATCH('1. Eutrophication General data'!$C14, '4. WP General data'!$B$7:$B$229, 0), MATCH('1. Eutrophication General data'!F$8, Eutrophication_Module_Inputs[[#Headers],[Country]:[Coastal Population]],0))</f>
        <v>102.615547445255</v>
      </c>
      <c r="G14" s="69"/>
      <c r="H14" s="69">
        <f>INDEX('4. WP General data'!$B$7:$L$229, MATCH('1. Eutrophication General data'!$C14, '4. WP General data'!$B$7:$B$229, 0), MATCH('1. Eutrophication General data'!H$8, Eutrophication_Module_Inputs[[#Headers],[Country]:[Coastal Population]],0))</f>
        <v>16035.43576</v>
      </c>
      <c r="I14" s="69">
        <f>INDEX('4. WP General data'!$B$7:$L$229, MATCH('1. Eutrophication General data'!$C14, '4. WP General data'!$B$7:$B$229, 0), MATCH('1. Eutrophication General data'!I$8, Eutrophication_Module_Inputs[[#Headers],[Country]:[Coastal Population]],0))</f>
        <v>27400</v>
      </c>
      <c r="J14" s="69">
        <f>INDEX('4. WP General data'!$B$7:$L$229, MATCH('1. Eutrophication General data'!$C14, '4. WP General data'!$B$7:$B$229, 0), MATCH('1. Eutrophication General data'!J$8, Eutrophication_Module_Inputs[[#Headers],[Country]:[Coastal Population]],0))</f>
        <v>0</v>
      </c>
      <c r="K14" s="69">
        <f>INDEX('4. WP General data'!$B$7:$L$229, MATCH('1. Eutrophication General data'!$C14, '4. WP General data'!$B$7:$B$229, 0), MATCH('1. Eutrophication General data'!K$8, Eutrophication_Module_Inputs[[#Headers],[Country]:[Coastal Population]],0))</f>
        <v>5.2001000000000002E-13</v>
      </c>
      <c r="L14" s="69">
        <f>INDEX('4. WP General data'!$B$7:$L$229, MATCH('1. Eutrophication General data'!$C14, '4. WP General data'!$B$7:$B$229, 0), MATCH('1. Eutrophication General data'!L$8, Eutrophication_Module_Inputs[[#Headers],[Country]:[Coastal Population]],0))</f>
        <v>4.93999E-15</v>
      </c>
      <c r="M14" s="70">
        <f>INDEX('4. WP General data'!$B$7:$L$229, MATCH('1. Eutrophication General data'!$C14, '4. WP General data'!$B$7:$B$229, 0), MATCH('1. Eutrophication General data'!M$8, Eutrophication_Module_Inputs[[#Headers],[Country]:[Coastal Population]],0))</f>
        <v>0.13568</v>
      </c>
    </row>
    <row r="15" spans="2:13" ht="14.25" customHeight="1" x14ac:dyDescent="0.2">
      <c r="C15" s="9" t="s">
        <v>28</v>
      </c>
      <c r="D15" s="9" t="s">
        <v>29</v>
      </c>
      <c r="E15" s="69">
        <f>INDEX('4. WP General data'!$B$7:$L$229, MATCH('1. Eutrophication General data'!$C15, '4. WP General data'!$B$7:$B$229, 0), MATCH('1. Eutrophication General data'!E$8, Eutrophication_Module_Inputs[[#Headers],[Country]:[Coastal Population]],0))</f>
        <v>44903225</v>
      </c>
      <c r="F15" s="69">
        <f>INDEX('4. WP General data'!$B$7:$L$229, MATCH('1. Eutrophication General data'!$C15, '4. WP General data'!$B$7:$B$229, 0), MATCH('1. Eutrophication General data'!F$8, Eutrophication_Module_Inputs[[#Headers],[Country]:[Coastal Population]],0))</f>
        <v>18.5486033116111</v>
      </c>
      <c r="G15" s="69"/>
      <c r="H15" s="69">
        <f>INDEX('4. WP General data'!$B$7:$L$229, MATCH('1. Eutrophication General data'!$C15, '4. WP General data'!$B$7:$B$229, 0), MATCH('1. Eutrophication General data'!H$8, Eutrophication_Module_Inputs[[#Headers],[Country]:[Coastal Population]],0))</f>
        <v>14403.61277</v>
      </c>
      <c r="I15" s="69">
        <f>INDEX('4. WP General data'!$B$7:$L$229, MATCH('1. Eutrophication General data'!$C15, '4. WP General data'!$B$7:$B$229, 0), MATCH('1. Eutrophication General data'!I$8, Eutrophication_Module_Inputs[[#Headers],[Country]:[Coastal Population]],0))</f>
        <v>2381741</v>
      </c>
      <c r="J15" s="69">
        <f>INDEX('4. WP General data'!$B$7:$L$229, MATCH('1. Eutrophication General data'!$C15, '4. WP General data'!$B$7:$B$229, 0), MATCH('1. Eutrophication General data'!J$8, Eutrophication_Module_Inputs[[#Headers],[Country]:[Coastal Population]],0))</f>
        <v>0</v>
      </c>
      <c r="K15" s="69">
        <f>INDEX('4. WP General data'!$B$7:$L$229, MATCH('1. Eutrophication General data'!$C15, '4. WP General data'!$B$7:$B$229, 0), MATCH('1. Eutrophication General data'!K$8, Eutrophication_Module_Inputs[[#Headers],[Country]:[Coastal Population]],0))</f>
        <v>6.3600500000000005E-15</v>
      </c>
      <c r="L15" s="69">
        <f>INDEX('4. WP General data'!$B$7:$L$229, MATCH('1. Eutrophication General data'!$C15, '4. WP General data'!$B$7:$B$229, 0), MATCH('1. Eutrophication General data'!L$8, Eutrophication_Module_Inputs[[#Headers],[Country]:[Coastal Population]],0))</f>
        <v>4.93999E-15</v>
      </c>
      <c r="M15" s="70">
        <f>INDEX('4. WP General data'!$B$7:$L$229, MATCH('1. Eutrophication General data'!$C15, '4. WP General data'!$B$7:$B$229, 0), MATCH('1. Eutrophication General data'!M$8, Eutrophication_Module_Inputs[[#Headers],[Country]:[Coastal Population]],0))</f>
        <v>0.17929999999999999</v>
      </c>
    </row>
    <row r="16" spans="2:13" ht="14.25" customHeight="1" x14ac:dyDescent="0.2">
      <c r="C16" s="9" t="s">
        <v>30</v>
      </c>
      <c r="D16" s="9" t="s">
        <v>31</v>
      </c>
      <c r="E16" s="69">
        <f>INDEX('4. WP General data'!$B$7:$L$229, MATCH('1. Eutrophication General data'!$C16, '4. WP General data'!$B$7:$B$229, 0), MATCH('1. Eutrophication General data'!E$8, Eutrophication_Module_Inputs[[#Headers],[Country]:[Coastal Population]],0))</f>
        <v>44273</v>
      </c>
      <c r="F16" s="69">
        <f>INDEX('4. WP General data'!$B$7:$L$229, MATCH('1. Eutrophication General data'!$C16, '4. WP General data'!$B$7:$B$229, 0), MATCH('1. Eutrophication General data'!F$8, Eutrophication_Module_Inputs[[#Headers],[Country]:[Coastal Population]],0))</f>
        <v>225.17500000000001</v>
      </c>
      <c r="G16" s="69"/>
      <c r="H16" s="69" t="str">
        <f>INDEX('4. WP General data'!$B$7:$L$229, MATCH('1. Eutrophication General data'!$C16, '4. WP General data'!$B$7:$B$229, 0), MATCH('1. Eutrophication General data'!H$8, Eutrophication_Module_Inputs[[#Headers],[Country]:[Coastal Population]],0))</f>
        <v>No value</v>
      </c>
      <c r="I16" s="69">
        <f>INDEX('4. WP General data'!$B$7:$L$229, MATCH('1. Eutrophication General data'!$C16, '4. WP General data'!$B$7:$B$229, 0), MATCH('1. Eutrophication General data'!I$8, Eutrophication_Module_Inputs[[#Headers],[Country]:[Coastal Population]],0))</f>
        <v>200</v>
      </c>
      <c r="J16" s="69">
        <f>INDEX('4. WP General data'!$B$7:$L$229, MATCH('1. Eutrophication General data'!$C16, '4. WP General data'!$B$7:$B$229, 0), MATCH('1. Eutrophication General data'!J$8, Eutrophication_Module_Inputs[[#Headers],[Country]:[Coastal Population]],0))</f>
        <v>0</v>
      </c>
      <c r="K16" s="69" t="str">
        <f>INDEX('4. WP General data'!$B$7:$L$229, MATCH('1. Eutrophication General data'!$C16, '4. WP General data'!$B$7:$B$229, 0), MATCH('1. Eutrophication General data'!K$8, Eutrophication_Module_Inputs[[#Headers],[Country]:[Coastal Population]],0))</f>
        <v>Country not available in source dataset</v>
      </c>
      <c r="L16" s="69">
        <f>INDEX('4. WP General data'!$B$7:$L$229, MATCH('1. Eutrophication General data'!$C16, '4. WP General data'!$B$7:$B$229, 0), MATCH('1. Eutrophication General data'!L$8, Eutrophication_Module_Inputs[[#Headers],[Country]:[Coastal Population]],0))</f>
        <v>0</v>
      </c>
      <c r="M16" s="70">
        <f>INDEX('4. WP General data'!$B$7:$L$229, MATCH('1. Eutrophication General data'!$C16, '4. WP General data'!$B$7:$B$229, 0), MATCH('1. Eutrophication General data'!M$8, Eutrophication_Module_Inputs[[#Headers],[Country]:[Coastal Population]],0))</f>
        <v>1</v>
      </c>
    </row>
    <row r="17" spans="3:13" ht="14.25" customHeight="1" x14ac:dyDescent="0.2">
      <c r="C17" s="9" t="s">
        <v>32</v>
      </c>
      <c r="D17" s="9" t="s">
        <v>27</v>
      </c>
      <c r="E17" s="69">
        <f>INDEX('4. WP General data'!$B$7:$L$229, MATCH('1. Eutrophication General data'!$C17, '4. WP General data'!$B$7:$B$229, 0), MATCH('1. Eutrophication General data'!E$8, Eutrophication_Module_Inputs[[#Headers],[Country]:[Coastal Population]],0))</f>
        <v>79824</v>
      </c>
      <c r="F17" s="69">
        <f>INDEX('4. WP General data'!$B$7:$L$229, MATCH('1. Eutrophication General data'!$C17, '4. WP General data'!$B$7:$B$229, 0), MATCH('1. Eutrophication General data'!F$8, Eutrophication_Module_Inputs[[#Headers],[Country]:[Coastal Population]],0))</f>
        <v>168.157446808511</v>
      </c>
      <c r="G17" s="69"/>
      <c r="H17" s="69">
        <f>INDEX('4. WP General data'!$B$7:$L$229, MATCH('1. Eutrophication General data'!$C17, '4. WP General data'!$B$7:$B$229, 0), MATCH('1. Eutrophication General data'!H$8, Eutrophication_Module_Inputs[[#Headers],[Country]:[Coastal Population]],0))</f>
        <v>63287.3989</v>
      </c>
      <c r="I17" s="69">
        <f>INDEX('4. WP General data'!$B$7:$L$229, MATCH('1. Eutrophication General data'!$C17, '4. WP General data'!$B$7:$B$229, 0), MATCH('1. Eutrophication General data'!I$8, Eutrophication_Module_Inputs[[#Headers],[Country]:[Coastal Population]],0))</f>
        <v>470</v>
      </c>
      <c r="J17" s="69">
        <f>INDEX('4. WP General data'!$B$7:$L$229, MATCH('1. Eutrophication General data'!$C17, '4. WP General data'!$B$7:$B$229, 0), MATCH('1. Eutrophication General data'!J$8, Eutrophication_Module_Inputs[[#Headers],[Country]:[Coastal Population]],0))</f>
        <v>0</v>
      </c>
      <c r="K17" s="69">
        <f>INDEX('4. WP General data'!$B$7:$L$229, MATCH('1. Eutrophication General data'!$C17, '4. WP General data'!$B$7:$B$229, 0), MATCH('1. Eutrophication General data'!K$8, Eutrophication_Module_Inputs[[#Headers],[Country]:[Coastal Population]],0))</f>
        <v>3.3701300000000001E-13</v>
      </c>
      <c r="L17" s="69">
        <f>INDEX('4. WP General data'!$B$7:$L$229, MATCH('1. Eutrophication General data'!$C17, '4. WP General data'!$B$7:$B$229, 0), MATCH('1. Eutrophication General data'!L$8, Eutrophication_Module_Inputs[[#Headers],[Country]:[Coastal Population]],0))</f>
        <v>0</v>
      </c>
      <c r="M17" s="70">
        <f>INDEX('4. WP General data'!$B$7:$L$229, MATCH('1. Eutrophication General data'!$C17, '4. WP General data'!$B$7:$B$229, 0), MATCH('1. Eutrophication General data'!M$8, Eutrophication_Module_Inputs[[#Headers],[Country]:[Coastal Population]],0))</f>
        <v>0</v>
      </c>
    </row>
    <row r="18" spans="3:13" ht="14.25" customHeight="1" x14ac:dyDescent="0.2">
      <c r="C18" s="9" t="s">
        <v>33</v>
      </c>
      <c r="D18" s="9" t="s">
        <v>34</v>
      </c>
      <c r="E18" s="69">
        <f>INDEX('4. WP General data'!$B$7:$L$229, MATCH('1. Eutrophication General data'!$C18, '4. WP General data'!$B$7:$B$229, 0), MATCH('1. Eutrophication General data'!E$8, Eutrophication_Module_Inputs[[#Headers],[Country]:[Coastal Population]],0))</f>
        <v>35588987</v>
      </c>
      <c r="F18" s="69">
        <f>INDEX('4. WP General data'!$B$7:$L$229, MATCH('1. Eutrophication General data'!$C18, '4. WP General data'!$B$7:$B$229, 0), MATCH('1. Eutrophication General data'!F$8, Eutrophication_Module_Inputs[[#Headers],[Country]:[Coastal Population]],0))</f>
        <v>27.6760840619235</v>
      </c>
      <c r="G18" s="69"/>
      <c r="H18" s="69">
        <f>INDEX('4. WP General data'!$B$7:$L$229, MATCH('1. Eutrophication General data'!$C18, '4. WP General data'!$B$7:$B$229, 0), MATCH('1. Eutrophication General data'!H$8, Eutrophication_Module_Inputs[[#Headers],[Country]:[Coastal Population]],0))</f>
        <v>6806.2611399999996</v>
      </c>
      <c r="I18" s="69">
        <f>INDEX('4. WP General data'!$B$7:$L$229, MATCH('1. Eutrophication General data'!$C18, '4. WP General data'!$B$7:$B$229, 0), MATCH('1. Eutrophication General data'!I$8, Eutrophication_Module_Inputs[[#Headers],[Country]:[Coastal Population]],0))</f>
        <v>1246700</v>
      </c>
      <c r="J18" s="69">
        <f>INDEX('4. WP General data'!$B$7:$L$229, MATCH('1. Eutrophication General data'!$C18, '4. WP General data'!$B$7:$B$229, 0), MATCH('1. Eutrophication General data'!J$8, Eutrophication_Module_Inputs[[#Headers],[Country]:[Coastal Population]],0))</f>
        <v>0</v>
      </c>
      <c r="K18" s="69">
        <f>INDEX('4. WP General data'!$B$7:$L$229, MATCH('1. Eutrophication General data'!$C18, '4. WP General data'!$B$7:$B$229, 0), MATCH('1. Eutrophication General data'!K$8, Eutrophication_Module_Inputs[[#Headers],[Country]:[Coastal Population]],0))</f>
        <v>4.7277500000000003E-12</v>
      </c>
      <c r="L18" s="69">
        <f>INDEX('4. WP General data'!$B$7:$L$229, MATCH('1. Eutrophication General data'!$C18, '4. WP General data'!$B$7:$B$229, 0), MATCH('1. Eutrophication General data'!L$8, Eutrophication_Module_Inputs[[#Headers],[Country]:[Coastal Population]],0))</f>
        <v>1.7341000000000001E-15</v>
      </c>
      <c r="M18" s="70">
        <f>INDEX('4. WP General data'!$B$7:$L$229, MATCH('1. Eutrophication General data'!$C18, '4. WP General data'!$B$7:$B$229, 0), MATCH('1. Eutrophication General data'!M$8, Eutrophication_Module_Inputs[[#Headers],[Country]:[Coastal Population]],0))</f>
        <v>0.29425999999999997</v>
      </c>
    </row>
    <row r="19" spans="3:13" ht="14.25" customHeight="1" x14ac:dyDescent="0.2">
      <c r="C19" s="9" t="s">
        <v>35</v>
      </c>
      <c r="D19" s="9" t="s">
        <v>36</v>
      </c>
      <c r="E19" s="69">
        <f>INDEX('4. WP General data'!$B$7:$L$229, MATCH('1. Eutrophication General data'!$C19, '4. WP General data'!$B$7:$B$229, 0), MATCH('1. Eutrophication General data'!E$8, Eutrophication_Module_Inputs[[#Headers],[Country]:[Coastal Population]],0))</f>
        <v>93763</v>
      </c>
      <c r="F19" s="69">
        <f>INDEX('4. WP General data'!$B$7:$L$229, MATCH('1. Eutrophication General data'!$C19, '4. WP General data'!$B$7:$B$229, 0), MATCH('1. Eutrophication General data'!F$8, Eutrophication_Module_Inputs[[#Headers],[Country]:[Coastal Population]],0))</f>
        <v>211.86136363636399</v>
      </c>
      <c r="G19" s="69"/>
      <c r="H19" s="69">
        <f>INDEX('4. WP General data'!$B$7:$L$229, MATCH('1. Eutrophication General data'!$C19, '4. WP General data'!$B$7:$B$229, 0), MATCH('1. Eutrophication General data'!H$8, Eutrophication_Module_Inputs[[#Headers],[Country]:[Coastal Population]],0))</f>
        <v>24617.256310000001</v>
      </c>
      <c r="I19" s="69">
        <f>INDEX('4. WP General data'!$B$7:$L$229, MATCH('1. Eutrophication General data'!$C19, '4. WP General data'!$B$7:$B$229, 0), MATCH('1. Eutrophication General data'!I$8, Eutrophication_Module_Inputs[[#Headers],[Country]:[Coastal Population]],0))</f>
        <v>440</v>
      </c>
      <c r="J19" s="69">
        <f>INDEX('4. WP General data'!$B$7:$L$229, MATCH('1. Eutrophication General data'!$C19, '4. WP General data'!$B$7:$B$229, 0), MATCH('1. Eutrophication General data'!J$8, Eutrophication_Module_Inputs[[#Headers],[Country]:[Coastal Population]],0))</f>
        <v>0</v>
      </c>
      <c r="K19" s="69" t="str">
        <f>INDEX('4. WP General data'!$B$7:$L$229, MATCH('1. Eutrophication General data'!$C19, '4. WP General data'!$B$7:$B$229, 0), MATCH('1. Eutrophication General data'!K$8, Eutrophication_Module_Inputs[[#Headers],[Country]:[Coastal Population]],0))</f>
        <v>Country not available in source dataset</v>
      </c>
      <c r="L19" s="69">
        <f>INDEX('4. WP General data'!$B$7:$L$229, MATCH('1. Eutrophication General data'!$C19, '4. WP General data'!$B$7:$B$229, 0), MATCH('1. Eutrophication General data'!L$8, Eutrophication_Module_Inputs[[#Headers],[Country]:[Coastal Population]],0))</f>
        <v>5.2308300000000006E-16</v>
      </c>
      <c r="M19" s="70">
        <f>INDEX('4. WP General data'!$B$7:$L$229, MATCH('1. Eutrophication General data'!$C19, '4. WP General data'!$B$7:$B$229, 0), MATCH('1. Eutrophication General data'!M$8, Eutrophication_Module_Inputs[[#Headers],[Country]:[Coastal Population]],0))</f>
        <v>1</v>
      </c>
    </row>
    <row r="20" spans="3:13" ht="14.25" customHeight="1" x14ac:dyDescent="0.2">
      <c r="C20" s="9" t="s">
        <v>37</v>
      </c>
      <c r="D20" s="9" t="s">
        <v>36</v>
      </c>
      <c r="E20" s="69">
        <f>INDEX('4. WP General data'!$B$7:$L$229, MATCH('1. Eutrophication General data'!$C20, '4. WP General data'!$B$7:$B$229, 0), MATCH('1. Eutrophication General data'!E$8, Eutrophication_Module_Inputs[[#Headers],[Country]:[Coastal Population]],0))</f>
        <v>46234830</v>
      </c>
      <c r="F20" s="69">
        <f>INDEX('4. WP General data'!$B$7:$L$229, MATCH('1. Eutrophication General data'!$C20, '4. WP General data'!$B$7:$B$229, 0), MATCH('1. Eutrophication General data'!F$8, Eutrophication_Module_Inputs[[#Headers],[Country]:[Coastal Population]],0))</f>
        <v>16.7387416916056</v>
      </c>
      <c r="G20" s="69"/>
      <c r="H20" s="69">
        <f>INDEX('4. WP General data'!$B$7:$L$229, MATCH('1. Eutrophication General data'!$C20, '4. WP General data'!$B$7:$B$229, 0), MATCH('1. Eutrophication General data'!H$8, Eutrophication_Module_Inputs[[#Headers],[Country]:[Coastal Population]],0))</f>
        <v>25560.640220000001</v>
      </c>
      <c r="I20" s="69">
        <f>INDEX('4. WP General data'!$B$7:$L$229, MATCH('1. Eutrophication General data'!$C20, '4. WP General data'!$B$7:$B$229, 0), MATCH('1. Eutrophication General data'!I$8, Eutrophication_Module_Inputs[[#Headers],[Country]:[Coastal Population]],0))</f>
        <v>2736690</v>
      </c>
      <c r="J20" s="69">
        <f>INDEX('4. WP General data'!$B$7:$L$229, MATCH('1. Eutrophication General data'!$C20, '4. WP General data'!$B$7:$B$229, 0), MATCH('1. Eutrophication General data'!J$8, Eutrophication_Module_Inputs[[#Headers],[Country]:[Coastal Population]],0))</f>
        <v>0</v>
      </c>
      <c r="K20" s="69">
        <f>INDEX('4. WP General data'!$B$7:$L$229, MATCH('1. Eutrophication General data'!$C20, '4. WP General data'!$B$7:$B$229, 0), MATCH('1. Eutrophication General data'!K$8, Eutrophication_Module_Inputs[[#Headers],[Country]:[Coastal Population]],0))</f>
        <v>5.6055000000000007E-13</v>
      </c>
      <c r="L20" s="69">
        <f>INDEX('4. WP General data'!$B$7:$L$229, MATCH('1. Eutrophication General data'!$C20, '4. WP General data'!$B$7:$B$229, 0), MATCH('1. Eutrophication General data'!L$8, Eutrophication_Module_Inputs[[#Headers],[Country]:[Coastal Population]],0))</f>
        <v>6.7171499999999999E-15</v>
      </c>
      <c r="M20" s="70">
        <f>INDEX('4. WP General data'!$B$7:$L$229, MATCH('1. Eutrophication General data'!$C20, '4. WP General data'!$B$7:$B$229, 0), MATCH('1. Eutrophication General data'!M$8, Eutrophication_Module_Inputs[[#Headers],[Country]:[Coastal Population]],0))</f>
        <v>9.6129999999999993E-2</v>
      </c>
    </row>
    <row r="21" spans="3:13" ht="14.25" customHeight="1" x14ac:dyDescent="0.2">
      <c r="C21" s="9" t="s">
        <v>38</v>
      </c>
      <c r="D21" s="9" t="s">
        <v>27</v>
      </c>
      <c r="E21" s="69">
        <f>INDEX('4. WP General data'!$B$7:$L$229, MATCH('1. Eutrophication General data'!$C21, '4. WP General data'!$B$7:$B$229, 0), MATCH('1. Eutrophication General data'!E$8, Eutrophication_Module_Inputs[[#Headers],[Country]:[Coastal Population]],0))</f>
        <v>2780469</v>
      </c>
      <c r="F21" s="69">
        <f>INDEX('4. WP General data'!$B$7:$L$229, MATCH('1. Eutrophication General data'!$C21, '4. WP General data'!$B$7:$B$229, 0), MATCH('1. Eutrophication General data'!F$8, Eutrophication_Module_Inputs[[#Headers],[Country]:[Coastal Population]],0))</f>
        <v>98.032103969090301</v>
      </c>
      <c r="G21" s="69"/>
      <c r="H21" s="69">
        <f>INDEX('4. WP General data'!$B$7:$L$229, MATCH('1. Eutrophication General data'!$C21, '4. WP General data'!$B$7:$B$229, 0), MATCH('1. Eutrophication General data'!H$8, Eutrophication_Module_Inputs[[#Headers],[Country]:[Coastal Population]],0))</f>
        <v>16404.28645</v>
      </c>
      <c r="I21" s="69">
        <f>INDEX('4. WP General data'!$B$7:$L$229, MATCH('1. Eutrophication General data'!$C21, '4. WP General data'!$B$7:$B$229, 0), MATCH('1. Eutrophication General data'!I$8, Eutrophication_Module_Inputs[[#Headers],[Country]:[Coastal Population]],0))</f>
        <v>28470</v>
      </c>
      <c r="J21" s="69">
        <f>INDEX('4. WP General data'!$B$7:$L$229, MATCH('1. Eutrophication General data'!$C21, '4. WP General data'!$B$7:$B$229, 0), MATCH('1. Eutrophication General data'!J$8, Eutrophication_Module_Inputs[[#Headers],[Country]:[Coastal Population]],0))</f>
        <v>0</v>
      </c>
      <c r="K21" s="69">
        <f>INDEX('4. WP General data'!$B$7:$L$229, MATCH('1. Eutrophication General data'!$C21, '4. WP General data'!$B$7:$B$229, 0), MATCH('1. Eutrophication General data'!K$8, Eutrophication_Module_Inputs[[#Headers],[Country]:[Coastal Population]],0))</f>
        <v>2.1504800000000001E-13</v>
      </c>
      <c r="L21" s="69">
        <f>INDEX('4. WP General data'!$B$7:$L$229, MATCH('1. Eutrophication General data'!$C21, '4. WP General data'!$B$7:$B$229, 0), MATCH('1. Eutrophication General data'!L$8, Eutrophication_Module_Inputs[[#Headers],[Country]:[Coastal Population]],0))</f>
        <v>0</v>
      </c>
      <c r="M21" s="70">
        <f>INDEX('4. WP General data'!$B$7:$L$229, MATCH('1. Eutrophication General data'!$C21, '4. WP General data'!$B$7:$B$229, 0), MATCH('1. Eutrophication General data'!M$8, Eutrophication_Module_Inputs[[#Headers],[Country]:[Coastal Population]],0))</f>
        <v>0</v>
      </c>
    </row>
    <row r="22" spans="3:13" ht="14.25" customHeight="1" x14ac:dyDescent="0.2">
      <c r="C22" s="9" t="s">
        <v>39</v>
      </c>
      <c r="D22" s="9" t="s">
        <v>36</v>
      </c>
      <c r="E22" s="69">
        <f>INDEX('4. WP General data'!$B$7:$L$229, MATCH('1. Eutrophication General data'!$C22, '4. WP General data'!$B$7:$B$229, 0), MATCH('1. Eutrophication General data'!E$8, Eutrophication_Module_Inputs[[#Headers],[Country]:[Coastal Population]],0))</f>
        <v>106445</v>
      </c>
      <c r="F22" s="69">
        <f>INDEX('4. WP General data'!$B$7:$L$229, MATCH('1. Eutrophication General data'!$C22, '4. WP General data'!$B$7:$B$229, 0), MATCH('1. Eutrophication General data'!F$8, Eutrophication_Module_Inputs[[#Headers],[Country]:[Coastal Population]],0))</f>
        <v>591.87222222222204</v>
      </c>
      <c r="G22" s="69"/>
      <c r="H22" s="69">
        <f>INDEX('4. WP General data'!$B$7:$L$229, MATCH('1. Eutrophication General data'!$C22, '4. WP General data'!$B$7:$B$229, 0), MATCH('1. Eutrophication General data'!H$8, Eutrophication_Module_Inputs[[#Headers],[Country]:[Coastal Population]],0))</f>
        <v>37069.001479999999</v>
      </c>
      <c r="I22" s="69">
        <f>INDEX('4. WP General data'!$B$7:$L$229, MATCH('1. Eutrophication General data'!$C22, '4. WP General data'!$B$7:$B$229, 0), MATCH('1. Eutrophication General data'!I$8, Eutrophication_Module_Inputs[[#Headers],[Country]:[Coastal Population]],0))</f>
        <v>180</v>
      </c>
      <c r="J22" s="69">
        <f>INDEX('4. WP General data'!$B$7:$L$229, MATCH('1. Eutrophication General data'!$C22, '4. WP General data'!$B$7:$B$229, 0), MATCH('1. Eutrophication General data'!J$8, Eutrophication_Module_Inputs[[#Headers],[Country]:[Coastal Population]],0))</f>
        <v>0</v>
      </c>
      <c r="K22" s="69" t="str">
        <f>INDEX('4. WP General data'!$B$7:$L$229, MATCH('1. Eutrophication General data'!$C22, '4. WP General data'!$B$7:$B$229, 0), MATCH('1. Eutrophication General data'!K$8, Eutrophication_Module_Inputs[[#Headers],[Country]:[Coastal Population]],0))</f>
        <v>Country not available in source dataset</v>
      </c>
      <c r="L22" s="69">
        <f>INDEX('4. WP General data'!$B$7:$L$229, MATCH('1. Eutrophication General data'!$C22, '4. WP General data'!$B$7:$B$229, 0), MATCH('1. Eutrophication General data'!L$8, Eutrophication_Module_Inputs[[#Headers],[Country]:[Coastal Population]],0))</f>
        <v>3.6806400000000003E-16</v>
      </c>
      <c r="M22" s="70">
        <f>INDEX('4. WP General data'!$B$7:$L$229, MATCH('1. Eutrophication General data'!$C22, '4. WP General data'!$B$7:$B$229, 0), MATCH('1. Eutrophication General data'!M$8, Eutrophication_Module_Inputs[[#Headers],[Country]:[Coastal Population]],0))</f>
        <v>1</v>
      </c>
    </row>
    <row r="23" spans="3:13" ht="14.25" customHeight="1" x14ac:dyDescent="0.2">
      <c r="C23" s="9" t="s">
        <v>40</v>
      </c>
      <c r="D23" s="9" t="s">
        <v>31</v>
      </c>
      <c r="E23" s="69">
        <f>INDEX('4. WP General data'!$B$7:$L$229, MATCH('1. Eutrophication General data'!$C23, '4. WP General data'!$B$7:$B$229, 0), MATCH('1. Eutrophication General data'!E$8, Eutrophication_Module_Inputs[[#Headers],[Country]:[Coastal Population]],0))</f>
        <v>26014399</v>
      </c>
      <c r="F23" s="69">
        <f>INDEX('4. WP General data'!$B$7:$L$229, MATCH('1. Eutrophication General data'!$C23, '4. WP General data'!$B$7:$B$229, 0), MATCH('1. Eutrophication General data'!F$8, Eutrophication_Module_Inputs[[#Headers],[Country]:[Coastal Population]],0))</f>
        <v>3.33922844714392</v>
      </c>
      <c r="G23" s="69"/>
      <c r="H23" s="69">
        <f>INDEX('4. WP General data'!$B$7:$L$229, MATCH('1. Eutrophication General data'!$C23, '4. WP General data'!$B$7:$B$229, 0), MATCH('1. Eutrophication General data'!H$8, Eutrophication_Module_Inputs[[#Headers],[Country]:[Coastal Population]],0))</f>
        <v>56782.458140000002</v>
      </c>
      <c r="I23" s="69">
        <f>INDEX('4. WP General data'!$B$7:$L$229, MATCH('1. Eutrophication General data'!$C23, '4. WP General data'!$B$7:$B$229, 0), MATCH('1. Eutrophication General data'!I$8, Eutrophication_Module_Inputs[[#Headers],[Country]:[Coastal Population]],0))</f>
        <v>7692020</v>
      </c>
      <c r="J23" s="69">
        <f>INDEX('4. WP General data'!$B$7:$L$229, MATCH('1. Eutrophication General data'!$C23, '4. WP General data'!$B$7:$B$229, 0), MATCH('1. Eutrophication General data'!J$8, Eutrophication_Module_Inputs[[#Headers],[Country]:[Coastal Population]],0))</f>
        <v>0</v>
      </c>
      <c r="K23" s="69">
        <f>INDEX('4. WP General data'!$B$7:$L$229, MATCH('1. Eutrophication General data'!$C23, '4. WP General data'!$B$7:$B$229, 0), MATCH('1. Eutrophication General data'!K$8, Eutrophication_Module_Inputs[[#Headers],[Country]:[Coastal Population]],0))</f>
        <v>7.0454100000000002E-13</v>
      </c>
      <c r="L23" s="69">
        <f>INDEX('4. WP General data'!$B$7:$L$229, MATCH('1. Eutrophication General data'!$C23, '4. WP General data'!$B$7:$B$229, 0), MATCH('1. Eutrophication General data'!L$8, Eutrophication_Module_Inputs[[#Headers],[Country]:[Coastal Population]],0))</f>
        <v>4.2759000000000001E-16</v>
      </c>
      <c r="M23" s="70">
        <f>INDEX('4. WP General data'!$B$7:$L$229, MATCH('1. Eutrophication General data'!$C23, '4. WP General data'!$B$7:$B$229, 0), MATCH('1. Eutrophication General data'!M$8, Eutrophication_Module_Inputs[[#Headers],[Country]:[Coastal Population]],0))</f>
        <v>0.36153999999999997</v>
      </c>
    </row>
    <row r="24" spans="3:13" ht="14.25" customHeight="1" x14ac:dyDescent="0.2">
      <c r="C24" s="9" t="s">
        <v>41</v>
      </c>
      <c r="D24" s="9" t="s">
        <v>27</v>
      </c>
      <c r="E24" s="69">
        <f>INDEX('4. WP General data'!$B$7:$L$229, MATCH('1. Eutrophication General data'!$C24, '4. WP General data'!$B$7:$B$229, 0), MATCH('1. Eutrophication General data'!E$8, Eutrophication_Module_Inputs[[#Headers],[Country]:[Coastal Population]],0))</f>
        <v>9041851</v>
      </c>
      <c r="F24" s="69">
        <f>INDEX('4. WP General data'!$B$7:$L$229, MATCH('1. Eutrophication General data'!$C24, '4. WP General data'!$B$7:$B$229, 0), MATCH('1. Eutrophication General data'!F$8, Eutrophication_Module_Inputs[[#Headers],[Country]:[Coastal Population]],0))</f>
        <v>108.528805138148</v>
      </c>
      <c r="G24" s="69"/>
      <c r="H24" s="69">
        <f>INDEX('4. WP General data'!$B$7:$L$229, MATCH('1. Eutrophication General data'!$C24, '4. WP General data'!$B$7:$B$229, 0), MATCH('1. Eutrophication General data'!H$8, Eutrophication_Module_Inputs[[#Headers],[Country]:[Coastal Population]],0))</f>
        <v>64408.385499999997</v>
      </c>
      <c r="I24" s="69">
        <f>INDEX('4. WP General data'!$B$7:$L$229, MATCH('1. Eutrophication General data'!$C24, '4. WP General data'!$B$7:$B$229, 0), MATCH('1. Eutrophication General data'!I$8, Eutrophication_Module_Inputs[[#Headers],[Country]:[Coastal Population]],0))</f>
        <v>82520</v>
      </c>
      <c r="J24" s="69">
        <f>INDEX('4. WP General data'!$B$7:$L$229, MATCH('1. Eutrophication General data'!$C24, '4. WP General data'!$B$7:$B$229, 0), MATCH('1. Eutrophication General data'!J$8, Eutrophication_Module_Inputs[[#Headers],[Country]:[Coastal Population]],0))</f>
        <v>0</v>
      </c>
      <c r="K24" s="69">
        <f>INDEX('4. WP General data'!$B$7:$L$229, MATCH('1. Eutrophication General data'!$C24, '4. WP General data'!$B$7:$B$229, 0), MATCH('1. Eutrophication General data'!K$8, Eutrophication_Module_Inputs[[#Headers],[Country]:[Coastal Population]],0))</f>
        <v>2.3330700000000003E-13</v>
      </c>
      <c r="L24" s="69">
        <f>INDEX('4. WP General data'!$B$7:$L$229, MATCH('1. Eutrophication General data'!$C24, '4. WP General data'!$B$7:$B$229, 0), MATCH('1. Eutrophication General data'!L$8, Eutrophication_Module_Inputs[[#Headers],[Country]:[Coastal Population]],0))</f>
        <v>0</v>
      </c>
      <c r="M24" s="70">
        <f>INDEX('4. WP General data'!$B$7:$L$229, MATCH('1. Eutrophication General data'!$C24, '4. WP General data'!$B$7:$B$229, 0), MATCH('1. Eutrophication General data'!M$8, Eutrophication_Module_Inputs[[#Headers],[Country]:[Coastal Population]],0))</f>
        <v>0</v>
      </c>
    </row>
    <row r="25" spans="3:13" ht="14.25" customHeight="1" x14ac:dyDescent="0.2">
      <c r="C25" s="9" t="s">
        <v>42</v>
      </c>
      <c r="D25" s="9" t="s">
        <v>27</v>
      </c>
      <c r="E25" s="69">
        <f>INDEX('4. WP General data'!$B$7:$L$229, MATCH('1. Eutrophication General data'!$C25, '4. WP General data'!$B$7:$B$229, 0), MATCH('1. Eutrophication General data'!E$8, Eutrophication_Module_Inputs[[#Headers],[Country]:[Coastal Population]],0))</f>
        <v>10141756</v>
      </c>
      <c r="F25" s="69">
        <f>INDEX('4. WP General data'!$B$7:$L$229, MATCH('1. Eutrophication General data'!$C25, '4. WP General data'!$B$7:$B$229, 0), MATCH('1. Eutrophication General data'!F$8, Eutrophication_Module_Inputs[[#Headers],[Country]:[Coastal Population]],0))</f>
        <v>122.65880217785801</v>
      </c>
      <c r="G25" s="69"/>
      <c r="H25" s="69">
        <f>INDEX('4. WP General data'!$B$7:$L$229, MATCH('1. Eutrophication General data'!$C25, '4. WP General data'!$B$7:$B$229, 0), MATCH('1. Eutrophication General data'!H$8, Eutrophication_Module_Inputs[[#Headers],[Country]:[Coastal Population]],0))</f>
        <v>19693.906350000001</v>
      </c>
      <c r="I25" s="69">
        <f>INDEX('4. WP General data'!$B$7:$L$229, MATCH('1. Eutrophication General data'!$C25, '4. WP General data'!$B$7:$B$229, 0), MATCH('1. Eutrophication General data'!I$8, Eutrophication_Module_Inputs[[#Headers],[Country]:[Coastal Population]],0))</f>
        <v>82650</v>
      </c>
      <c r="J25" s="69">
        <f>INDEX('4. WP General data'!$B$7:$L$229, MATCH('1. Eutrophication General data'!$C25, '4. WP General data'!$B$7:$B$229, 0), MATCH('1. Eutrophication General data'!J$8, Eutrophication_Module_Inputs[[#Headers],[Country]:[Coastal Population]],0))</f>
        <v>0</v>
      </c>
      <c r="K25" s="69">
        <f>INDEX('4. WP General data'!$B$7:$L$229, MATCH('1. Eutrophication General data'!$C25, '4. WP General data'!$B$7:$B$229, 0), MATCH('1. Eutrophication General data'!K$8, Eutrophication_Module_Inputs[[#Headers],[Country]:[Coastal Population]],0))</f>
        <v>2.6098099999999999E-13</v>
      </c>
      <c r="L25" s="69">
        <f>INDEX('4. WP General data'!$B$7:$L$229, MATCH('1. Eutrophication General data'!$C25, '4. WP General data'!$B$7:$B$229, 0), MATCH('1. Eutrophication General data'!L$8, Eutrophication_Module_Inputs[[#Headers],[Country]:[Coastal Population]],0))</f>
        <v>0</v>
      </c>
      <c r="M25" s="70">
        <f>INDEX('4. WP General data'!$B$7:$L$229, MATCH('1. Eutrophication General data'!$C25, '4. WP General data'!$B$7:$B$229, 0), MATCH('1. Eutrophication General data'!M$8, Eutrophication_Module_Inputs[[#Headers],[Country]:[Coastal Population]],0))</f>
        <v>0.22758999999999999</v>
      </c>
    </row>
    <row r="26" spans="3:13" ht="14.25" customHeight="1" x14ac:dyDescent="0.2">
      <c r="C26" s="9" t="s">
        <v>43</v>
      </c>
      <c r="D26" s="9" t="s">
        <v>36</v>
      </c>
      <c r="E26" s="69">
        <f>INDEX('4. WP General data'!$B$7:$L$229, MATCH('1. Eutrophication General data'!$C26, '4. WP General data'!$B$7:$B$229, 0), MATCH('1. Eutrophication General data'!E$8, Eutrophication_Module_Inputs[[#Headers],[Country]:[Coastal Population]],0))</f>
        <v>409984</v>
      </c>
      <c r="F26" s="69">
        <f>INDEX('4. WP General data'!$B$7:$L$229, MATCH('1. Eutrophication General data'!$C26, '4. WP General data'!$B$7:$B$229, 0), MATCH('1. Eutrophication General data'!F$8, Eutrophication_Module_Inputs[[#Headers],[Country]:[Coastal Population]],0))</f>
        <v>40.749850149850097</v>
      </c>
      <c r="G26" s="69"/>
      <c r="H26" s="69">
        <f>INDEX('4. WP General data'!$B$7:$L$229, MATCH('1. Eutrophication General data'!$C26, '4. WP General data'!$B$7:$B$229, 0), MATCH('1. Eutrophication General data'!H$8, Eutrophication_Module_Inputs[[#Headers],[Country]:[Coastal Population]],0))</f>
        <v>27241.110840000001</v>
      </c>
      <c r="I26" s="69">
        <f>INDEX('4. WP General data'!$B$7:$L$229, MATCH('1. Eutrophication General data'!$C26, '4. WP General data'!$B$7:$B$229, 0), MATCH('1. Eutrophication General data'!I$8, Eutrophication_Module_Inputs[[#Headers],[Country]:[Coastal Population]],0))</f>
        <v>10010</v>
      </c>
      <c r="J26" s="69">
        <f>INDEX('4. WP General data'!$B$7:$L$229, MATCH('1. Eutrophication General data'!$C26, '4. WP General data'!$B$7:$B$229, 0), MATCH('1. Eutrophication General data'!J$8, Eutrophication_Module_Inputs[[#Headers],[Country]:[Coastal Population]],0))</f>
        <v>0</v>
      </c>
      <c r="K26" s="69" t="str">
        <f>INDEX('4. WP General data'!$B$7:$L$229, MATCH('1. Eutrophication General data'!$C26, '4. WP General data'!$B$7:$B$229, 0), MATCH('1. Eutrophication General data'!K$8, Eutrophication_Module_Inputs[[#Headers],[Country]:[Coastal Population]],0))</f>
        <v>Country not available in source dataset</v>
      </c>
      <c r="L26" s="69">
        <f>INDEX('4. WP General data'!$B$7:$L$229, MATCH('1. Eutrophication General data'!$C26, '4. WP General data'!$B$7:$B$229, 0), MATCH('1. Eutrophication General data'!L$8, Eutrophication_Module_Inputs[[#Headers],[Country]:[Coastal Population]],0))</f>
        <v>6.7353300000000007E-16</v>
      </c>
      <c r="M26" s="70">
        <f>INDEX('4. WP General data'!$B$7:$L$229, MATCH('1. Eutrophication General data'!$C26, '4. WP General data'!$B$7:$B$229, 0), MATCH('1. Eutrophication General data'!M$8, Eutrophication_Module_Inputs[[#Headers],[Country]:[Coastal Population]],0))</f>
        <v>0.99819999999999998</v>
      </c>
    </row>
    <row r="27" spans="3:13" ht="14.25" customHeight="1" x14ac:dyDescent="0.2">
      <c r="C27" s="9" t="s">
        <v>44</v>
      </c>
      <c r="D27" s="9" t="s">
        <v>29</v>
      </c>
      <c r="E27" s="69">
        <f>INDEX('4. WP General data'!$B$7:$L$229, MATCH('1. Eutrophication General data'!$C27, '4. WP General data'!$B$7:$B$229, 0), MATCH('1. Eutrophication General data'!E$8, Eutrophication_Module_Inputs[[#Headers],[Country]:[Coastal Population]],0))</f>
        <v>1472233</v>
      </c>
      <c r="F27" s="69">
        <f>INDEX('4. WP General data'!$B$7:$L$229, MATCH('1. Eutrophication General data'!$C27, '4. WP General data'!$B$7:$B$229, 0), MATCH('1. Eutrophication General data'!F$8, Eutrophication_Module_Inputs[[#Headers],[Country]:[Coastal Population]],0))</f>
        <v>1852.2341772151899</v>
      </c>
      <c r="G27" s="69"/>
      <c r="H27" s="69">
        <f>INDEX('4. WP General data'!$B$7:$L$229, MATCH('1. Eutrophication General data'!$C27, '4. WP General data'!$B$7:$B$229, 0), MATCH('1. Eutrophication General data'!H$8, Eutrophication_Module_Inputs[[#Headers],[Country]:[Coastal Population]],0))</f>
        <v>50854.607969999997</v>
      </c>
      <c r="I27" s="69">
        <f>INDEX('4. WP General data'!$B$7:$L$229, MATCH('1. Eutrophication General data'!$C27, '4. WP General data'!$B$7:$B$229, 0), MATCH('1. Eutrophication General data'!I$8, Eutrophication_Module_Inputs[[#Headers],[Country]:[Coastal Population]],0))</f>
        <v>790</v>
      </c>
      <c r="J27" s="69">
        <f>INDEX('4. WP General data'!$B$7:$L$229, MATCH('1. Eutrophication General data'!$C27, '4. WP General data'!$B$7:$B$229, 0), MATCH('1. Eutrophication General data'!J$8, Eutrophication_Module_Inputs[[#Headers],[Country]:[Coastal Population]],0))</f>
        <v>0</v>
      </c>
      <c r="K27" s="69">
        <f>INDEX('4. WP General data'!$B$7:$L$229, MATCH('1. Eutrophication General data'!$C27, '4. WP General data'!$B$7:$B$229, 0), MATCH('1. Eutrophication General data'!K$8, Eutrophication_Module_Inputs[[#Headers],[Country]:[Coastal Population]],0))</f>
        <v>3.4548900000000004E-14</v>
      </c>
      <c r="L27" s="69">
        <f>INDEX('4. WP General data'!$B$7:$L$229, MATCH('1. Eutrophication General data'!$C27, '4. WP General data'!$B$7:$B$229, 0), MATCH('1. Eutrophication General data'!L$8, Eutrophication_Module_Inputs[[#Headers],[Country]:[Coastal Population]],0))</f>
        <v>2.6542600000000003E-15</v>
      </c>
      <c r="M27" s="70">
        <f>INDEX('4. WP General data'!$B$7:$L$229, MATCH('1. Eutrophication General data'!$C27, '4. WP General data'!$B$7:$B$229, 0), MATCH('1. Eutrophication General data'!M$8, Eutrophication_Module_Inputs[[#Headers],[Country]:[Coastal Population]],0))</f>
        <v>1</v>
      </c>
    </row>
    <row r="28" spans="3:13" ht="14.25" customHeight="1" x14ac:dyDescent="0.2">
      <c r="C28" s="9" t="s">
        <v>45</v>
      </c>
      <c r="D28" s="9" t="s">
        <v>25</v>
      </c>
      <c r="E28" s="69">
        <f>INDEX('4. WP General data'!$B$7:$L$229, MATCH('1. Eutrophication General data'!$C28, '4. WP General data'!$B$7:$B$229, 0), MATCH('1. Eutrophication General data'!E$8, Eutrophication_Module_Inputs[[#Headers],[Country]:[Coastal Population]],0))</f>
        <v>171186372</v>
      </c>
      <c r="F28" s="69">
        <f>INDEX('4. WP General data'!$B$7:$L$229, MATCH('1. Eutrophication General data'!$C28, '4. WP General data'!$B$7:$B$229, 0), MATCH('1. Eutrophication General data'!F$8, Eutrophication_Module_Inputs[[#Headers],[Country]:[Coastal Population]],0))</f>
        <v>1301.0390335714801</v>
      </c>
      <c r="G28" s="69"/>
      <c r="H28" s="69">
        <f>INDEX('4. WP General data'!$B$7:$L$229, MATCH('1. Eutrophication General data'!$C28, '4. WP General data'!$B$7:$B$229, 0), MATCH('1. Eutrophication General data'!H$8, Eutrophication_Module_Inputs[[#Headers],[Country]:[Coastal Population]],0))</f>
        <v>7754.2262620000001</v>
      </c>
      <c r="I28" s="69">
        <f>INDEX('4. WP General data'!$B$7:$L$229, MATCH('1. Eutrophication General data'!$C28, '4. WP General data'!$B$7:$B$229, 0), MATCH('1. Eutrophication General data'!I$8, Eutrophication_Module_Inputs[[#Headers],[Country]:[Coastal Population]],0))</f>
        <v>130170</v>
      </c>
      <c r="J28" s="69">
        <f>INDEX('4. WP General data'!$B$7:$L$229, MATCH('1. Eutrophication General data'!$C28, '4. WP General data'!$B$7:$B$229, 0), MATCH('1. Eutrophication General data'!J$8, Eutrophication_Module_Inputs[[#Headers],[Country]:[Coastal Population]],0))</f>
        <v>0</v>
      </c>
      <c r="K28" s="69">
        <f>INDEX('4. WP General data'!$B$7:$L$229, MATCH('1. Eutrophication General data'!$C28, '4. WP General data'!$B$7:$B$229, 0), MATCH('1. Eutrophication General data'!K$8, Eutrophication_Module_Inputs[[#Headers],[Country]:[Coastal Population]],0))</f>
        <v>1.1630300000000001E-12</v>
      </c>
      <c r="L28" s="69">
        <f>INDEX('4. WP General data'!$B$7:$L$229, MATCH('1. Eutrophication General data'!$C28, '4. WP General data'!$B$7:$B$229, 0), MATCH('1. Eutrophication General data'!L$8, Eutrophication_Module_Inputs[[#Headers],[Country]:[Coastal Population]],0))</f>
        <v>1.4714400000000001E-15</v>
      </c>
      <c r="M28" s="70">
        <f>INDEX('4. WP General data'!$B$7:$L$229, MATCH('1. Eutrophication General data'!$C28, '4. WP General data'!$B$7:$B$229, 0), MATCH('1. Eutrophication General data'!M$8, Eutrophication_Module_Inputs[[#Headers],[Country]:[Coastal Population]],0))</f>
        <v>5.4909999999999994E-2</v>
      </c>
    </row>
    <row r="29" spans="3:13" ht="14.25" customHeight="1" x14ac:dyDescent="0.2">
      <c r="C29" s="9" t="s">
        <v>46</v>
      </c>
      <c r="D29" s="9" t="s">
        <v>36</v>
      </c>
      <c r="E29" s="69">
        <f>INDEX('4. WP General data'!$B$7:$L$229, MATCH('1. Eutrophication General data'!$C29, '4. WP General data'!$B$7:$B$229, 0), MATCH('1. Eutrophication General data'!E$8, Eutrophication_Module_Inputs[[#Headers],[Country]:[Coastal Population]],0))</f>
        <v>281635</v>
      </c>
      <c r="F29" s="69">
        <f>INDEX('4. WP General data'!$B$7:$L$229, MATCH('1. Eutrophication General data'!$C29, '4. WP General data'!$B$7:$B$229, 0), MATCH('1. Eutrophication General data'!F$8, Eutrophication_Module_Inputs[[#Headers],[Country]:[Coastal Population]],0))</f>
        <v>653.95348837209303</v>
      </c>
      <c r="G29" s="69"/>
      <c r="H29" s="69">
        <f>INDEX('4. WP General data'!$B$7:$L$229, MATCH('1. Eutrophication General data'!$C29, '4. WP General data'!$B$7:$B$229, 0), MATCH('1. Eutrophication General data'!H$8, Eutrophication_Module_Inputs[[#Headers],[Country]:[Coastal Population]],0))</f>
        <v>14465.99375</v>
      </c>
      <c r="I29" s="69">
        <f>INDEX('4. WP General data'!$B$7:$L$229, MATCH('1. Eutrophication General data'!$C29, '4. WP General data'!$B$7:$B$229, 0), MATCH('1. Eutrophication General data'!I$8, Eutrophication_Module_Inputs[[#Headers],[Country]:[Coastal Population]],0))</f>
        <v>430</v>
      </c>
      <c r="J29" s="69">
        <f>INDEX('4. WP General data'!$B$7:$L$229, MATCH('1. Eutrophication General data'!$C29, '4. WP General data'!$B$7:$B$229, 0), MATCH('1. Eutrophication General data'!J$8, Eutrophication_Module_Inputs[[#Headers],[Country]:[Coastal Population]],0))</f>
        <v>0</v>
      </c>
      <c r="K29" s="69" t="str">
        <f>INDEX('4. WP General data'!$B$7:$L$229, MATCH('1. Eutrophication General data'!$C29, '4. WP General data'!$B$7:$B$229, 0), MATCH('1. Eutrophication General data'!K$8, Eutrophication_Module_Inputs[[#Headers],[Country]:[Coastal Population]],0))</f>
        <v>Country not available in source dataset</v>
      </c>
      <c r="L29" s="69">
        <f>INDEX('4. WP General data'!$B$7:$L$229, MATCH('1. Eutrophication General data'!$C29, '4. WP General data'!$B$7:$B$229, 0), MATCH('1. Eutrophication General data'!L$8, Eutrophication_Module_Inputs[[#Headers],[Country]:[Coastal Population]],0))</f>
        <v>3.5818600000000004E-16</v>
      </c>
      <c r="M29" s="70">
        <f>INDEX('4. WP General data'!$B$7:$L$229, MATCH('1. Eutrophication General data'!$C29, '4. WP General data'!$B$7:$B$229, 0), MATCH('1. Eutrophication General data'!M$8, Eutrophication_Module_Inputs[[#Headers],[Country]:[Coastal Population]],0))</f>
        <v>1</v>
      </c>
    </row>
    <row r="30" spans="3:13" ht="14.25" customHeight="1" x14ac:dyDescent="0.2">
      <c r="C30" s="9" t="s">
        <v>47</v>
      </c>
      <c r="D30" s="9" t="s">
        <v>27</v>
      </c>
      <c r="E30" s="69">
        <f>INDEX('4. WP General data'!$B$7:$L$229, MATCH('1. Eutrophication General data'!$C30, '4. WP General data'!$B$7:$B$229, 0), MATCH('1. Eutrophication General data'!E$8, Eutrophication_Module_Inputs[[#Headers],[Country]:[Coastal Population]],0))</f>
        <v>9228071</v>
      </c>
      <c r="F30" s="69">
        <f>INDEX('4. WP General data'!$B$7:$L$229, MATCH('1. Eutrophication General data'!$C30, '4. WP General data'!$B$7:$B$229, 0), MATCH('1. Eutrophication General data'!F$8, Eutrophication_Module_Inputs[[#Headers],[Country]:[Coastal Population]],0))</f>
        <v>45.836831731953701</v>
      </c>
      <c r="G30" s="69"/>
      <c r="H30" s="69">
        <f>INDEX('4. WP General data'!$B$7:$L$229, MATCH('1. Eutrophication General data'!$C30, '4. WP General data'!$B$7:$B$229, 0), MATCH('1. Eutrophication General data'!H$8, Eutrophication_Module_Inputs[[#Headers],[Country]:[Coastal Population]],0))</f>
        <v>26597.539830000002</v>
      </c>
      <c r="I30" s="69">
        <f>INDEX('4. WP General data'!$B$7:$L$229, MATCH('1. Eutrophication General data'!$C30, '4. WP General data'!$B$7:$B$229, 0), MATCH('1. Eutrophication General data'!I$8, Eutrophication_Module_Inputs[[#Headers],[Country]:[Coastal Population]],0))</f>
        <v>202950</v>
      </c>
      <c r="J30" s="69">
        <f>INDEX('4. WP General data'!$B$7:$L$229, MATCH('1. Eutrophication General data'!$C30, '4. WP General data'!$B$7:$B$229, 0), MATCH('1. Eutrophication General data'!J$8, Eutrophication_Module_Inputs[[#Headers],[Country]:[Coastal Population]],0))</f>
        <v>0</v>
      </c>
      <c r="K30" s="69" t="str">
        <f>INDEX('4. WP General data'!$B$7:$L$229, MATCH('1. Eutrophication General data'!$C30, '4. WP General data'!$B$7:$B$229, 0), MATCH('1. Eutrophication General data'!K$8, Eutrophication_Module_Inputs[[#Headers],[Country]:[Coastal Population]],0))</f>
        <v>Country not available in source dataset</v>
      </c>
      <c r="L30" s="69">
        <f>INDEX('4. WP General data'!$B$7:$L$229, MATCH('1. Eutrophication General data'!$C30, '4. WP General data'!$B$7:$B$229, 0), MATCH('1. Eutrophication General data'!L$8, Eutrophication_Module_Inputs[[#Headers],[Country]:[Coastal Population]],0))</f>
        <v>0</v>
      </c>
      <c r="M30" s="70">
        <f>INDEX('4. WP General data'!$B$7:$L$229, MATCH('1. Eutrophication General data'!$C30, '4. WP General data'!$B$7:$B$229, 0), MATCH('1. Eutrophication General data'!M$8, Eutrophication_Module_Inputs[[#Headers],[Country]:[Coastal Population]],0))</f>
        <v>0</v>
      </c>
    </row>
    <row r="31" spans="3:13" ht="14.25" customHeight="1" x14ac:dyDescent="0.2">
      <c r="C31" s="9" t="s">
        <v>48</v>
      </c>
      <c r="D31" s="9" t="s">
        <v>27</v>
      </c>
      <c r="E31" s="69">
        <f>INDEX('4. WP General data'!$B$7:$L$229, MATCH('1. Eutrophication General data'!$C31, '4. WP General data'!$B$7:$B$229, 0), MATCH('1. Eutrophication General data'!E$8, Eutrophication_Module_Inputs[[#Headers],[Country]:[Coastal Population]],0))</f>
        <v>11685814</v>
      </c>
      <c r="F31" s="69">
        <f>INDEX('4. WP General data'!$B$7:$L$229, MATCH('1. Eutrophication General data'!$C31, '4. WP General data'!$B$7:$B$229, 0), MATCH('1. Eutrophication General data'!F$8, Eutrophication_Module_Inputs[[#Headers],[Country]:[Coastal Population]],0))</f>
        <v>382.635237780713</v>
      </c>
      <c r="G31" s="69"/>
      <c r="H31" s="69">
        <f>INDEX('4. WP General data'!$B$7:$L$229, MATCH('1. Eutrophication General data'!$C31, '4. WP General data'!$B$7:$B$229, 0), MATCH('1. Eutrophication General data'!H$8, Eutrophication_Module_Inputs[[#Headers],[Country]:[Coastal Population]],0))</f>
        <v>62768.173940000001</v>
      </c>
      <c r="I31" s="69">
        <f>INDEX('4. WP General data'!$B$7:$L$229, MATCH('1. Eutrophication General data'!$C31, '4. WP General data'!$B$7:$B$229, 0), MATCH('1. Eutrophication General data'!I$8, Eutrophication_Module_Inputs[[#Headers],[Country]:[Coastal Population]],0))</f>
        <v>30280</v>
      </c>
      <c r="J31" s="69">
        <f>INDEX('4. WP General data'!$B$7:$L$229, MATCH('1. Eutrophication General data'!$C31, '4. WP General data'!$B$7:$B$229, 0), MATCH('1. Eutrophication General data'!J$8, Eutrophication_Module_Inputs[[#Headers],[Country]:[Coastal Population]],0))</f>
        <v>0</v>
      </c>
      <c r="K31" s="69">
        <f>INDEX('4. WP General data'!$B$7:$L$229, MATCH('1. Eutrophication General data'!$C31, '4. WP General data'!$B$7:$B$229, 0), MATCH('1. Eutrophication General data'!K$8, Eutrophication_Module_Inputs[[#Headers],[Country]:[Coastal Population]],0))</f>
        <v>3.5590600000000002E-14</v>
      </c>
      <c r="L31" s="69">
        <f>INDEX('4. WP General data'!$B$7:$L$229, MATCH('1. Eutrophication General data'!$C31, '4. WP General data'!$B$7:$B$229, 0), MATCH('1. Eutrophication General data'!L$8, Eutrophication_Module_Inputs[[#Headers],[Country]:[Coastal Population]],0))</f>
        <v>2.6857000000000002E-15</v>
      </c>
      <c r="M31" s="70">
        <f>INDEX('4. WP General data'!$B$7:$L$229, MATCH('1. Eutrophication General data'!$C31, '4. WP General data'!$B$7:$B$229, 0), MATCH('1. Eutrophication General data'!M$8, Eutrophication_Module_Inputs[[#Headers],[Country]:[Coastal Population]],0))</f>
        <v>2.3019999999999999E-2</v>
      </c>
    </row>
    <row r="32" spans="3:13" ht="14.25" customHeight="1" x14ac:dyDescent="0.2">
      <c r="C32" s="9" t="s">
        <v>49</v>
      </c>
      <c r="D32" s="9" t="s">
        <v>36</v>
      </c>
      <c r="E32" s="69">
        <f>INDEX('4. WP General data'!$B$7:$L$229, MATCH('1. Eutrophication General data'!$C32, '4. WP General data'!$B$7:$B$229, 0), MATCH('1. Eutrophication General data'!E$8, Eutrophication_Module_Inputs[[#Headers],[Country]:[Coastal Population]],0))</f>
        <v>405272</v>
      </c>
      <c r="F32" s="69">
        <f>INDEX('4. WP General data'!$B$7:$L$229, MATCH('1. Eutrophication General data'!$C32, '4. WP General data'!$B$7:$B$229, 0), MATCH('1. Eutrophication General data'!F$8, Eutrophication_Module_Inputs[[#Headers],[Country]:[Coastal Population]],0))</f>
        <v>17.537527400262999</v>
      </c>
      <c r="G32" s="69"/>
      <c r="H32" s="69">
        <f>INDEX('4. WP General data'!$B$7:$L$229, MATCH('1. Eutrophication General data'!$C32, '4. WP General data'!$B$7:$B$229, 0), MATCH('1. Eutrophication General data'!H$8, Eutrophication_Module_Inputs[[#Headers],[Country]:[Coastal Population]],0))</f>
        <v>11188.33591</v>
      </c>
      <c r="I32" s="69">
        <f>INDEX('4. WP General data'!$B$7:$L$229, MATCH('1. Eutrophication General data'!$C32, '4. WP General data'!$B$7:$B$229, 0), MATCH('1. Eutrophication General data'!I$8, Eutrophication_Module_Inputs[[#Headers],[Country]:[Coastal Population]],0))</f>
        <v>22810</v>
      </c>
      <c r="J32" s="69">
        <f>INDEX('4. WP General data'!$B$7:$L$229, MATCH('1. Eutrophication General data'!$C32, '4. WP General data'!$B$7:$B$229, 0), MATCH('1. Eutrophication General data'!J$8, Eutrophication_Module_Inputs[[#Headers],[Country]:[Coastal Population]],0))</f>
        <v>0</v>
      </c>
      <c r="K32" s="69">
        <f>INDEX('4. WP General data'!$B$7:$L$229, MATCH('1. Eutrophication General data'!$C32, '4. WP General data'!$B$7:$B$229, 0), MATCH('1. Eutrophication General data'!K$8, Eutrophication_Module_Inputs[[#Headers],[Country]:[Coastal Population]],0))</f>
        <v>4.2418400000000004E-12</v>
      </c>
      <c r="L32" s="69">
        <f>INDEX('4. WP General data'!$B$7:$L$229, MATCH('1. Eutrophication General data'!$C32, '4. WP General data'!$B$7:$B$229, 0), MATCH('1. Eutrophication General data'!L$8, Eutrophication_Module_Inputs[[#Headers],[Country]:[Coastal Population]],0))</f>
        <v>4.1770000000000001E-16</v>
      </c>
      <c r="M32" s="70">
        <f>INDEX('4. WP General data'!$B$7:$L$229, MATCH('1. Eutrophication General data'!$C32, '4. WP General data'!$B$7:$B$229, 0), MATCH('1. Eutrophication General data'!M$8, Eutrophication_Module_Inputs[[#Headers],[Country]:[Coastal Population]],0))</f>
        <v>0.23032</v>
      </c>
    </row>
    <row r="33" spans="3:13" ht="14.25" customHeight="1" x14ac:dyDescent="0.2">
      <c r="C33" s="9" t="s">
        <v>50</v>
      </c>
      <c r="D33" s="9" t="s">
        <v>34</v>
      </c>
      <c r="E33" s="69">
        <f>INDEX('4. WP General data'!$B$7:$L$229, MATCH('1. Eutrophication General data'!$C33, '4. WP General data'!$B$7:$B$229, 0), MATCH('1. Eutrophication General data'!E$8, Eutrophication_Module_Inputs[[#Headers],[Country]:[Coastal Population]],0))</f>
        <v>13352864</v>
      </c>
      <c r="F33" s="69">
        <f>INDEX('4. WP General data'!$B$7:$L$229, MATCH('1. Eutrophication General data'!$C33, '4. WP General data'!$B$7:$B$229, 0), MATCH('1. Eutrophication General data'!F$8, Eutrophication_Module_Inputs[[#Headers],[Country]:[Coastal Population]],0))</f>
        <v>115.26157325292699</v>
      </c>
      <c r="G33" s="69"/>
      <c r="H33" s="69">
        <f>INDEX('4. WP General data'!$B$7:$L$229, MATCH('1. Eutrophication General data'!$C33, '4. WP General data'!$B$7:$B$229, 0), MATCH('1. Eutrophication General data'!H$8, Eutrophication_Module_Inputs[[#Headers],[Country]:[Coastal Population]],0))</f>
        <v>3557.079405</v>
      </c>
      <c r="I33" s="69">
        <f>INDEX('4. WP General data'!$B$7:$L$229, MATCH('1. Eutrophication General data'!$C33, '4. WP General data'!$B$7:$B$229, 0), MATCH('1. Eutrophication General data'!I$8, Eutrophication_Module_Inputs[[#Headers],[Country]:[Coastal Population]],0))</f>
        <v>112760</v>
      </c>
      <c r="J33" s="69">
        <f>INDEX('4. WP General data'!$B$7:$L$229, MATCH('1. Eutrophication General data'!$C33, '4. WP General data'!$B$7:$B$229, 0), MATCH('1. Eutrophication General data'!J$8, Eutrophication_Module_Inputs[[#Headers],[Country]:[Coastal Population]],0))</f>
        <v>0</v>
      </c>
      <c r="K33" s="69">
        <f>INDEX('4. WP General data'!$B$7:$L$229, MATCH('1. Eutrophication General data'!$C33, '4. WP General data'!$B$7:$B$229, 0), MATCH('1. Eutrophication General data'!K$8, Eutrophication_Module_Inputs[[#Headers],[Country]:[Coastal Population]],0))</f>
        <v>3.40222E-12</v>
      </c>
      <c r="L33" s="69">
        <f>INDEX('4. WP General data'!$B$7:$L$229, MATCH('1. Eutrophication General data'!$C33, '4. WP General data'!$B$7:$B$229, 0), MATCH('1. Eutrophication General data'!L$8, Eutrophication_Module_Inputs[[#Headers],[Country]:[Coastal Population]],0))</f>
        <v>1.7164E-15</v>
      </c>
      <c r="M33" s="70">
        <f>INDEX('4. WP General data'!$B$7:$L$229, MATCH('1. Eutrophication General data'!$C33, '4. WP General data'!$B$7:$B$229, 0), MATCH('1. Eutrophication General data'!M$8, Eutrophication_Module_Inputs[[#Headers],[Country]:[Coastal Population]],0))</f>
        <v>0.11568000000000001</v>
      </c>
    </row>
    <row r="34" spans="3:13" ht="14.25" customHeight="1" x14ac:dyDescent="0.2">
      <c r="C34" s="9" t="s">
        <v>51</v>
      </c>
      <c r="D34" s="9" t="s">
        <v>52</v>
      </c>
      <c r="E34" s="69">
        <f>INDEX('4. WP General data'!$B$7:$L$229, MATCH('1. Eutrophication General data'!$C34, '4. WP General data'!$B$7:$B$229, 0), MATCH('1. Eutrophication General data'!E$8, Eutrophication_Module_Inputs[[#Headers],[Country]:[Coastal Population]],0))</f>
        <v>63595</v>
      </c>
      <c r="F34" s="69">
        <f>INDEX('4. WP General data'!$B$7:$L$229, MATCH('1. Eutrophication General data'!$C34, '4. WP General data'!$B$7:$B$229, 0), MATCH('1. Eutrophication General data'!F$8, Eutrophication_Module_Inputs[[#Headers],[Country]:[Coastal Population]],0))</f>
        <v>1180.81481481481</v>
      </c>
      <c r="G34" s="69"/>
      <c r="H34" s="69">
        <f>INDEX('4. WP General data'!$B$7:$L$229, MATCH('1. Eutrophication General data'!$C34, '4. WP General data'!$B$7:$B$229, 0), MATCH('1. Eutrophication General data'!H$8, Eutrophication_Module_Inputs[[#Headers],[Country]:[Coastal Population]],0))</f>
        <v>97552.660449999996</v>
      </c>
      <c r="I34" s="69">
        <f>INDEX('4. WP General data'!$B$7:$L$229, MATCH('1. Eutrophication General data'!$C34, '4. WP General data'!$B$7:$B$229, 0), MATCH('1. Eutrophication General data'!I$8, Eutrophication_Module_Inputs[[#Headers],[Country]:[Coastal Population]],0))</f>
        <v>54</v>
      </c>
      <c r="J34" s="69">
        <f>INDEX('4. WP General data'!$B$7:$L$229, MATCH('1. Eutrophication General data'!$C34, '4. WP General data'!$B$7:$B$229, 0), MATCH('1. Eutrophication General data'!J$8, Eutrophication_Module_Inputs[[#Headers],[Country]:[Coastal Population]],0))</f>
        <v>0</v>
      </c>
      <c r="K34" s="69" t="str">
        <f>INDEX('4. WP General data'!$B$7:$L$229, MATCH('1. Eutrophication General data'!$C34, '4. WP General data'!$B$7:$B$229, 0), MATCH('1. Eutrophication General data'!K$8, Eutrophication_Module_Inputs[[#Headers],[Country]:[Coastal Population]],0))</f>
        <v>Country not available in source dataset</v>
      </c>
      <c r="L34" s="69">
        <f>INDEX('4. WP General data'!$B$7:$L$229, MATCH('1. Eutrophication General data'!$C34, '4. WP General data'!$B$7:$B$229, 0), MATCH('1. Eutrophication General data'!L$8, Eutrophication_Module_Inputs[[#Headers],[Country]:[Coastal Population]],0))</f>
        <v>0</v>
      </c>
      <c r="M34" s="70">
        <f>INDEX('4. WP General data'!$B$7:$L$229, MATCH('1. Eutrophication General data'!$C34, '4. WP General data'!$B$7:$B$229, 0), MATCH('1. Eutrophication General data'!M$8, Eutrophication_Module_Inputs[[#Headers],[Country]:[Coastal Population]],0))</f>
        <v>1</v>
      </c>
    </row>
    <row r="35" spans="3:13" ht="14.25" customHeight="1" x14ac:dyDescent="0.2">
      <c r="C35" s="9" t="s">
        <v>53</v>
      </c>
      <c r="D35" s="9" t="s">
        <v>25</v>
      </c>
      <c r="E35" s="69">
        <f>INDEX('4. WP General data'!$B$7:$L$229, MATCH('1. Eutrophication General data'!$C35, '4. WP General data'!$B$7:$B$229, 0), MATCH('1. Eutrophication General data'!E$8, Eutrophication_Module_Inputs[[#Headers],[Country]:[Coastal Population]],0))</f>
        <v>782455</v>
      </c>
      <c r="F35" s="69">
        <f>INDEX('4. WP General data'!$B$7:$L$229, MATCH('1. Eutrophication General data'!$C35, '4. WP General data'!$B$7:$B$229, 0), MATCH('1. Eutrophication General data'!F$8, Eutrophication_Module_Inputs[[#Headers],[Country]:[Coastal Population]],0))</f>
        <v>20.385055060304101</v>
      </c>
      <c r="G35" s="69"/>
      <c r="H35" s="69">
        <f>INDEX('4. WP General data'!$B$7:$L$229, MATCH('1. Eutrophication General data'!$C35, '4. WP General data'!$B$7:$B$229, 0), MATCH('1. Eutrophication General data'!H$8, Eutrophication_Module_Inputs[[#Headers],[Country]:[Coastal Population]],0))</f>
        <v>12664.17093</v>
      </c>
      <c r="I35" s="69">
        <f>INDEX('4. WP General data'!$B$7:$L$229, MATCH('1. Eutrophication General data'!$C35, '4. WP General data'!$B$7:$B$229, 0), MATCH('1. Eutrophication General data'!I$8, Eutrophication_Module_Inputs[[#Headers],[Country]:[Coastal Population]],0))</f>
        <v>38140</v>
      </c>
      <c r="J35" s="69">
        <f>INDEX('4. WP General data'!$B$7:$L$229, MATCH('1. Eutrophication General data'!$C35, '4. WP General data'!$B$7:$B$229, 0), MATCH('1. Eutrophication General data'!J$8, Eutrophication_Module_Inputs[[#Headers],[Country]:[Coastal Population]],0))</f>
        <v>0</v>
      </c>
      <c r="K35" s="69">
        <f>INDEX('4. WP General data'!$B$7:$L$229, MATCH('1. Eutrophication General data'!$C35, '4. WP General data'!$B$7:$B$229, 0), MATCH('1. Eutrophication General data'!K$8, Eutrophication_Module_Inputs[[#Headers],[Country]:[Coastal Population]],0))</f>
        <v>2.1590599999999999E-12</v>
      </c>
      <c r="L35" s="69">
        <f>INDEX('4. WP General data'!$B$7:$L$229, MATCH('1. Eutrophication General data'!$C35, '4. WP General data'!$B$7:$B$229, 0), MATCH('1. Eutrophication General data'!L$8, Eutrophication_Module_Inputs[[#Headers],[Country]:[Coastal Population]],0))</f>
        <v>0</v>
      </c>
      <c r="M35" s="70">
        <f>INDEX('4. WP General data'!$B$7:$L$229, MATCH('1. Eutrophication General data'!$C35, '4. WP General data'!$B$7:$B$229, 0), MATCH('1. Eutrophication General data'!M$8, Eutrophication_Module_Inputs[[#Headers],[Country]:[Coastal Population]],0))</f>
        <v>0</v>
      </c>
    </row>
    <row r="36" spans="3:13" ht="14.25" customHeight="1" x14ac:dyDescent="0.2">
      <c r="C36" s="9" t="s">
        <v>54</v>
      </c>
      <c r="D36" s="9" t="s">
        <v>36</v>
      </c>
      <c r="E36" s="69">
        <f>INDEX('4. WP General data'!$B$7:$L$229, MATCH('1. Eutrophication General data'!$C36, '4. WP General data'!$B$7:$B$229, 0), MATCH('1. Eutrophication General data'!E$8, Eutrophication_Module_Inputs[[#Headers],[Country]:[Coastal Population]],0))</f>
        <v>12224110</v>
      </c>
      <c r="F36" s="69">
        <f>INDEX('4. WP General data'!$B$7:$L$229, MATCH('1. Eutrophication General data'!$C36, '4. WP General data'!$B$7:$B$229, 0), MATCH('1. Eutrophication General data'!F$8, Eutrophication_Module_Inputs[[#Headers],[Country]:[Coastal Population]],0))</f>
        <v>11.1506249423059</v>
      </c>
      <c r="G36" s="69"/>
      <c r="H36" s="69">
        <f>INDEX('4. WP General data'!$B$7:$L$229, MATCH('1. Eutrophication General data'!$C36, '4. WP General data'!$B$7:$B$229, 0), MATCH('1. Eutrophication General data'!H$8, Eutrophication_Module_Inputs[[#Headers],[Country]:[Coastal Population]],0))</f>
        <v>9105.0395709999993</v>
      </c>
      <c r="I36" s="69">
        <f>INDEX('4. WP General data'!$B$7:$L$229, MATCH('1. Eutrophication General data'!$C36, '4. WP General data'!$B$7:$B$229, 0), MATCH('1. Eutrophication General data'!I$8, Eutrophication_Module_Inputs[[#Headers],[Country]:[Coastal Population]],0))</f>
        <v>1083300</v>
      </c>
      <c r="J36" s="69">
        <f>INDEX('4. WP General data'!$B$7:$L$229, MATCH('1. Eutrophication General data'!$C36, '4. WP General data'!$B$7:$B$229, 0), MATCH('1. Eutrophication General data'!J$8, Eutrophication_Module_Inputs[[#Headers],[Country]:[Coastal Population]],0))</f>
        <v>0</v>
      </c>
      <c r="K36" s="69">
        <f>INDEX('4. WP General data'!$B$7:$L$229, MATCH('1. Eutrophication General data'!$C36, '4. WP General data'!$B$7:$B$229, 0), MATCH('1. Eutrophication General data'!K$8, Eutrophication_Module_Inputs[[#Headers],[Country]:[Coastal Population]],0))</f>
        <v>5.5698500000000005E-12</v>
      </c>
      <c r="L36" s="69">
        <f>INDEX('4. WP General data'!$B$7:$L$229, MATCH('1. Eutrophication General data'!$C36, '4. WP General data'!$B$7:$B$229, 0), MATCH('1. Eutrophication General data'!L$8, Eutrophication_Module_Inputs[[#Headers],[Country]:[Coastal Population]],0))</f>
        <v>0</v>
      </c>
      <c r="M36" s="70">
        <f>INDEX('4. WP General data'!$B$7:$L$229, MATCH('1. Eutrophication General data'!$C36, '4. WP General data'!$B$7:$B$229, 0), MATCH('1. Eutrophication General data'!M$8, Eutrophication_Module_Inputs[[#Headers],[Country]:[Coastal Population]],0))</f>
        <v>0</v>
      </c>
    </row>
    <row r="37" spans="3:13" ht="14.25" customHeight="1" x14ac:dyDescent="0.2">
      <c r="C37" s="9" t="s">
        <v>55</v>
      </c>
      <c r="D37" s="9" t="s">
        <v>27</v>
      </c>
      <c r="E37" s="69">
        <f>INDEX('4. WP General data'!$B$7:$L$229, MATCH('1. Eutrophication General data'!$C37, '4. WP General data'!$B$7:$B$229, 0), MATCH('1. Eutrophication General data'!E$8, Eutrophication_Module_Inputs[[#Headers],[Country]:[Coastal Population]],0))</f>
        <v>3233526</v>
      </c>
      <c r="F37" s="69">
        <f>INDEX('4. WP General data'!$B$7:$L$229, MATCH('1. Eutrophication General data'!$C37, '4. WP General data'!$B$7:$B$229, 0), MATCH('1. Eutrophication General data'!F$8, Eutrophication_Module_Inputs[[#Headers],[Country]:[Coastal Population]],0))</f>
        <v>63.885605468750001</v>
      </c>
      <c r="G37" s="69"/>
      <c r="H37" s="69">
        <f>INDEX('4. WP General data'!$B$7:$L$229, MATCH('1. Eutrophication General data'!$C37, '4. WP General data'!$B$7:$B$229, 0), MATCH('1. Eutrophication General data'!H$8, Eutrophication_Module_Inputs[[#Headers],[Country]:[Coastal Population]],0))</f>
        <v>18162.504410000001</v>
      </c>
      <c r="I37" s="69">
        <f>INDEX('4. WP General data'!$B$7:$L$229, MATCH('1. Eutrophication General data'!$C37, '4. WP General data'!$B$7:$B$229, 0), MATCH('1. Eutrophication General data'!I$8, Eutrophication_Module_Inputs[[#Headers],[Country]:[Coastal Population]],0))</f>
        <v>51200</v>
      </c>
      <c r="J37" s="69">
        <f>INDEX('4. WP General data'!$B$7:$L$229, MATCH('1. Eutrophication General data'!$C37, '4. WP General data'!$B$7:$B$229, 0), MATCH('1. Eutrophication General data'!J$8, Eutrophication_Module_Inputs[[#Headers],[Country]:[Coastal Population]],0))</f>
        <v>0</v>
      </c>
      <c r="K37" s="69">
        <f>INDEX('4. WP General data'!$B$7:$L$229, MATCH('1. Eutrophication General data'!$C37, '4. WP General data'!$B$7:$B$229, 0), MATCH('1. Eutrophication General data'!K$8, Eutrophication_Module_Inputs[[#Headers],[Country]:[Coastal Population]],0))</f>
        <v>9.6906000000000011E-13</v>
      </c>
      <c r="L37" s="69">
        <f>INDEX('4. WP General data'!$B$7:$L$229, MATCH('1. Eutrophication General data'!$C37, '4. WP General data'!$B$7:$B$229, 0), MATCH('1. Eutrophication General data'!L$8, Eutrophication_Module_Inputs[[#Headers],[Country]:[Coastal Population]],0))</f>
        <v>4.93999E-15</v>
      </c>
      <c r="M37" s="70">
        <f>INDEX('4. WP General data'!$B$7:$L$229, MATCH('1. Eutrophication General data'!$C37, '4. WP General data'!$B$7:$B$229, 0), MATCH('1. Eutrophication General data'!M$8, Eutrophication_Module_Inputs[[#Headers],[Country]:[Coastal Population]],0))</f>
        <v>2.7000000000000001E-3</v>
      </c>
    </row>
    <row r="38" spans="3:13" ht="14.25" customHeight="1" x14ac:dyDescent="0.2">
      <c r="C38" s="9" t="s">
        <v>56</v>
      </c>
      <c r="D38" s="9" t="s">
        <v>34</v>
      </c>
      <c r="E38" s="69">
        <f>INDEX('4. WP General data'!$B$7:$L$229, MATCH('1. Eutrophication General data'!$C38, '4. WP General data'!$B$7:$B$229, 0), MATCH('1. Eutrophication General data'!E$8, Eutrophication_Module_Inputs[[#Headers],[Country]:[Coastal Population]],0))</f>
        <v>2630296</v>
      </c>
      <c r="F38" s="69">
        <f>INDEX('4. WP General data'!$B$7:$L$229, MATCH('1. Eutrophication General data'!$C38, '4. WP General data'!$B$7:$B$229, 0), MATCH('1. Eutrophication General data'!F$8, Eutrophication_Module_Inputs[[#Headers],[Country]:[Coastal Population]],0))</f>
        <v>4.5672948317540998</v>
      </c>
      <c r="G38" s="69"/>
      <c r="H38" s="69">
        <f>INDEX('4. WP General data'!$B$7:$L$229, MATCH('1. Eutrophication General data'!$C38, '4. WP General data'!$B$7:$B$229, 0), MATCH('1. Eutrophication General data'!H$8, Eutrophication_Module_Inputs[[#Headers],[Country]:[Coastal Population]],0))</f>
        <v>16503.71644</v>
      </c>
      <c r="I38" s="69">
        <f>INDEX('4. WP General data'!$B$7:$L$229, MATCH('1. Eutrophication General data'!$C38, '4. WP General data'!$B$7:$B$229, 0), MATCH('1. Eutrophication General data'!I$8, Eutrophication_Module_Inputs[[#Headers],[Country]:[Coastal Population]],0))</f>
        <v>566730</v>
      </c>
      <c r="J38" s="69">
        <f>INDEX('4. WP General data'!$B$7:$L$229, MATCH('1. Eutrophication General data'!$C38, '4. WP General data'!$B$7:$B$229, 0), MATCH('1. Eutrophication General data'!J$8, Eutrophication_Module_Inputs[[#Headers],[Country]:[Coastal Population]],0))</f>
        <v>0</v>
      </c>
      <c r="K38" s="69">
        <f>INDEX('4. WP General data'!$B$7:$L$229, MATCH('1. Eutrophication General data'!$C38, '4. WP General data'!$B$7:$B$229, 0), MATCH('1. Eutrophication General data'!K$8, Eutrophication_Module_Inputs[[#Headers],[Country]:[Coastal Population]],0))</f>
        <v>2.1269400000000001E-11</v>
      </c>
      <c r="L38" s="69">
        <f>INDEX('4. WP General data'!$B$7:$L$229, MATCH('1. Eutrophication General data'!$C38, '4. WP General data'!$B$7:$B$229, 0), MATCH('1. Eutrophication General data'!L$8, Eutrophication_Module_Inputs[[#Headers],[Country]:[Coastal Population]],0))</f>
        <v>0</v>
      </c>
      <c r="M38" s="70">
        <f>INDEX('4. WP General data'!$B$7:$L$229, MATCH('1. Eutrophication General data'!$C38, '4. WP General data'!$B$7:$B$229, 0), MATCH('1. Eutrophication General data'!M$8, Eutrophication_Module_Inputs[[#Headers],[Country]:[Coastal Population]],0))</f>
        <v>0</v>
      </c>
    </row>
    <row r="39" spans="3:13" ht="14.25" customHeight="1" x14ac:dyDescent="0.2">
      <c r="C39" s="9" t="s">
        <v>57</v>
      </c>
      <c r="D39" s="9" t="s">
        <v>36</v>
      </c>
      <c r="E39" s="69">
        <f>INDEX('4. WP General data'!$B$7:$L$229, MATCH('1. Eutrophication General data'!$C39, '4. WP General data'!$B$7:$B$229, 0), MATCH('1. Eutrophication General data'!E$8, Eutrophication_Module_Inputs[[#Headers],[Country]:[Coastal Population]],0))</f>
        <v>215313498</v>
      </c>
      <c r="F39" s="69">
        <f>INDEX('4. WP General data'!$B$7:$L$229, MATCH('1. Eutrophication General data'!$C39, '4. WP General data'!$B$7:$B$229, 0), MATCH('1. Eutrophication General data'!F$8, Eutrophication_Module_Inputs[[#Headers],[Country]:[Coastal Population]],0))</f>
        <v>25.642813233566301</v>
      </c>
      <c r="G39" s="69"/>
      <c r="H39" s="69">
        <f>INDEX('4. WP General data'!$B$7:$L$229, MATCH('1. Eutrophication General data'!$C39, '4. WP General data'!$B$7:$B$229, 0), MATCH('1. Eutrophication General data'!H$8, Eutrophication_Module_Inputs[[#Headers],[Country]:[Coastal Population]],0))</f>
        <v>17121.542170000001</v>
      </c>
      <c r="I39" s="69">
        <f>INDEX('4. WP General data'!$B$7:$L$229, MATCH('1. Eutrophication General data'!$C39, '4. WP General data'!$B$7:$B$229, 0), MATCH('1. Eutrophication General data'!I$8, Eutrophication_Module_Inputs[[#Headers],[Country]:[Coastal Population]],0))</f>
        <v>8358140</v>
      </c>
      <c r="J39" s="69">
        <f>INDEX('4. WP General data'!$B$7:$L$229, MATCH('1. Eutrophication General data'!$C39, '4. WP General data'!$B$7:$B$229, 0), MATCH('1. Eutrophication General data'!J$8, Eutrophication_Module_Inputs[[#Headers],[Country]:[Coastal Population]],0))</f>
        <v>0</v>
      </c>
      <c r="K39" s="69">
        <f>INDEX('4. WP General data'!$B$7:$L$229, MATCH('1. Eutrophication General data'!$C39, '4. WP General data'!$B$7:$B$229, 0), MATCH('1. Eutrophication General data'!K$8, Eutrophication_Module_Inputs[[#Headers],[Country]:[Coastal Population]],0))</f>
        <v>3.1786000000000002E-12</v>
      </c>
      <c r="L39" s="69">
        <f>INDEX('4. WP General data'!$B$7:$L$229, MATCH('1. Eutrophication General data'!$C39, '4. WP General data'!$B$7:$B$229, 0), MATCH('1. Eutrophication General data'!L$8, Eutrophication_Module_Inputs[[#Headers],[Country]:[Coastal Population]],0))</f>
        <v>8.0656899999999999E-16</v>
      </c>
      <c r="M39" s="70">
        <f>INDEX('4. WP General data'!$B$7:$L$229, MATCH('1. Eutrophication General data'!$C39, '4. WP General data'!$B$7:$B$229, 0), MATCH('1. Eutrophication General data'!M$8, Eutrophication_Module_Inputs[[#Headers],[Country]:[Coastal Population]],0))</f>
        <v>0.1406</v>
      </c>
    </row>
    <row r="40" spans="3:13" ht="14.25" customHeight="1" x14ac:dyDescent="0.2">
      <c r="C40" s="9" t="s">
        <v>58</v>
      </c>
      <c r="D40" s="9" t="s">
        <v>36</v>
      </c>
      <c r="E40" s="69">
        <f>INDEX('4. WP General data'!$B$7:$L$229, MATCH('1. Eutrophication General data'!$C40, '4. WP General data'!$B$7:$B$229, 0), MATCH('1. Eutrophication General data'!E$8, Eutrophication_Module_Inputs[[#Headers],[Country]:[Coastal Population]],0))</f>
        <v>31305</v>
      </c>
      <c r="F40" s="69">
        <f>INDEX('4. WP General data'!$B$7:$L$229, MATCH('1. Eutrophication General data'!$C40, '4. WP General data'!$B$7:$B$229, 0), MATCH('1. Eutrophication General data'!F$8, Eutrophication_Module_Inputs[[#Headers],[Country]:[Coastal Population]],0))</f>
        <v>207.48</v>
      </c>
      <c r="G40" s="69"/>
      <c r="H40" s="69" t="str">
        <f>INDEX('4. WP General data'!$B$7:$L$229, MATCH('1. Eutrophication General data'!$C40, '4. WP General data'!$B$7:$B$229, 0), MATCH('1. Eutrophication General data'!H$8, Eutrophication_Module_Inputs[[#Headers],[Country]:[Coastal Population]],0))</f>
        <v>No value</v>
      </c>
      <c r="I40" s="69">
        <f>INDEX('4. WP General data'!$B$7:$L$229, MATCH('1. Eutrophication General data'!$C40, '4. WP General data'!$B$7:$B$229, 0), MATCH('1. Eutrophication General data'!I$8, Eutrophication_Module_Inputs[[#Headers],[Country]:[Coastal Population]],0))</f>
        <v>150</v>
      </c>
      <c r="J40" s="69">
        <f>INDEX('4. WP General data'!$B$7:$L$229, MATCH('1. Eutrophication General data'!$C40, '4. WP General data'!$B$7:$B$229, 0), MATCH('1. Eutrophication General data'!J$8, Eutrophication_Module_Inputs[[#Headers],[Country]:[Coastal Population]],0))</f>
        <v>0</v>
      </c>
      <c r="K40" s="69" t="str">
        <f>INDEX('4. WP General data'!$B$7:$L$229, MATCH('1. Eutrophication General data'!$C40, '4. WP General data'!$B$7:$B$229, 0), MATCH('1. Eutrophication General data'!K$8, Eutrophication_Module_Inputs[[#Headers],[Country]:[Coastal Population]],0))</f>
        <v>Country not available in source dataset</v>
      </c>
      <c r="L40" s="69">
        <f>INDEX('4. WP General data'!$B$7:$L$229, MATCH('1. Eutrophication General data'!$C40, '4. WP General data'!$B$7:$B$229, 0), MATCH('1. Eutrophication General data'!L$8, Eutrophication_Module_Inputs[[#Headers],[Country]:[Coastal Population]],0))</f>
        <v>0</v>
      </c>
      <c r="M40" s="70">
        <f>INDEX('4. WP General data'!$B$7:$L$229, MATCH('1. Eutrophication General data'!$C40, '4. WP General data'!$B$7:$B$229, 0), MATCH('1. Eutrophication General data'!M$8, Eutrophication_Module_Inputs[[#Headers],[Country]:[Coastal Population]],0))</f>
        <v>1</v>
      </c>
    </row>
    <row r="41" spans="3:13" ht="14.25" customHeight="1" x14ac:dyDescent="0.2">
      <c r="C41" s="9" t="s">
        <v>59</v>
      </c>
      <c r="D41" s="9" t="s">
        <v>31</v>
      </c>
      <c r="E41" s="69">
        <f>INDEX('4. WP General data'!$B$7:$L$229, MATCH('1. Eutrophication General data'!$C41, '4. WP General data'!$B$7:$B$229, 0), MATCH('1. Eutrophication General data'!E$8, Eutrophication_Module_Inputs[[#Headers],[Country]:[Coastal Population]],0))</f>
        <v>449002</v>
      </c>
      <c r="F41" s="69">
        <f>INDEX('4. WP General data'!$B$7:$L$229, MATCH('1. Eutrophication General data'!$C41, '4. WP General data'!$B$7:$B$229, 0), MATCH('1. Eutrophication General data'!F$8, Eutrophication_Module_Inputs[[#Headers],[Country]:[Coastal Population]],0))</f>
        <v>84.511005692599596</v>
      </c>
      <c r="G41" s="69"/>
      <c r="H41" s="69">
        <f>INDEX('4. WP General data'!$B$7:$L$229, MATCH('1. Eutrophication General data'!$C41, '4. WP General data'!$B$7:$B$229, 0), MATCH('1. Eutrophication General data'!H$8, Eutrophication_Module_Inputs[[#Headers],[Country]:[Coastal Population]],0))</f>
        <v>79872.070389999993</v>
      </c>
      <c r="I41" s="69">
        <f>INDEX('4. WP General data'!$B$7:$L$229, MATCH('1. Eutrophication General data'!$C41, '4. WP General data'!$B$7:$B$229, 0), MATCH('1. Eutrophication General data'!I$8, Eutrophication_Module_Inputs[[#Headers],[Country]:[Coastal Population]],0))</f>
        <v>5270</v>
      </c>
      <c r="J41" s="69">
        <f>INDEX('4. WP General data'!$B$7:$L$229, MATCH('1. Eutrophication General data'!$C41, '4. WP General data'!$B$7:$B$229, 0), MATCH('1. Eutrophication General data'!J$8, Eutrophication_Module_Inputs[[#Headers],[Country]:[Coastal Population]],0))</f>
        <v>0</v>
      </c>
      <c r="K41" s="69">
        <f>INDEX('4. WP General data'!$B$7:$L$229, MATCH('1. Eutrophication General data'!$C41, '4. WP General data'!$B$7:$B$229, 0), MATCH('1. Eutrophication General data'!K$8, Eutrophication_Module_Inputs[[#Headers],[Country]:[Coastal Population]],0))</f>
        <v>2.4894300000000001E-13</v>
      </c>
      <c r="L41" s="69">
        <f>INDEX('4. WP General data'!$B$7:$L$229, MATCH('1. Eutrophication General data'!$C41, '4. WP General data'!$B$7:$B$229, 0), MATCH('1. Eutrophication General data'!L$8, Eutrophication_Module_Inputs[[#Headers],[Country]:[Coastal Population]],0))</f>
        <v>8.4001000000000002E-16</v>
      </c>
      <c r="M41" s="70">
        <f>INDEX('4. WP General data'!$B$7:$L$229, MATCH('1. Eutrophication General data'!$C41, '4. WP General data'!$B$7:$B$229, 0), MATCH('1. Eutrophication General data'!M$8, Eutrophication_Module_Inputs[[#Headers],[Country]:[Coastal Population]],0))</f>
        <v>0.87051999999999996</v>
      </c>
    </row>
    <row r="42" spans="3:13" ht="14.25" customHeight="1" x14ac:dyDescent="0.2">
      <c r="C42" s="9" t="s">
        <v>60</v>
      </c>
      <c r="D42" s="9" t="s">
        <v>27</v>
      </c>
      <c r="E42" s="69">
        <f>INDEX('4. WP General data'!$B$7:$L$229, MATCH('1. Eutrophication General data'!$C42, '4. WP General data'!$B$7:$B$229, 0), MATCH('1. Eutrophication General data'!E$8, Eutrophication_Module_Inputs[[#Headers],[Country]:[Coastal Population]],0))</f>
        <v>6465097</v>
      </c>
      <c r="F42" s="69">
        <f>INDEX('4. WP General data'!$B$7:$L$229, MATCH('1. Eutrophication General data'!$C42, '4. WP General data'!$B$7:$B$229, 0), MATCH('1. Eutrophication General data'!F$8, Eutrophication_Module_Inputs[[#Headers],[Country]:[Coastal Population]],0))</f>
        <v>63.354301768607201</v>
      </c>
      <c r="G42" s="69"/>
      <c r="H42" s="69">
        <f>INDEX('4. WP General data'!$B$7:$L$229, MATCH('1. Eutrophication General data'!$C42, '4. WP General data'!$B$7:$B$229, 0), MATCH('1. Eutrophication General data'!H$8, Eutrophication_Module_Inputs[[#Headers],[Country]:[Coastal Population]],0))</f>
        <v>28236.895710000001</v>
      </c>
      <c r="I42" s="69">
        <f>INDEX('4. WP General data'!$B$7:$L$229, MATCH('1. Eutrophication General data'!$C42, '4. WP General data'!$B$7:$B$229, 0), MATCH('1. Eutrophication General data'!I$8, Eutrophication_Module_Inputs[[#Headers],[Country]:[Coastal Population]],0))</f>
        <v>108560</v>
      </c>
      <c r="J42" s="69">
        <f>INDEX('4. WP General data'!$B$7:$L$229, MATCH('1. Eutrophication General data'!$C42, '4. WP General data'!$B$7:$B$229, 0), MATCH('1. Eutrophication General data'!J$8, Eutrophication_Module_Inputs[[#Headers],[Country]:[Coastal Population]],0))</f>
        <v>0</v>
      </c>
      <c r="K42" s="69">
        <f>INDEX('4. WP General data'!$B$7:$L$229, MATCH('1. Eutrophication General data'!$C42, '4. WP General data'!$B$7:$B$229, 0), MATCH('1. Eutrophication General data'!K$8, Eutrophication_Module_Inputs[[#Headers],[Country]:[Coastal Population]],0))</f>
        <v>7.58251E-13</v>
      </c>
      <c r="L42" s="69">
        <f>INDEX('4. WP General data'!$B$7:$L$229, MATCH('1. Eutrophication General data'!$C42, '4. WP General data'!$B$7:$B$229, 0), MATCH('1. Eutrophication General data'!L$8, Eutrophication_Module_Inputs[[#Headers],[Country]:[Coastal Population]],0))</f>
        <v>2.4441800000000002E-15</v>
      </c>
      <c r="M42" s="70">
        <f>INDEX('4. WP General data'!$B$7:$L$229, MATCH('1. Eutrophication General data'!$C42, '4. WP General data'!$B$7:$B$229, 0), MATCH('1. Eutrophication General data'!M$8, Eutrophication_Module_Inputs[[#Headers],[Country]:[Coastal Population]],0))</f>
        <v>5.8479999999999997E-2</v>
      </c>
    </row>
    <row r="43" spans="3:13" ht="14.25" customHeight="1" x14ac:dyDescent="0.2">
      <c r="C43" s="9" t="s">
        <v>61</v>
      </c>
      <c r="D43" s="9" t="s">
        <v>34</v>
      </c>
      <c r="E43" s="69">
        <f>INDEX('4. WP General data'!$B$7:$L$229, MATCH('1. Eutrophication General data'!$C43, '4. WP General data'!$B$7:$B$229, 0), MATCH('1. Eutrophication General data'!E$8, Eutrophication_Module_Inputs[[#Headers],[Country]:[Coastal Population]],0))</f>
        <v>22673762</v>
      </c>
      <c r="F43" s="69">
        <f>INDEX('4. WP General data'!$B$7:$L$229, MATCH('1. Eutrophication General data'!$C43, '4. WP General data'!$B$7:$B$229, 0), MATCH('1. Eutrophication General data'!F$8, Eutrophication_Module_Inputs[[#Headers],[Country]:[Coastal Population]],0))</f>
        <v>80.777350146198799</v>
      </c>
      <c r="G43" s="69"/>
      <c r="H43" s="69">
        <f>INDEX('4. WP General data'!$B$7:$L$229, MATCH('1. Eutrophication General data'!$C43, '4. WP General data'!$B$7:$B$229, 0), MATCH('1. Eutrophication General data'!H$8, Eutrophication_Module_Inputs[[#Headers],[Country]:[Coastal Population]],0))</f>
        <v>2351.6804080000002</v>
      </c>
      <c r="I43" s="69">
        <f>INDEX('4. WP General data'!$B$7:$L$229, MATCH('1. Eutrophication General data'!$C43, '4. WP General data'!$B$7:$B$229, 0), MATCH('1. Eutrophication General data'!I$8, Eutrophication_Module_Inputs[[#Headers],[Country]:[Coastal Population]],0))</f>
        <v>273600</v>
      </c>
      <c r="J43" s="69">
        <f>INDEX('4. WP General data'!$B$7:$L$229, MATCH('1. Eutrophication General data'!$C43, '4. WP General data'!$B$7:$B$229, 0), MATCH('1. Eutrophication General data'!J$8, Eutrophication_Module_Inputs[[#Headers],[Country]:[Coastal Population]],0))</f>
        <v>0</v>
      </c>
      <c r="K43" s="69">
        <f>INDEX('4. WP General data'!$B$7:$L$229, MATCH('1. Eutrophication General data'!$C43, '4. WP General data'!$B$7:$B$229, 0), MATCH('1. Eutrophication General data'!K$8, Eutrophication_Module_Inputs[[#Headers],[Country]:[Coastal Population]],0))</f>
        <v>4.6336800000000001E-12</v>
      </c>
      <c r="L43" s="69">
        <f>INDEX('4. WP General data'!$B$7:$L$229, MATCH('1. Eutrophication General data'!$C43, '4. WP General data'!$B$7:$B$229, 0), MATCH('1. Eutrophication General data'!L$8, Eutrophication_Module_Inputs[[#Headers],[Country]:[Coastal Population]],0))</f>
        <v>0</v>
      </c>
      <c r="M43" s="70">
        <f>INDEX('4. WP General data'!$B$7:$L$229, MATCH('1. Eutrophication General data'!$C43, '4. WP General data'!$B$7:$B$229, 0), MATCH('1. Eutrophication General data'!M$8, Eutrophication_Module_Inputs[[#Headers],[Country]:[Coastal Population]],0))</f>
        <v>0</v>
      </c>
    </row>
    <row r="44" spans="3:13" ht="14.25" customHeight="1" x14ac:dyDescent="0.2">
      <c r="C44" s="9" t="s">
        <v>62</v>
      </c>
      <c r="D44" s="9" t="s">
        <v>34</v>
      </c>
      <c r="E44" s="69">
        <f>INDEX('4. WP General data'!$B$7:$L$229, MATCH('1. Eutrophication General data'!$C44, '4. WP General data'!$B$7:$B$229, 0), MATCH('1. Eutrophication General data'!E$8, Eutrophication_Module_Inputs[[#Headers],[Country]:[Coastal Population]],0))</f>
        <v>12889576</v>
      </c>
      <c r="F44" s="69">
        <f>INDEX('4. WP General data'!$B$7:$L$229, MATCH('1. Eutrophication General data'!$C44, '4. WP General data'!$B$7:$B$229, 0), MATCH('1. Eutrophication General data'!F$8, Eutrophication_Module_Inputs[[#Headers],[Country]:[Coastal Population]],0))</f>
        <v>488.75440031152601</v>
      </c>
      <c r="G44" s="69"/>
      <c r="H44" s="69">
        <f>INDEX('4. WP General data'!$B$7:$L$229, MATCH('1. Eutrophication General data'!$C44, '4. WP General data'!$B$7:$B$229, 0), MATCH('1. Eutrophication General data'!H$8, Eutrophication_Module_Inputs[[#Headers],[Country]:[Coastal Population]],0))</f>
        <v>866.80793200000005</v>
      </c>
      <c r="I44" s="69">
        <f>INDEX('4. WP General data'!$B$7:$L$229, MATCH('1. Eutrophication General data'!$C44, '4. WP General data'!$B$7:$B$229, 0), MATCH('1. Eutrophication General data'!I$8, Eutrophication_Module_Inputs[[#Headers],[Country]:[Coastal Population]],0))</f>
        <v>25680</v>
      </c>
      <c r="J44" s="69">
        <f>INDEX('4. WP General data'!$B$7:$L$229, MATCH('1. Eutrophication General data'!$C44, '4. WP General data'!$B$7:$B$229, 0), MATCH('1. Eutrophication General data'!J$8, Eutrophication_Module_Inputs[[#Headers],[Country]:[Coastal Population]],0))</f>
        <v>0</v>
      </c>
      <c r="K44" s="69">
        <f>INDEX('4. WP General data'!$B$7:$L$229, MATCH('1. Eutrophication General data'!$C44, '4. WP General data'!$B$7:$B$229, 0), MATCH('1. Eutrophication General data'!K$8, Eutrophication_Module_Inputs[[#Headers],[Country]:[Coastal Population]],0))</f>
        <v>2.02196E-12</v>
      </c>
      <c r="L44" s="69">
        <f>INDEX('4. WP General data'!$B$7:$L$229, MATCH('1. Eutrophication General data'!$C44, '4. WP General data'!$B$7:$B$229, 0), MATCH('1. Eutrophication General data'!L$8, Eutrophication_Module_Inputs[[#Headers],[Country]:[Coastal Population]],0))</f>
        <v>0</v>
      </c>
      <c r="M44" s="70">
        <f>INDEX('4. WP General data'!$B$7:$L$229, MATCH('1. Eutrophication General data'!$C44, '4. WP General data'!$B$7:$B$229, 0), MATCH('1. Eutrophication General data'!M$8, Eutrophication_Module_Inputs[[#Headers],[Country]:[Coastal Population]],0))</f>
        <v>0</v>
      </c>
    </row>
    <row r="45" spans="3:13" ht="14.25" customHeight="1" x14ac:dyDescent="0.2">
      <c r="C45" s="9" t="s">
        <v>63</v>
      </c>
      <c r="D45" s="9" t="s">
        <v>34</v>
      </c>
      <c r="E45" s="69">
        <f>INDEX('4. WP General data'!$B$7:$L$229, MATCH('1. Eutrophication General data'!$C45, '4. WP General data'!$B$7:$B$229, 0), MATCH('1. Eutrophication General data'!E$8, Eutrophication_Module_Inputs[[#Headers],[Country]:[Coastal Population]],0))</f>
        <v>593149</v>
      </c>
      <c r="F45" s="69">
        <f>INDEX('4. WP General data'!$B$7:$L$229, MATCH('1. Eutrophication General data'!$C45, '4. WP General data'!$B$7:$B$229, 0), MATCH('1. Eutrophication General data'!F$8, Eutrophication_Module_Inputs[[#Headers],[Country]:[Coastal Population]],0))</f>
        <v>145.88709677419399</v>
      </c>
      <c r="G45" s="69"/>
      <c r="H45" s="69">
        <f>INDEX('4. WP General data'!$B$7:$L$229, MATCH('1. Eutrophication General data'!$C45, '4. WP General data'!$B$7:$B$229, 0), MATCH('1. Eutrophication General data'!H$8, Eutrophication_Module_Inputs[[#Headers],[Country]:[Coastal Population]],0))</f>
        <v>6660.3520159999998</v>
      </c>
      <c r="I45" s="69">
        <f>INDEX('4. WP General data'!$B$7:$L$229, MATCH('1. Eutrophication General data'!$C45, '4. WP General data'!$B$7:$B$229, 0), MATCH('1. Eutrophication General data'!I$8, Eutrophication_Module_Inputs[[#Headers],[Country]:[Coastal Population]],0))</f>
        <v>4030</v>
      </c>
      <c r="J45" s="69">
        <f>INDEX('4. WP General data'!$B$7:$L$229, MATCH('1. Eutrophication General data'!$C45, '4. WP General data'!$B$7:$B$229, 0), MATCH('1. Eutrophication General data'!J$8, Eutrophication_Module_Inputs[[#Headers],[Country]:[Coastal Population]],0))</f>
        <v>0</v>
      </c>
      <c r="K45" s="69" t="str">
        <f>INDEX('4. WP General data'!$B$7:$L$229, MATCH('1. Eutrophication General data'!$C45, '4. WP General data'!$B$7:$B$229, 0), MATCH('1. Eutrophication General data'!K$8, Eutrophication_Module_Inputs[[#Headers],[Country]:[Coastal Population]],0))</f>
        <v>Country not available in source dataset</v>
      </c>
      <c r="L45" s="69">
        <f>INDEX('4. WP General data'!$B$7:$L$229, MATCH('1. Eutrophication General data'!$C45, '4. WP General data'!$B$7:$B$229, 0), MATCH('1. Eutrophication General data'!L$8, Eutrophication_Module_Inputs[[#Headers],[Country]:[Coastal Population]],0))</f>
        <v>0</v>
      </c>
      <c r="M45" s="70">
        <f>INDEX('4. WP General data'!$B$7:$L$229, MATCH('1. Eutrophication General data'!$C45, '4. WP General data'!$B$7:$B$229, 0), MATCH('1. Eutrophication General data'!M$8, Eutrophication_Module_Inputs[[#Headers],[Country]:[Coastal Population]],0))</f>
        <v>0.79381999999999997</v>
      </c>
    </row>
    <row r="46" spans="3:13" ht="14.25" customHeight="1" x14ac:dyDescent="0.2">
      <c r="C46" s="9" t="s">
        <v>64</v>
      </c>
      <c r="D46" s="9" t="s">
        <v>31</v>
      </c>
      <c r="E46" s="69">
        <f>INDEX('4. WP General data'!$B$7:$L$229, MATCH('1. Eutrophication General data'!$C46, '4. WP General data'!$B$7:$B$229, 0), MATCH('1. Eutrophication General data'!E$8, Eutrophication_Module_Inputs[[#Headers],[Country]:[Coastal Population]],0))</f>
        <v>16767842</v>
      </c>
      <c r="F46" s="69">
        <f>INDEX('4. WP General data'!$B$7:$L$229, MATCH('1. Eutrophication General data'!$C46, '4. WP General data'!$B$7:$B$229, 0), MATCH('1. Eutrophication General data'!F$8, Eutrophication_Module_Inputs[[#Headers],[Country]:[Coastal Population]],0))</f>
        <v>93.978149784726895</v>
      </c>
      <c r="G46" s="69"/>
      <c r="H46" s="69">
        <f>INDEX('4. WP General data'!$B$7:$L$229, MATCH('1. Eutrophication General data'!$C46, '4. WP General data'!$B$7:$B$229, 0), MATCH('1. Eutrophication General data'!H$8, Eutrophication_Module_Inputs[[#Headers],[Country]:[Coastal Population]],0))</f>
        <v>4425.3669280000004</v>
      </c>
      <c r="I46" s="69">
        <f>INDEX('4. WP General data'!$B$7:$L$229, MATCH('1. Eutrophication General data'!$C46, '4. WP General data'!$B$7:$B$229, 0), MATCH('1. Eutrophication General data'!I$8, Eutrophication_Module_Inputs[[#Headers],[Country]:[Coastal Population]],0))</f>
        <v>176520</v>
      </c>
      <c r="J46" s="69">
        <f>INDEX('4. WP General data'!$B$7:$L$229, MATCH('1. Eutrophication General data'!$C46, '4. WP General data'!$B$7:$B$229, 0), MATCH('1. Eutrophication General data'!J$8, Eutrophication_Module_Inputs[[#Headers],[Country]:[Coastal Population]],0))</f>
        <v>0</v>
      </c>
      <c r="K46" s="69">
        <f>INDEX('4. WP General data'!$B$7:$L$229, MATCH('1. Eutrophication General data'!$C46, '4. WP General data'!$B$7:$B$229, 0), MATCH('1. Eutrophication General data'!K$8, Eutrophication_Module_Inputs[[#Headers],[Country]:[Coastal Population]],0))</f>
        <v>3.1051600000000001E-12</v>
      </c>
      <c r="L46" s="69">
        <f>INDEX('4. WP General data'!$B$7:$L$229, MATCH('1. Eutrophication General data'!$C46, '4. WP General data'!$B$7:$B$229, 0), MATCH('1. Eutrophication General data'!L$8, Eutrophication_Module_Inputs[[#Headers],[Country]:[Coastal Population]],0))</f>
        <v>5.8724600000000006E-17</v>
      </c>
      <c r="M46" s="70">
        <f>INDEX('4. WP General data'!$B$7:$L$229, MATCH('1. Eutrophication General data'!$C46, '4. WP General data'!$B$7:$B$229, 0), MATCH('1. Eutrophication General data'!M$8, Eutrophication_Module_Inputs[[#Headers],[Country]:[Coastal Population]],0))</f>
        <v>2.0400000000000001E-2</v>
      </c>
    </row>
    <row r="47" spans="3:13" ht="14.25" customHeight="1" x14ac:dyDescent="0.2">
      <c r="C47" s="9" t="s">
        <v>65</v>
      </c>
      <c r="D47" s="9" t="s">
        <v>34</v>
      </c>
      <c r="E47" s="69">
        <f>INDEX('4. WP General data'!$B$7:$L$229, MATCH('1. Eutrophication General data'!$C47, '4. WP General data'!$B$7:$B$229, 0), MATCH('1. Eutrophication General data'!E$8, Eutrophication_Module_Inputs[[#Headers],[Country]:[Coastal Population]],0))</f>
        <v>27914536</v>
      </c>
      <c r="F47" s="69">
        <f>INDEX('4. WP General data'!$B$7:$L$229, MATCH('1. Eutrophication General data'!$C47, '4. WP General data'!$B$7:$B$229, 0), MATCH('1. Eutrophication General data'!F$8, Eutrophication_Module_Inputs[[#Headers],[Country]:[Coastal Population]],0))</f>
        <v>57.5376615684035</v>
      </c>
      <c r="G47" s="69"/>
      <c r="H47" s="69">
        <f>INDEX('4. WP General data'!$B$7:$L$229, MATCH('1. Eutrophication General data'!$C47, '4. WP General data'!$B$7:$B$229, 0), MATCH('1. Eutrophication General data'!H$8, Eutrophication_Module_Inputs[[#Headers],[Country]:[Coastal Population]],0))</f>
        <v>4664.7541670000001</v>
      </c>
      <c r="I47" s="69">
        <f>INDEX('4. WP General data'!$B$7:$L$229, MATCH('1. Eutrophication General data'!$C47, '4. WP General data'!$B$7:$B$229, 0), MATCH('1. Eutrophication General data'!I$8, Eutrophication_Module_Inputs[[#Headers],[Country]:[Coastal Population]],0))</f>
        <v>472710</v>
      </c>
      <c r="J47" s="69">
        <f>INDEX('4. WP General data'!$B$7:$L$229, MATCH('1. Eutrophication General data'!$C47, '4. WP General data'!$B$7:$B$229, 0), MATCH('1. Eutrophication General data'!J$8, Eutrophication_Module_Inputs[[#Headers],[Country]:[Coastal Population]],0))</f>
        <v>0</v>
      </c>
      <c r="K47" s="69">
        <f>INDEX('4. WP General data'!$B$7:$L$229, MATCH('1. Eutrophication General data'!$C47, '4. WP General data'!$B$7:$B$229, 0), MATCH('1. Eutrophication General data'!K$8, Eutrophication_Module_Inputs[[#Headers],[Country]:[Coastal Population]],0))</f>
        <v>1.4498300000000001E-12</v>
      </c>
      <c r="L47" s="69">
        <f>INDEX('4. WP General data'!$B$7:$L$229, MATCH('1. Eutrophication General data'!$C47, '4. WP General data'!$B$7:$B$229, 0), MATCH('1. Eutrophication General data'!L$8, Eutrophication_Module_Inputs[[#Headers],[Country]:[Coastal Population]],0))</f>
        <v>1.5427400000000001E-15</v>
      </c>
      <c r="M47" s="70">
        <f>INDEX('4. WP General data'!$B$7:$L$229, MATCH('1. Eutrophication General data'!$C47, '4. WP General data'!$B$7:$B$229, 0), MATCH('1. Eutrophication General data'!M$8, Eutrophication_Module_Inputs[[#Headers],[Country]:[Coastal Population]],0))</f>
        <v>9.3629999999999977E-2</v>
      </c>
    </row>
    <row r="48" spans="3:13" ht="14.25" customHeight="1" x14ac:dyDescent="0.2">
      <c r="C48" s="9" t="s">
        <v>66</v>
      </c>
      <c r="D48" s="9" t="s">
        <v>52</v>
      </c>
      <c r="E48" s="69">
        <f>INDEX('4. WP General data'!$B$7:$L$229, MATCH('1. Eutrophication General data'!$C48, '4. WP General data'!$B$7:$B$229, 0), MATCH('1. Eutrophication General data'!E$8, Eutrophication_Module_Inputs[[#Headers],[Country]:[Coastal Population]],0))</f>
        <v>38939056</v>
      </c>
      <c r="F48" s="69">
        <f>INDEX('4. WP General data'!$B$7:$L$229, MATCH('1. Eutrophication General data'!$C48, '4. WP General data'!$B$7:$B$229, 0), MATCH('1. Eutrophication General data'!F$8, Eutrophication_Module_Inputs[[#Headers],[Country]:[Coastal Population]],0))</f>
        <v>4.3510262041030003</v>
      </c>
      <c r="G48" s="69"/>
      <c r="H48" s="69">
        <f>INDEX('4. WP General data'!$B$7:$L$229, MATCH('1. Eutrophication General data'!$C48, '4. WP General data'!$B$7:$B$229, 0), MATCH('1. Eutrophication General data'!H$8, Eutrophication_Module_Inputs[[#Headers],[Country]:[Coastal Population]],0))</f>
        <v>55302.159420000004</v>
      </c>
      <c r="I48" s="69">
        <f>INDEX('4. WP General data'!$B$7:$L$229, MATCH('1. Eutrophication General data'!$C48, '4. WP General data'!$B$7:$B$229, 0), MATCH('1. Eutrophication General data'!I$8, Eutrophication_Module_Inputs[[#Headers],[Country]:[Coastal Population]],0))</f>
        <v>8788700</v>
      </c>
      <c r="J48" s="69">
        <f>INDEX('4. WP General data'!$B$7:$L$229, MATCH('1. Eutrophication General data'!$C48, '4. WP General data'!$B$7:$B$229, 0), MATCH('1. Eutrophication General data'!J$8, Eutrophication_Module_Inputs[[#Headers],[Country]:[Coastal Population]],0))</f>
        <v>0</v>
      </c>
      <c r="K48" s="69">
        <f>INDEX('4. WP General data'!$B$7:$L$229, MATCH('1. Eutrophication General data'!$C48, '4. WP General data'!$B$7:$B$229, 0), MATCH('1. Eutrophication General data'!K$8, Eutrophication_Module_Inputs[[#Headers],[Country]:[Coastal Population]],0))</f>
        <v>2.4648000000000003E-13</v>
      </c>
      <c r="L48" s="69">
        <f>INDEX('4. WP General data'!$B$7:$L$229, MATCH('1. Eutrophication General data'!$C48, '4. WP General data'!$B$7:$B$229, 0), MATCH('1. Eutrophication General data'!L$8, Eutrophication_Module_Inputs[[#Headers],[Country]:[Coastal Population]],0))</f>
        <v>1.0885E-15</v>
      </c>
      <c r="M48" s="70">
        <f>INDEX('4. WP General data'!$B$7:$L$229, MATCH('1. Eutrophication General data'!$C48, '4. WP General data'!$B$7:$B$229, 0), MATCH('1. Eutrophication General data'!M$8, Eutrophication_Module_Inputs[[#Headers],[Country]:[Coastal Population]],0))</f>
        <v>0.10602</v>
      </c>
    </row>
    <row r="49" spans="3:13" ht="14.25" customHeight="1" x14ac:dyDescent="0.2">
      <c r="C49" s="9" t="s">
        <v>67</v>
      </c>
      <c r="D49" s="9" t="s">
        <v>36</v>
      </c>
      <c r="E49" s="69">
        <f>INDEX('4. WP General data'!$B$7:$L$229, MATCH('1. Eutrophication General data'!$C49, '4. WP General data'!$B$7:$B$229, 0), MATCH('1. Eutrophication General data'!E$8, Eutrophication_Module_Inputs[[#Headers],[Country]:[Coastal Population]],0))</f>
        <v>68706</v>
      </c>
      <c r="F49" s="69">
        <f>INDEX('4. WP General data'!$B$7:$L$229, MATCH('1. Eutrophication General data'!$C49, '4. WP General data'!$B$7:$B$229, 0), MATCH('1. Eutrophication General data'!F$8, Eutrophication_Module_Inputs[[#Headers],[Country]:[Coastal Population]],0))</f>
        <v>283.89999999999998</v>
      </c>
      <c r="G49" s="69"/>
      <c r="H49" s="69">
        <f>INDEX('4. WP General data'!$B$7:$L$229, MATCH('1. Eutrophication General data'!$C49, '4. WP General data'!$B$7:$B$229, 0), MATCH('1. Eutrophication General data'!H$8, Eutrophication_Module_Inputs[[#Headers],[Country]:[Coastal Population]],0))</f>
        <v>52918.461380000001</v>
      </c>
      <c r="I49" s="69">
        <f>INDEX('4. WP General data'!$B$7:$L$229, MATCH('1. Eutrophication General data'!$C49, '4. WP General data'!$B$7:$B$229, 0), MATCH('1. Eutrophication General data'!I$8, Eutrophication_Module_Inputs[[#Headers],[Country]:[Coastal Population]],0))</f>
        <v>240</v>
      </c>
      <c r="J49" s="69">
        <f>INDEX('4. WP General data'!$B$7:$L$229, MATCH('1. Eutrophication General data'!$C49, '4. WP General data'!$B$7:$B$229, 0), MATCH('1. Eutrophication General data'!J$8, Eutrophication_Module_Inputs[[#Headers],[Country]:[Coastal Population]],0))</f>
        <v>0</v>
      </c>
      <c r="K49" s="69" t="str">
        <f>INDEX('4. WP General data'!$B$7:$L$229, MATCH('1. Eutrophication General data'!$C49, '4. WP General data'!$B$7:$B$229, 0), MATCH('1. Eutrophication General data'!K$8, Eutrophication_Module_Inputs[[#Headers],[Country]:[Coastal Population]],0))</f>
        <v>Country not available in source dataset</v>
      </c>
      <c r="L49" s="69">
        <f>INDEX('4. WP General data'!$B$7:$L$229, MATCH('1. Eutrophication General data'!$C49, '4. WP General data'!$B$7:$B$229, 0), MATCH('1. Eutrophication General data'!L$8, Eutrophication_Module_Inputs[[#Headers],[Country]:[Coastal Population]],0))</f>
        <v>5.2104500000000007E-16</v>
      </c>
      <c r="M49" s="70">
        <f>INDEX('4. WP General data'!$B$7:$L$229, MATCH('1. Eutrophication General data'!$C49, '4. WP General data'!$B$7:$B$229, 0), MATCH('1. Eutrophication General data'!M$8, Eutrophication_Module_Inputs[[#Headers],[Country]:[Coastal Population]],0))</f>
        <v>1</v>
      </c>
    </row>
    <row r="50" spans="3:13" ht="14.25" customHeight="1" x14ac:dyDescent="0.2">
      <c r="C50" s="9" t="s">
        <v>68</v>
      </c>
      <c r="D50" s="9" t="s">
        <v>34</v>
      </c>
      <c r="E50" s="69">
        <f>INDEX('4. WP General data'!$B$7:$L$229, MATCH('1. Eutrophication General data'!$C50, '4. WP General data'!$B$7:$B$229, 0), MATCH('1. Eutrophication General data'!E$8, Eutrophication_Module_Inputs[[#Headers],[Country]:[Coastal Population]],0))</f>
        <v>5579144</v>
      </c>
      <c r="F50" s="69">
        <f>INDEX('4. WP General data'!$B$7:$L$229, MATCH('1. Eutrophication General data'!$C50, '4. WP General data'!$B$7:$B$229, 0), MATCH('1. Eutrophication General data'!F$8, Eutrophication_Module_Inputs[[#Headers],[Country]:[Coastal Population]],0))</f>
        <v>8.7597579376545003</v>
      </c>
      <c r="G50" s="69"/>
      <c r="H50" s="69">
        <f>INDEX('4. WP General data'!$B$7:$L$229, MATCH('1. Eutrophication General data'!$C50, '4. WP General data'!$B$7:$B$229, 0), MATCH('1. Eutrophication General data'!H$8, Eutrophication_Module_Inputs[[#Headers],[Country]:[Coastal Population]],0))</f>
        <v>1129.3280789999999</v>
      </c>
      <c r="I50" s="69">
        <f>INDEX('4. WP General data'!$B$7:$L$229, MATCH('1. Eutrophication General data'!$C50, '4. WP General data'!$B$7:$B$229, 0), MATCH('1. Eutrophication General data'!I$8, Eutrophication_Module_Inputs[[#Headers],[Country]:[Coastal Population]],0))</f>
        <v>622980</v>
      </c>
      <c r="J50" s="69">
        <f>INDEX('4. WP General data'!$B$7:$L$229, MATCH('1. Eutrophication General data'!$C50, '4. WP General data'!$B$7:$B$229, 0), MATCH('1. Eutrophication General data'!J$8, Eutrophication_Module_Inputs[[#Headers],[Country]:[Coastal Population]],0))</f>
        <v>0</v>
      </c>
      <c r="K50" s="69">
        <f>INDEX('4. WP General data'!$B$7:$L$229, MATCH('1. Eutrophication General data'!$C50, '4. WP General data'!$B$7:$B$229, 0), MATCH('1. Eutrophication General data'!K$8, Eutrophication_Module_Inputs[[#Headers],[Country]:[Coastal Population]],0))</f>
        <v>9.11553E-13</v>
      </c>
      <c r="L50" s="69">
        <f>INDEX('4. WP General data'!$B$7:$L$229, MATCH('1. Eutrophication General data'!$C50, '4. WP General data'!$B$7:$B$229, 0), MATCH('1. Eutrophication General data'!L$8, Eutrophication_Module_Inputs[[#Headers],[Country]:[Coastal Population]],0))</f>
        <v>0</v>
      </c>
      <c r="M50" s="70">
        <f>INDEX('4. WP General data'!$B$7:$L$229, MATCH('1. Eutrophication General data'!$C50, '4. WP General data'!$B$7:$B$229, 0), MATCH('1. Eutrophication General data'!M$8, Eutrophication_Module_Inputs[[#Headers],[Country]:[Coastal Population]],0))</f>
        <v>0</v>
      </c>
    </row>
    <row r="51" spans="3:13" ht="14.25" customHeight="1" x14ac:dyDescent="0.2">
      <c r="C51" s="9" t="s">
        <v>69</v>
      </c>
      <c r="D51" s="9" t="s">
        <v>34</v>
      </c>
      <c r="E51" s="69">
        <f>INDEX('4. WP General data'!$B$7:$L$229, MATCH('1. Eutrophication General data'!$C51, '4. WP General data'!$B$7:$B$229, 0), MATCH('1. Eutrophication General data'!E$8, Eutrophication_Module_Inputs[[#Headers],[Country]:[Coastal Population]],0))</f>
        <v>17723315</v>
      </c>
      <c r="F51" s="69">
        <f>INDEX('4. WP General data'!$B$7:$L$229, MATCH('1. Eutrophication General data'!$C51, '4. WP General data'!$B$7:$B$229, 0), MATCH('1. Eutrophication General data'!F$8, Eutrophication_Module_Inputs[[#Headers],[Country]:[Coastal Population]],0))</f>
        <v>13.643376747141</v>
      </c>
      <c r="G51" s="69"/>
      <c r="H51" s="69">
        <f>INDEX('4. WP General data'!$B$7:$L$229, MATCH('1. Eutrophication General data'!$C51, '4. WP General data'!$B$7:$B$229, 0), MATCH('1. Eutrophication General data'!H$8, Eutrophication_Module_Inputs[[#Headers],[Country]:[Coastal Population]],0))</f>
        <v>1738.274332</v>
      </c>
      <c r="I51" s="69">
        <f>INDEX('4. WP General data'!$B$7:$L$229, MATCH('1. Eutrophication General data'!$C51, '4. WP General data'!$B$7:$B$229, 0), MATCH('1. Eutrophication General data'!I$8, Eutrophication_Module_Inputs[[#Headers],[Country]:[Coastal Population]],0))</f>
        <v>1259200</v>
      </c>
      <c r="J51" s="69">
        <f>INDEX('4. WP General data'!$B$7:$L$229, MATCH('1. Eutrophication General data'!$C51, '4. WP General data'!$B$7:$B$229, 0), MATCH('1. Eutrophication General data'!J$8, Eutrophication_Module_Inputs[[#Headers],[Country]:[Coastal Population]],0))</f>
        <v>0</v>
      </c>
      <c r="K51" s="69">
        <f>INDEX('4. WP General data'!$B$7:$L$229, MATCH('1. Eutrophication General data'!$C51, '4. WP General data'!$B$7:$B$229, 0), MATCH('1. Eutrophication General data'!K$8, Eutrophication_Module_Inputs[[#Headers],[Country]:[Coastal Population]],0))</f>
        <v>1.92868E-13</v>
      </c>
      <c r="L51" s="69">
        <f>INDEX('4. WP General data'!$B$7:$L$229, MATCH('1. Eutrophication General data'!$C51, '4. WP General data'!$B$7:$B$229, 0), MATCH('1. Eutrophication General data'!L$8, Eutrophication_Module_Inputs[[#Headers],[Country]:[Coastal Population]],0))</f>
        <v>0</v>
      </c>
      <c r="M51" s="70">
        <f>INDEX('4. WP General data'!$B$7:$L$229, MATCH('1. Eutrophication General data'!$C51, '4. WP General data'!$B$7:$B$229, 0), MATCH('1. Eutrophication General data'!M$8, Eutrophication_Module_Inputs[[#Headers],[Country]:[Coastal Population]],0))</f>
        <v>0</v>
      </c>
    </row>
    <row r="52" spans="3:13" ht="14.25" customHeight="1" x14ac:dyDescent="0.2">
      <c r="C52" s="9" t="s">
        <v>70</v>
      </c>
      <c r="D52" s="9" t="s">
        <v>27</v>
      </c>
      <c r="E52" s="69">
        <f>INDEX('4. WP General data'!$B$7:$L$229, MATCH('1. Eutrophication General data'!$C52, '4. WP General data'!$B$7:$B$229, 0), MATCH('1. Eutrophication General data'!E$8, Eutrophication_Module_Inputs[[#Headers],[Country]:[Coastal Population]],0))</f>
        <v>174079</v>
      </c>
      <c r="F52" s="69">
        <f>INDEX('4. WP General data'!$B$7:$L$229, MATCH('1. Eutrophication General data'!$C52, '4. WP General data'!$B$7:$B$229, 0), MATCH('1. Eutrophication General data'!F$8, Eutrophication_Module_Inputs[[#Headers],[Country]:[Coastal Population]],0))</f>
        <v>872.13636363636397</v>
      </c>
      <c r="G52" s="69"/>
      <c r="H52" s="69" t="str">
        <f>INDEX('4. WP General data'!$B$7:$L$229, MATCH('1. Eutrophication General data'!$C52, '4. WP General data'!$B$7:$B$229, 0), MATCH('1. Eutrophication General data'!H$8, Eutrophication_Module_Inputs[[#Headers],[Country]:[Coastal Population]],0))</f>
        <v>No value</v>
      </c>
      <c r="I52" s="69">
        <f>INDEX('4. WP General data'!$B$7:$L$229, MATCH('1. Eutrophication General data'!$C52, '4. WP General data'!$B$7:$B$229, 0), MATCH('1. Eutrophication General data'!I$8, Eutrophication_Module_Inputs[[#Headers],[Country]:[Coastal Population]],0))</f>
        <v>198</v>
      </c>
      <c r="J52" s="69">
        <f>INDEX('4. WP General data'!$B$7:$L$229, MATCH('1. Eutrophication General data'!$C52, '4. WP General data'!$B$7:$B$229, 0), MATCH('1. Eutrophication General data'!J$8, Eutrophication_Module_Inputs[[#Headers],[Country]:[Coastal Population]],0))</f>
        <v>0</v>
      </c>
      <c r="K52" s="69" t="str">
        <f>INDEX('4. WP General data'!$B$7:$L$229, MATCH('1. Eutrophication General data'!$C52, '4. WP General data'!$B$7:$B$229, 0), MATCH('1. Eutrophication General data'!K$8, Eutrophication_Module_Inputs[[#Headers],[Country]:[Coastal Population]],0))</f>
        <v>Country not available in source dataset</v>
      </c>
      <c r="L52" s="69">
        <f>INDEX('4. WP General data'!$B$7:$L$229, MATCH('1. Eutrophication General data'!$C52, '4. WP General data'!$B$7:$B$229, 0), MATCH('1. Eutrophication General data'!L$8, Eutrophication_Module_Inputs[[#Headers],[Country]:[Coastal Population]],0))</f>
        <v>7</v>
      </c>
      <c r="M52" s="70" t="str">
        <f>INDEX('4. WP General data'!$B$7:$L$229, MATCH('1. Eutrophication General data'!$C52, '4. WP General data'!$B$7:$B$229, 0), MATCH('1. Eutrophication General data'!M$8, Eutrophication_Module_Inputs[[#Headers],[Country]:[Coastal Population]],0))</f>
        <v>No value</v>
      </c>
    </row>
    <row r="53" spans="3:13" ht="14.25" customHeight="1" x14ac:dyDescent="0.2">
      <c r="C53" s="9" t="s">
        <v>71</v>
      </c>
      <c r="D53" s="9" t="s">
        <v>36</v>
      </c>
      <c r="E53" s="69">
        <f>INDEX('4. WP General data'!$B$7:$L$229, MATCH('1. Eutrophication General data'!$C53, '4. WP General data'!$B$7:$B$229, 0), MATCH('1. Eutrophication General data'!E$8, Eutrophication_Module_Inputs[[#Headers],[Country]:[Coastal Population]],0))</f>
        <v>19603733</v>
      </c>
      <c r="F53" s="69">
        <f>INDEX('4. WP General data'!$B$7:$L$229, MATCH('1. Eutrophication General data'!$C53, '4. WP General data'!$B$7:$B$229, 0), MATCH('1. Eutrophication General data'!F$8, Eutrophication_Module_Inputs[[#Headers],[Country]:[Coastal Population]],0))</f>
        <v>26.217007472442301</v>
      </c>
      <c r="G53" s="69"/>
      <c r="H53" s="69">
        <f>INDEX('4. WP General data'!$B$7:$L$229, MATCH('1. Eutrophication General data'!$C53, '4. WP General data'!$B$7:$B$229, 0), MATCH('1. Eutrophication General data'!H$8, Eutrophication_Module_Inputs[[#Headers],[Country]:[Coastal Population]],0))</f>
        <v>27407.05948</v>
      </c>
      <c r="I53" s="69">
        <f>INDEX('4. WP General data'!$B$7:$L$229, MATCH('1. Eutrophication General data'!$C53, '4. WP General data'!$B$7:$B$229, 0), MATCH('1. Eutrophication General data'!I$8, Eutrophication_Module_Inputs[[#Headers],[Country]:[Coastal Population]],0))</f>
        <v>743532</v>
      </c>
      <c r="J53" s="69">
        <f>INDEX('4. WP General data'!$B$7:$L$229, MATCH('1. Eutrophication General data'!$C53, '4. WP General data'!$B$7:$B$229, 0), MATCH('1. Eutrophication General data'!J$8, Eutrophication_Module_Inputs[[#Headers],[Country]:[Coastal Population]],0))</f>
        <v>0</v>
      </c>
      <c r="K53" s="69">
        <f>INDEX('4. WP General data'!$B$7:$L$229, MATCH('1. Eutrophication General data'!$C53, '4. WP General data'!$B$7:$B$229, 0), MATCH('1. Eutrophication General data'!K$8, Eutrophication_Module_Inputs[[#Headers],[Country]:[Coastal Population]],0))</f>
        <v>1.7829700000000002E-13</v>
      </c>
      <c r="L53" s="69">
        <f>INDEX('4. WP General data'!$B$7:$L$229, MATCH('1. Eutrophication General data'!$C53, '4. WP General data'!$B$7:$B$229, 0), MATCH('1. Eutrophication General data'!L$8, Eutrophication_Module_Inputs[[#Headers],[Country]:[Coastal Population]],0))</f>
        <v>2.4839600000000003E-16</v>
      </c>
      <c r="M53" s="70">
        <f>INDEX('4. WP General data'!$B$7:$L$229, MATCH('1. Eutrophication General data'!$C53, '4. WP General data'!$B$7:$B$229, 0), MATCH('1. Eutrophication General data'!M$8, Eutrophication_Module_Inputs[[#Headers],[Country]:[Coastal Population]],0))</f>
        <v>0.10353999999999999</v>
      </c>
    </row>
    <row r="54" spans="3:13" ht="14.25" customHeight="1" x14ac:dyDescent="0.2">
      <c r="C54" s="9" t="s">
        <v>72</v>
      </c>
      <c r="D54" s="9" t="s">
        <v>31</v>
      </c>
      <c r="E54" s="69">
        <f>INDEX('4. WP General data'!$B$7:$L$229, MATCH('1. Eutrophication General data'!$C54, '4. WP General data'!$B$7:$B$229, 0), MATCH('1. Eutrophication General data'!E$8, Eutrophication_Module_Inputs[[#Headers],[Country]:[Coastal Population]],0))</f>
        <v>1412175000</v>
      </c>
      <c r="F54" s="69">
        <f>INDEX('4. WP General data'!$B$7:$L$229, MATCH('1. Eutrophication General data'!$C54, '4. WP General data'!$B$7:$B$229, 0), MATCH('1. Eutrophication General data'!F$8, Eutrophication_Module_Inputs[[#Headers],[Country]:[Coastal Population]],0))</f>
        <v>150.43975369106599</v>
      </c>
      <c r="G54" s="69"/>
      <c r="H54" s="69">
        <f>INDEX('4. WP General data'!$B$7:$L$229, MATCH('1. Eutrophication General data'!$C54, '4. WP General data'!$B$7:$B$229, 0), MATCH('1. Eutrophication General data'!H$8, Eutrophication_Module_Inputs[[#Headers],[Country]:[Coastal Population]],0))</f>
        <v>20264.56554</v>
      </c>
      <c r="I54" s="69">
        <f>INDEX('4. WP General data'!$B$7:$L$229, MATCH('1. Eutrophication General data'!$C54, '4. WP General data'!$B$7:$B$229, 0), MATCH('1. Eutrophication General data'!I$8, Eutrophication_Module_Inputs[[#Headers],[Country]:[Coastal Population]],0))</f>
        <v>9388210</v>
      </c>
      <c r="J54" s="69">
        <f>INDEX('4. WP General data'!$B$7:$L$229, MATCH('1. Eutrophication General data'!$C54, '4. WP General data'!$B$7:$B$229, 0), MATCH('1. Eutrophication General data'!J$8, Eutrophication_Module_Inputs[[#Headers],[Country]:[Coastal Population]],0))</f>
        <v>0</v>
      </c>
      <c r="K54" s="69">
        <f>INDEX('4. WP General data'!$B$7:$L$229, MATCH('1. Eutrophication General data'!$C54, '4. WP General data'!$B$7:$B$229, 0), MATCH('1. Eutrophication General data'!K$8, Eutrophication_Module_Inputs[[#Headers],[Country]:[Coastal Population]],0))</f>
        <v>1.18137E-12</v>
      </c>
      <c r="L54" s="69">
        <f>INDEX('4. WP General data'!$B$7:$L$229, MATCH('1. Eutrophication General data'!$C54, '4. WP General data'!$B$7:$B$229, 0), MATCH('1. Eutrophication General data'!L$8, Eutrophication_Module_Inputs[[#Headers],[Country]:[Coastal Population]],0))</f>
        <v>5.0233300000000003E-15</v>
      </c>
      <c r="M54" s="70">
        <f>INDEX('4. WP General data'!$B$7:$L$229, MATCH('1. Eutrophication General data'!$C54, '4. WP General data'!$B$7:$B$229, 0), MATCH('1. Eutrophication General data'!M$8, Eutrophication_Module_Inputs[[#Headers],[Country]:[Coastal Population]],0))</f>
        <v>4.9829999999999999E-2</v>
      </c>
    </row>
    <row r="55" spans="3:13" ht="14.25" customHeight="1" x14ac:dyDescent="0.2">
      <c r="C55" s="9" t="s">
        <v>73</v>
      </c>
      <c r="D55" s="9" t="s">
        <v>36</v>
      </c>
      <c r="E55" s="69">
        <f>INDEX('4. WP General data'!$B$7:$L$229, MATCH('1. Eutrophication General data'!$C55, '4. WP General data'!$B$7:$B$229, 0), MATCH('1. Eutrophication General data'!E$8, Eutrophication_Module_Inputs[[#Headers],[Country]:[Coastal Population]],0))</f>
        <v>51874024</v>
      </c>
      <c r="F55" s="69">
        <f>INDEX('4. WP General data'!$B$7:$L$229, MATCH('1. Eutrophication General data'!$C55, '4. WP General data'!$B$7:$B$229, 0), MATCH('1. Eutrophication General data'!F$8, Eutrophication_Module_Inputs[[#Headers],[Country]:[Coastal Population]],0))</f>
        <v>46.432232537178898</v>
      </c>
      <c r="G55" s="69"/>
      <c r="H55" s="69">
        <f>INDEX('4. WP General data'!$B$7:$L$229, MATCH('1. Eutrophication General data'!$C55, '4. WP General data'!$B$7:$B$229, 0), MATCH('1. Eutrophication General data'!H$8, Eutrophication_Module_Inputs[[#Headers],[Country]:[Coastal Population]],0))</f>
        <v>17310.306410000001</v>
      </c>
      <c r="I55" s="69">
        <f>INDEX('4. WP General data'!$B$7:$L$229, MATCH('1. Eutrophication General data'!$C55, '4. WP General data'!$B$7:$B$229, 0), MATCH('1. Eutrophication General data'!I$8, Eutrophication_Module_Inputs[[#Headers],[Country]:[Coastal Population]],0))</f>
        <v>1109500</v>
      </c>
      <c r="J55" s="69">
        <f>INDEX('4. WP General data'!$B$7:$L$229, MATCH('1. Eutrophication General data'!$C55, '4. WP General data'!$B$7:$B$229, 0), MATCH('1. Eutrophication General data'!J$8, Eutrophication_Module_Inputs[[#Headers],[Country]:[Coastal Population]],0))</f>
        <v>0</v>
      </c>
      <c r="K55" s="69">
        <f>INDEX('4. WP General data'!$B$7:$L$229, MATCH('1. Eutrophication General data'!$C55, '4. WP General data'!$B$7:$B$229, 0), MATCH('1. Eutrophication General data'!K$8, Eutrophication_Module_Inputs[[#Headers],[Country]:[Coastal Population]],0))</f>
        <v>6.0233100000000001E-12</v>
      </c>
      <c r="L55" s="69">
        <f>INDEX('4. WP General data'!$B$7:$L$229, MATCH('1. Eutrophication General data'!$C55, '4. WP General data'!$B$7:$B$229, 0), MATCH('1. Eutrophication General data'!L$8, Eutrophication_Module_Inputs[[#Headers],[Country]:[Coastal Population]],0))</f>
        <v>5.1772400000000003E-16</v>
      </c>
      <c r="M55" s="70">
        <f>INDEX('4. WP General data'!$B$7:$L$229, MATCH('1. Eutrophication General data'!$C55, '4. WP General data'!$B$7:$B$229, 0), MATCH('1. Eutrophication General data'!M$8, Eutrophication_Module_Inputs[[#Headers],[Country]:[Coastal Population]],0))</f>
        <v>5.459E-2</v>
      </c>
    </row>
    <row r="56" spans="3:13" ht="14.25" customHeight="1" x14ac:dyDescent="0.2">
      <c r="C56" s="9" t="s">
        <v>74</v>
      </c>
      <c r="D56" s="9" t="s">
        <v>34</v>
      </c>
      <c r="E56" s="69">
        <f>INDEX('4. WP General data'!$B$7:$L$229, MATCH('1. Eutrophication General data'!$C56, '4. WP General data'!$B$7:$B$229, 0), MATCH('1. Eutrophication General data'!E$8, Eutrophication_Module_Inputs[[#Headers],[Country]:[Coastal Population]],0))</f>
        <v>836774</v>
      </c>
      <c r="F56" s="69">
        <f>INDEX('4. WP General data'!$B$7:$L$229, MATCH('1. Eutrophication General data'!$C56, '4. WP General data'!$B$7:$B$229, 0), MATCH('1. Eutrophication General data'!F$8, Eutrophication_Module_Inputs[[#Headers],[Country]:[Coastal Population]],0))</f>
        <v>441.49650725416399</v>
      </c>
      <c r="G56" s="69"/>
      <c r="H56" s="69">
        <f>INDEX('4. WP General data'!$B$7:$L$229, MATCH('1. Eutrophication General data'!$C56, '4. WP General data'!$B$7:$B$229, 0), MATCH('1. Eutrophication General data'!H$8, Eutrophication_Module_Inputs[[#Headers],[Country]:[Coastal Population]],0))</f>
        <v>3443.4368629999999</v>
      </c>
      <c r="I56" s="69">
        <f>INDEX('4. WP General data'!$B$7:$L$229, MATCH('1. Eutrophication General data'!$C56, '4. WP General data'!$B$7:$B$229, 0), MATCH('1. Eutrophication General data'!I$8, Eutrophication_Module_Inputs[[#Headers],[Country]:[Coastal Population]],0))</f>
        <v>1861</v>
      </c>
      <c r="J56" s="69">
        <f>INDEX('4. WP General data'!$B$7:$L$229, MATCH('1. Eutrophication General data'!$C56, '4. WP General data'!$B$7:$B$229, 0), MATCH('1. Eutrophication General data'!J$8, Eutrophication_Module_Inputs[[#Headers],[Country]:[Coastal Population]],0))</f>
        <v>0</v>
      </c>
      <c r="K56" s="69" t="str">
        <f>INDEX('4. WP General data'!$B$7:$L$229, MATCH('1. Eutrophication General data'!$C56, '4. WP General data'!$B$7:$B$229, 0), MATCH('1. Eutrophication General data'!K$8, Eutrophication_Module_Inputs[[#Headers],[Country]:[Coastal Population]],0))</f>
        <v>Country not available in source dataset</v>
      </c>
      <c r="L56" s="69">
        <f>INDEX('4. WP General data'!$B$7:$L$229, MATCH('1. Eutrophication General data'!$C56, '4. WP General data'!$B$7:$B$229, 0), MATCH('1. Eutrophication General data'!L$8, Eutrophication_Module_Inputs[[#Headers],[Country]:[Coastal Population]],0))</f>
        <v>2.93963E-16</v>
      </c>
      <c r="M56" s="70">
        <f>INDEX('4. WP General data'!$B$7:$L$229, MATCH('1. Eutrophication General data'!$C56, '4. WP General data'!$B$7:$B$229, 0), MATCH('1. Eutrophication General data'!M$8, Eutrophication_Module_Inputs[[#Headers],[Country]:[Coastal Population]],0))</f>
        <v>1</v>
      </c>
    </row>
    <row r="57" spans="3:13" ht="14.25" customHeight="1" x14ac:dyDescent="0.2">
      <c r="C57" s="9" t="s">
        <v>75</v>
      </c>
      <c r="D57" s="9" t="s">
        <v>34</v>
      </c>
      <c r="E57" s="69">
        <f>INDEX('4. WP General data'!$B$7:$L$229, MATCH('1. Eutrophication General data'!$C57, '4. WP General data'!$B$7:$B$229, 0), MATCH('1. Eutrophication General data'!E$8, Eutrophication_Module_Inputs[[#Headers],[Country]:[Coastal Population]],0))</f>
        <v>99010212</v>
      </c>
      <c r="F57" s="69">
        <f>INDEX('4. WP General data'!$B$7:$L$229, MATCH('1. Eutrophication General data'!$C57, '4. WP General data'!$B$7:$B$229, 0), MATCH('1. Eutrophication General data'!F$8, Eutrophication_Module_Inputs[[#Headers],[Country]:[Coastal Population]],0))</f>
        <v>42.299075009373389</v>
      </c>
      <c r="G57" s="69"/>
      <c r="H57" s="69">
        <f>INDEX('4. WP General data'!$B$7:$L$229, MATCH('1. Eutrophication General data'!$C57, '4. WP General data'!$B$7:$B$229, 0), MATCH('1. Eutrophication General data'!H$8, Eutrophication_Module_Inputs[[#Headers],[Country]:[Coastal Population]],0))</f>
        <v>1309.354157</v>
      </c>
      <c r="I57" s="69">
        <f>INDEX('4. WP General data'!$B$7:$L$229, MATCH('1. Eutrophication General data'!$C57, '4. WP General data'!$B$7:$B$229, 0), MATCH('1. Eutrophication General data'!I$8, Eutrophication_Module_Inputs[[#Headers],[Country]:[Coastal Population]],0))</f>
        <v>2267050</v>
      </c>
      <c r="J57" s="69">
        <f>INDEX('4. WP General data'!$B$7:$L$229, MATCH('1. Eutrophication General data'!$C57, '4. WP General data'!$B$7:$B$229, 0), MATCH('1. Eutrophication General data'!J$8, Eutrophication_Module_Inputs[[#Headers],[Country]:[Coastal Population]],0))</f>
        <v>0</v>
      </c>
      <c r="K57" s="69" t="str">
        <f>INDEX('4. WP General data'!$B$7:$L$229, MATCH('1. Eutrophication General data'!$C57, '4. WP General data'!$B$7:$B$229, 0), MATCH('1. Eutrophication General data'!K$8, Eutrophication_Module_Inputs[[#Headers],[Country]:[Coastal Population]],0))</f>
        <v>Country not available in source dataset</v>
      </c>
      <c r="L57" s="69" t="str">
        <f>INDEX('4. WP General data'!$B$7:$L$229, MATCH('1. Eutrophication General data'!$C57, '4. WP General data'!$B$7:$B$229, 0), MATCH('1. Eutrophication General data'!L$8, Eutrophication_Module_Inputs[[#Headers],[Country]:[Coastal Population]],0))</f>
        <v>Country not available in Source Dataset</v>
      </c>
      <c r="M57" s="70">
        <f>INDEX('4. WP General data'!$B$7:$L$229, MATCH('1. Eutrophication General data'!$C57, '4. WP General data'!$B$7:$B$229, 0), MATCH('1. Eutrophication General data'!M$8, Eutrophication_Module_Inputs[[#Headers],[Country]:[Coastal Population]],0))</f>
        <v>1.2E-4</v>
      </c>
    </row>
    <row r="58" spans="3:13" ht="14.25" customHeight="1" x14ac:dyDescent="0.2">
      <c r="C58" s="9" t="s">
        <v>76</v>
      </c>
      <c r="D58" s="9" t="s">
        <v>34</v>
      </c>
      <c r="E58" s="69">
        <f>INDEX('4. WP General data'!$B$7:$L$229, MATCH('1. Eutrophication General data'!$C58, '4. WP General data'!$B$7:$B$229, 0), MATCH('1. Eutrophication General data'!E$8, Eutrophication_Module_Inputs[[#Headers],[Country]:[Coastal Population]],0))</f>
        <v>5970424</v>
      </c>
      <c r="F58" s="69">
        <f>INDEX('4. WP General data'!$B$7:$L$229, MATCH('1. Eutrophication General data'!$C58, '4. WP General data'!$B$7:$B$229, 0), MATCH('1. Eutrophication General data'!F$8, Eutrophication_Module_Inputs[[#Headers],[Country]:[Coastal Population]],0))</f>
        <v>17.0887437774524</v>
      </c>
      <c r="G58" s="69"/>
      <c r="H58" s="69">
        <f>INDEX('4. WP General data'!$B$7:$L$229, MATCH('1. Eutrophication General data'!$C58, '4. WP General data'!$B$7:$B$229, 0), MATCH('1. Eutrophication General data'!H$8, Eutrophication_Module_Inputs[[#Headers],[Country]:[Coastal Population]],0))</f>
        <v>6074.6081109999996</v>
      </c>
      <c r="I58" s="69">
        <f>INDEX('4. WP General data'!$B$7:$L$229, MATCH('1. Eutrophication General data'!$C58, '4. WP General data'!$B$7:$B$229, 0), MATCH('1. Eutrophication General data'!I$8, Eutrophication_Module_Inputs[[#Headers],[Country]:[Coastal Population]],0))</f>
        <v>341500</v>
      </c>
      <c r="J58" s="69">
        <f>INDEX('4. WP General data'!$B$7:$L$229, MATCH('1. Eutrophication General data'!$C58, '4. WP General data'!$B$7:$B$229, 0), MATCH('1. Eutrophication General data'!J$8, Eutrophication_Module_Inputs[[#Headers],[Country]:[Coastal Population]],0))</f>
        <v>0</v>
      </c>
      <c r="K58" s="69">
        <f>INDEX('4. WP General data'!$B$7:$L$229, MATCH('1. Eutrophication General data'!$C58, '4. WP General data'!$B$7:$B$229, 0), MATCH('1. Eutrophication General data'!K$8, Eutrophication_Module_Inputs[[#Headers],[Country]:[Coastal Population]],0))</f>
        <v>3.2560400000000003E-12</v>
      </c>
      <c r="L58" s="69">
        <f>INDEX('4. WP General data'!$B$7:$L$229, MATCH('1. Eutrophication General data'!$C58, '4. WP General data'!$B$7:$B$229, 0), MATCH('1. Eutrophication General data'!L$8, Eutrophication_Module_Inputs[[#Headers],[Country]:[Coastal Population]],0))</f>
        <v>1.5526500000000001E-15</v>
      </c>
      <c r="M58" s="70">
        <f>INDEX('4. WP General data'!$B$7:$L$229, MATCH('1. Eutrophication General data'!$C58, '4. WP General data'!$B$7:$B$229, 0), MATCH('1. Eutrophication General data'!M$8, Eutrophication_Module_Inputs[[#Headers],[Country]:[Coastal Population]],0))</f>
        <v>8.2739999999999994E-2</v>
      </c>
    </row>
    <row r="59" spans="3:13" ht="14.25" customHeight="1" x14ac:dyDescent="0.2">
      <c r="C59" s="9" t="s">
        <v>77</v>
      </c>
      <c r="D59" s="9" t="s">
        <v>36</v>
      </c>
      <c r="E59" s="69">
        <f>INDEX('4. WP General data'!$B$7:$L$229, MATCH('1. Eutrophication General data'!$C59, '4. WP General data'!$B$7:$B$229, 0), MATCH('1. Eutrophication General data'!E$8, Eutrophication_Module_Inputs[[#Headers],[Country]:[Coastal Population]],0))</f>
        <v>5180829</v>
      </c>
      <c r="F59" s="69">
        <f>INDEX('4. WP General data'!$B$7:$L$229, MATCH('1. Eutrophication General data'!$C59, '4. WP General data'!$B$7:$B$229, 0), MATCH('1. Eutrophication General data'!F$8, Eutrophication_Module_Inputs[[#Headers],[Country]:[Coastal Population]],0))</f>
        <v>100.939228358794</v>
      </c>
      <c r="G59" s="69"/>
      <c r="H59" s="69">
        <f>INDEX('4. WP General data'!$B$7:$L$229, MATCH('1. Eutrophication General data'!$C59, '4. WP General data'!$B$7:$B$229, 0), MATCH('1. Eutrophication General data'!H$8, Eutrophication_Module_Inputs[[#Headers],[Country]:[Coastal Population]],0))</f>
        <v>22149.388180000002</v>
      </c>
      <c r="I59" s="69">
        <f>INDEX('4. WP General data'!$B$7:$L$229, MATCH('1. Eutrophication General data'!$C59, '4. WP General data'!$B$7:$B$229, 0), MATCH('1. Eutrophication General data'!I$8, Eutrophication_Module_Inputs[[#Headers],[Country]:[Coastal Population]],0))</f>
        <v>51060</v>
      </c>
      <c r="J59" s="69">
        <f>INDEX('4. WP General data'!$B$7:$L$229, MATCH('1. Eutrophication General data'!$C59, '4. WP General data'!$B$7:$B$229, 0), MATCH('1. Eutrophication General data'!J$8, Eutrophication_Module_Inputs[[#Headers],[Country]:[Coastal Population]],0))</f>
        <v>0</v>
      </c>
      <c r="K59" s="69">
        <f>INDEX('4. WP General data'!$B$7:$L$229, MATCH('1. Eutrophication General data'!$C59, '4. WP General data'!$B$7:$B$229, 0), MATCH('1. Eutrophication General data'!K$8, Eutrophication_Module_Inputs[[#Headers],[Country]:[Coastal Population]],0))</f>
        <v>6.5629600000000005E-12</v>
      </c>
      <c r="L59" s="69">
        <f>INDEX('4. WP General data'!$B$7:$L$229, MATCH('1. Eutrophication General data'!$C59, '4. WP General data'!$B$7:$B$229, 0), MATCH('1. Eutrophication General data'!L$8, Eutrophication_Module_Inputs[[#Headers],[Country]:[Coastal Population]],0))</f>
        <v>5.4999499999999998E-16</v>
      </c>
      <c r="M59" s="70">
        <f>INDEX('4. WP General data'!$B$7:$L$229, MATCH('1. Eutrophication General data'!$C59, '4. WP General data'!$B$7:$B$229, 0), MATCH('1. Eutrophication General data'!M$8, Eutrophication_Module_Inputs[[#Headers],[Country]:[Coastal Population]],0))</f>
        <v>9.7390000000000004E-2</v>
      </c>
    </row>
    <row r="60" spans="3:13" ht="14.25" customHeight="1" x14ac:dyDescent="0.2">
      <c r="C60" s="9" t="s">
        <v>78</v>
      </c>
      <c r="D60" s="9" t="s">
        <v>34</v>
      </c>
      <c r="E60" s="69">
        <f>INDEX('4. WP General data'!$B$7:$L$229, MATCH('1. Eutrophication General data'!$C60, '4. WP General data'!$B$7:$B$229, 0), MATCH('1. Eutrophication General data'!E$8, Eutrophication_Module_Inputs[[#Headers],[Country]:[Coastal Population]],0))</f>
        <v>28160542</v>
      </c>
      <c r="F60" s="69">
        <f>INDEX('4. WP General data'!$B$7:$L$229, MATCH('1. Eutrophication General data'!$C60, '4. WP General data'!$B$7:$B$229, 0), MATCH('1. Eutrophication General data'!F$8, Eutrophication_Module_Inputs[[#Headers],[Country]:[Coastal Population]],0))</f>
        <v>86.409588050314497</v>
      </c>
      <c r="G60" s="69"/>
      <c r="H60" s="69">
        <f>INDEX('4. WP General data'!$B$7:$L$229, MATCH('1. Eutrophication General data'!$C60, '4. WP General data'!$B$7:$B$229, 0), MATCH('1. Eutrophication General data'!H$8, Eutrophication_Module_Inputs[[#Headers],[Country]:[Coastal Population]],0))</f>
        <v>6320.312516</v>
      </c>
      <c r="I60" s="69">
        <f>INDEX('4. WP General data'!$B$7:$L$229, MATCH('1. Eutrophication General data'!$C60, '4. WP General data'!$B$7:$B$229, 0), MATCH('1. Eutrophication General data'!I$8, Eutrophication_Module_Inputs[[#Headers],[Country]:[Coastal Population]],0))</f>
        <v>318000</v>
      </c>
      <c r="J60" s="69">
        <f>INDEX('4. WP General data'!$B$7:$L$229, MATCH('1. Eutrophication General data'!$C60, '4. WP General data'!$B$7:$B$229, 0), MATCH('1. Eutrophication General data'!J$8, Eutrophication_Module_Inputs[[#Headers],[Country]:[Coastal Population]],0))</f>
        <v>0</v>
      </c>
      <c r="K60" s="69">
        <f>INDEX('4. WP General data'!$B$7:$L$229, MATCH('1. Eutrophication General data'!$C60, '4. WP General data'!$B$7:$B$229, 0), MATCH('1. Eutrophication General data'!K$8, Eutrophication_Module_Inputs[[#Headers],[Country]:[Coastal Population]],0))</f>
        <v>3.0048399999999999E-12</v>
      </c>
      <c r="L60" s="69">
        <f>INDEX('4. WP General data'!$B$7:$L$229, MATCH('1. Eutrophication General data'!$C60, '4. WP General data'!$B$7:$B$229, 0), MATCH('1. Eutrophication General data'!L$8, Eutrophication_Module_Inputs[[#Headers],[Country]:[Coastal Population]],0))</f>
        <v>2.2525600000000001E-15</v>
      </c>
      <c r="M60" s="70">
        <f>INDEX('4. WP General data'!$B$7:$L$229, MATCH('1. Eutrophication General data'!$C60, '4. WP General data'!$B$7:$B$229, 0), MATCH('1. Eutrophication General data'!M$8, Eutrophication_Module_Inputs[[#Headers],[Country]:[Coastal Population]],0))</f>
        <v>5.7450000000000001E-2</v>
      </c>
    </row>
    <row r="61" spans="3:13" ht="14.25" customHeight="1" x14ac:dyDescent="0.2">
      <c r="C61" s="9" t="s">
        <v>79</v>
      </c>
      <c r="D61" s="9" t="s">
        <v>27</v>
      </c>
      <c r="E61" s="69">
        <f>INDEX('4. WP General data'!$B$7:$L$229, MATCH('1. Eutrophication General data'!$C61, '4. WP General data'!$B$7:$B$229, 0), MATCH('1. Eutrophication General data'!E$8, Eutrophication_Module_Inputs[[#Headers],[Country]:[Coastal Population]],0))</f>
        <v>3855641</v>
      </c>
      <c r="F61" s="69">
        <f>INDEX('4. WP General data'!$B$7:$L$229, MATCH('1. Eutrophication General data'!$C61, '4. WP General data'!$B$7:$B$229, 0), MATCH('1. Eutrophication General data'!F$8, Eutrophication_Module_Inputs[[#Headers],[Country]:[Coastal Population]],0))</f>
        <v>69.317030021443898</v>
      </c>
      <c r="G61" s="69"/>
      <c r="H61" s="69">
        <f>INDEX('4. WP General data'!$B$7:$L$229, MATCH('1. Eutrophication General data'!$C61, '4. WP General data'!$B$7:$B$229, 0), MATCH('1. Eutrophication General data'!H$8, Eutrophication_Module_Inputs[[#Headers],[Country]:[Coastal Population]],0))</f>
        <v>37240.014360000001</v>
      </c>
      <c r="I61" s="69">
        <f>INDEX('4. WP General data'!$B$7:$L$229, MATCH('1. Eutrophication General data'!$C61, '4. WP General data'!$B$7:$B$229, 0), MATCH('1. Eutrophication General data'!I$8, Eutrophication_Module_Inputs[[#Headers],[Country]:[Coastal Population]],0))</f>
        <v>55960</v>
      </c>
      <c r="J61" s="69">
        <f>INDEX('4. WP General data'!$B$7:$L$229, MATCH('1. Eutrophication General data'!$C61, '4. WP General data'!$B$7:$B$229, 0), MATCH('1. Eutrophication General data'!J$8, Eutrophication_Module_Inputs[[#Headers],[Country]:[Coastal Population]],0))</f>
        <v>0</v>
      </c>
      <c r="K61" s="69">
        <f>INDEX('4. WP General data'!$B$7:$L$229, MATCH('1. Eutrophication General data'!$C61, '4. WP General data'!$B$7:$B$229, 0), MATCH('1. Eutrophication General data'!K$8, Eutrophication_Module_Inputs[[#Headers],[Country]:[Coastal Population]],0))</f>
        <v>7.5029700000000003E-13</v>
      </c>
      <c r="L61" s="69">
        <f>INDEX('4. WP General data'!$B$7:$L$229, MATCH('1. Eutrophication General data'!$C61, '4. WP General data'!$B$7:$B$229, 0), MATCH('1. Eutrophication General data'!L$8, Eutrophication_Module_Inputs[[#Headers],[Country]:[Coastal Population]],0))</f>
        <v>4.93999E-15</v>
      </c>
      <c r="M61" s="70">
        <f>INDEX('4. WP General data'!$B$7:$L$229, MATCH('1. Eutrophication General data'!$C61, '4. WP General data'!$B$7:$B$229, 0), MATCH('1. Eutrophication General data'!M$8, Eutrophication_Module_Inputs[[#Headers],[Country]:[Coastal Population]],0))</f>
        <v>0.20782999999999999</v>
      </c>
    </row>
    <row r="62" spans="3:13" ht="14.25" customHeight="1" x14ac:dyDescent="0.2">
      <c r="C62" s="9" t="s">
        <v>80</v>
      </c>
      <c r="D62" s="9" t="s">
        <v>36</v>
      </c>
      <c r="E62" s="69">
        <f>INDEX('4. WP General data'!$B$7:$L$229, MATCH('1. Eutrophication General data'!$C62, '4. WP General data'!$B$7:$B$229, 0), MATCH('1. Eutrophication General data'!E$8, Eutrophication_Module_Inputs[[#Headers],[Country]:[Coastal Population]],0))</f>
        <v>11212191</v>
      </c>
      <c r="F62" s="69">
        <f>INDEX('4. WP General data'!$B$7:$L$229, MATCH('1. Eutrophication General data'!$C62, '4. WP General data'!$B$7:$B$229, 0), MATCH('1. Eutrophication General data'!F$8, Eutrophication_Module_Inputs[[#Headers],[Country]:[Coastal Population]],0))</f>
        <v>108.44289017341001</v>
      </c>
      <c r="G62" s="69"/>
      <c r="H62" s="69" t="str">
        <f>INDEX('4. WP General data'!$B$7:$L$229, MATCH('1. Eutrophication General data'!$C62, '4. WP General data'!$B$7:$B$229, 0), MATCH('1. Eutrophication General data'!H$8, Eutrophication_Module_Inputs[[#Headers],[Country]:[Coastal Population]],0))</f>
        <v>No value</v>
      </c>
      <c r="I62" s="69">
        <f>INDEX('4. WP General data'!$B$7:$L$229, MATCH('1. Eutrophication General data'!$C62, '4. WP General data'!$B$7:$B$229, 0), MATCH('1. Eutrophication General data'!I$8, Eutrophication_Module_Inputs[[#Headers],[Country]:[Coastal Population]],0))</f>
        <v>103800</v>
      </c>
      <c r="J62" s="69">
        <f>INDEX('4. WP General data'!$B$7:$L$229, MATCH('1. Eutrophication General data'!$C62, '4. WP General data'!$B$7:$B$229, 0), MATCH('1. Eutrophication General data'!J$8, Eutrophication_Module_Inputs[[#Headers],[Country]:[Coastal Population]],0))</f>
        <v>0</v>
      </c>
      <c r="K62" s="69">
        <f>INDEX('4. WP General data'!$B$7:$L$229, MATCH('1. Eutrophication General data'!$C62, '4. WP General data'!$B$7:$B$229, 0), MATCH('1. Eutrophication General data'!K$8, Eutrophication_Module_Inputs[[#Headers],[Country]:[Coastal Population]],0))</f>
        <v>7.0076600000000001E-12</v>
      </c>
      <c r="L62" s="69">
        <f>INDEX('4. WP General data'!$B$7:$L$229, MATCH('1. Eutrophication General data'!$C62, '4. WP General data'!$B$7:$B$229, 0), MATCH('1. Eutrophication General data'!L$8, Eutrophication_Module_Inputs[[#Headers],[Country]:[Coastal Population]],0))</f>
        <v>6.4011300000000001E-16</v>
      </c>
      <c r="M62" s="70">
        <f>INDEX('4. WP General data'!$B$7:$L$229, MATCH('1. Eutrophication General data'!$C62, '4. WP General data'!$B$7:$B$229, 0), MATCH('1. Eutrophication General data'!M$8, Eutrophication_Module_Inputs[[#Headers],[Country]:[Coastal Population]],0))</f>
        <v>0.34503999999999996</v>
      </c>
    </row>
    <row r="63" spans="3:13" ht="14.25" customHeight="1" x14ac:dyDescent="0.2">
      <c r="C63" s="9" t="s">
        <v>81</v>
      </c>
      <c r="D63" s="9" t="s">
        <v>36</v>
      </c>
      <c r="E63" s="69">
        <f>INDEX('4. WP General data'!$B$7:$L$229, MATCH('1. Eutrophication General data'!$C63, '4. WP General data'!$B$7:$B$229, 0), MATCH('1. Eutrophication General data'!E$8, Eutrophication_Module_Inputs[[#Headers],[Country]:[Coastal Population]],0))</f>
        <v>149996</v>
      </c>
      <c r="F63" s="69">
        <f>INDEX('4. WP General data'!$B$7:$L$229, MATCH('1. Eutrophication General data'!$C63, '4. WP General data'!$B$7:$B$229, 0), MATCH('1. Eutrophication General data'!F$8, Eutrophication_Module_Inputs[[#Headers],[Country]:[Coastal Population]],0))</f>
        <v>343.173423423423</v>
      </c>
      <c r="G63" s="69"/>
      <c r="H63" s="69">
        <f>INDEX('4. WP General data'!$B$7:$L$229, MATCH('1. Eutrophication General data'!$C63, '4. WP General data'!$B$7:$B$229, 0), MATCH('1. Eutrophication General data'!H$8, Eutrophication_Module_Inputs[[#Headers],[Country]:[Coastal Population]],0))</f>
        <v>25455.971740000001</v>
      </c>
      <c r="I63" s="69">
        <f>INDEX('4. WP General data'!$B$7:$L$229, MATCH('1. Eutrophication General data'!$C63, '4. WP General data'!$B$7:$B$229, 0), MATCH('1. Eutrophication General data'!I$8, Eutrophication_Module_Inputs[[#Headers],[Country]:[Coastal Population]],0))</f>
        <v>444</v>
      </c>
      <c r="J63" s="69">
        <f>INDEX('4. WP General data'!$B$7:$L$229, MATCH('1. Eutrophication General data'!$C63, '4. WP General data'!$B$7:$B$229, 0), MATCH('1. Eutrophication General data'!J$8, Eutrophication_Module_Inputs[[#Headers],[Country]:[Coastal Population]],0))</f>
        <v>0</v>
      </c>
      <c r="K63" s="69" t="str">
        <f>INDEX('4. WP General data'!$B$7:$L$229, MATCH('1. Eutrophication General data'!$C63, '4. WP General data'!$B$7:$B$229, 0), MATCH('1. Eutrophication General data'!K$8, Eutrophication_Module_Inputs[[#Headers],[Country]:[Coastal Population]],0))</f>
        <v>Country not available in source dataset</v>
      </c>
      <c r="L63" s="69" t="str">
        <f>INDEX('4. WP General data'!$B$7:$L$229, MATCH('1. Eutrophication General data'!$C63, '4. WP General data'!$B$7:$B$229, 0), MATCH('1. Eutrophication General data'!L$8, Eutrophication_Module_Inputs[[#Headers],[Country]:[Coastal Population]],0))</f>
        <v>Country not available in Source Dataset</v>
      </c>
      <c r="M63" s="70" t="str">
        <f>INDEX('4. WP General data'!$B$7:$L$229, MATCH('1. Eutrophication General data'!$C63, '4. WP General data'!$B$7:$B$229, 0), MATCH('1. Eutrophication General data'!M$8, Eutrophication_Module_Inputs[[#Headers],[Country]:[Coastal Population]],0))</f>
        <v>No value</v>
      </c>
    </row>
    <row r="64" spans="3:13" ht="14.25" customHeight="1" x14ac:dyDescent="0.2">
      <c r="C64" s="9" t="s">
        <v>82</v>
      </c>
      <c r="D64" s="9" t="s">
        <v>27</v>
      </c>
      <c r="E64" s="69">
        <f>INDEX('4. WP General data'!$B$7:$L$229, MATCH('1. Eutrophication General data'!$C64, '4. WP General data'!$B$7:$B$229, 0), MATCH('1. Eutrophication General data'!E$8, Eutrophication_Module_Inputs[[#Headers],[Country]:[Coastal Population]],0))</f>
        <v>1251488</v>
      </c>
      <c r="F64" s="69">
        <f>INDEX('4. WP General data'!$B$7:$L$229, MATCH('1. Eutrophication General data'!$C64, '4. WP General data'!$B$7:$B$229, 0), MATCH('1. Eutrophication General data'!F$8, Eutrophication_Module_Inputs[[#Headers],[Country]:[Coastal Population]],0))</f>
        <v>134.65238095238101</v>
      </c>
      <c r="G64" s="69"/>
      <c r="H64" s="69">
        <f>INDEX('4. WP General data'!$B$7:$L$229, MATCH('1. Eutrophication General data'!$C64, '4. WP General data'!$B$7:$B$229, 0), MATCH('1. Eutrophication General data'!H$8, Eutrophication_Module_Inputs[[#Headers],[Country]:[Coastal Population]],0))</f>
        <v>44214.285159999999</v>
      </c>
      <c r="I64" s="69">
        <f>INDEX('4. WP General data'!$B$7:$L$229, MATCH('1. Eutrophication General data'!$C64, '4. WP General data'!$B$7:$B$229, 0), MATCH('1. Eutrophication General data'!I$8, Eutrophication_Module_Inputs[[#Headers],[Country]:[Coastal Population]],0))</f>
        <v>9240</v>
      </c>
      <c r="J64" s="69">
        <f>INDEX('4. WP General data'!$B$7:$L$229, MATCH('1. Eutrophication General data'!$C64, '4. WP General data'!$B$7:$B$229, 0), MATCH('1. Eutrophication General data'!J$8, Eutrophication_Module_Inputs[[#Headers],[Country]:[Coastal Population]],0))</f>
        <v>0</v>
      </c>
      <c r="K64" s="69" t="str">
        <f>INDEX('4. WP General data'!$B$7:$L$229, MATCH('1. Eutrophication General data'!$C64, '4. WP General data'!$B$7:$B$229, 0), MATCH('1. Eutrophication General data'!K$8, Eutrophication_Module_Inputs[[#Headers],[Country]:[Coastal Population]],0))</f>
        <v>Country not available in source dataset</v>
      </c>
      <c r="L64" s="69">
        <f>INDEX('4. WP General data'!$B$7:$L$229, MATCH('1. Eutrophication General data'!$C64, '4. WP General data'!$B$7:$B$229, 0), MATCH('1. Eutrophication General data'!L$8, Eutrophication_Module_Inputs[[#Headers],[Country]:[Coastal Population]],0))</f>
        <v>4.93999E-15</v>
      </c>
      <c r="M64" s="70">
        <f>INDEX('4. WP General data'!$B$7:$L$229, MATCH('1. Eutrophication General data'!$C64, '4. WP General data'!$B$7:$B$229, 0), MATCH('1. Eutrophication General data'!M$8, Eutrophication_Module_Inputs[[#Headers],[Country]:[Coastal Population]],0))</f>
        <v>0.50168999999999997</v>
      </c>
    </row>
    <row r="65" spans="3:13" ht="14.25" customHeight="1" x14ac:dyDescent="0.2">
      <c r="C65" s="9" t="s">
        <v>83</v>
      </c>
      <c r="D65" s="9" t="s">
        <v>27</v>
      </c>
      <c r="E65" s="69">
        <f>INDEX('4. WP General data'!$B$7:$L$229, MATCH('1. Eutrophication General data'!$C65, '4. WP General data'!$B$7:$B$229, 0), MATCH('1. Eutrophication General data'!E$8, Eutrophication_Module_Inputs[[#Headers],[Country]:[Coastal Population]],0))</f>
        <v>10672118</v>
      </c>
      <c r="F65" s="69">
        <f>INDEX('4. WP General data'!$B$7:$L$229, MATCH('1. Eutrophication General data'!$C65, '4. WP General data'!$B$7:$B$229, 0), MATCH('1. Eutrophication General data'!F$8, Eutrophication_Module_Inputs[[#Headers],[Country]:[Coastal Population]],0))</f>
        <v>136.108349053848</v>
      </c>
      <c r="G65" s="69"/>
      <c r="H65" s="69">
        <f>INDEX('4. WP General data'!$B$7:$L$229, MATCH('1. Eutrophication General data'!$C65, '4. WP General data'!$B$7:$B$229, 0), MATCH('1. Eutrophication General data'!H$8, Eutrophication_Module_Inputs[[#Headers],[Country]:[Coastal Population]],0))</f>
        <v>46442.067389999997</v>
      </c>
      <c r="I65" s="69">
        <f>INDEX('4. WP General data'!$B$7:$L$229, MATCH('1. Eutrophication General data'!$C65, '4. WP General data'!$B$7:$B$229, 0), MATCH('1. Eutrophication General data'!I$8, Eutrophication_Module_Inputs[[#Headers],[Country]:[Coastal Population]],0))</f>
        <v>77186.83</v>
      </c>
      <c r="J65" s="69">
        <f>INDEX('4. WP General data'!$B$7:$L$229, MATCH('1. Eutrophication General data'!$C65, '4. WP General data'!$B$7:$B$229, 0), MATCH('1. Eutrophication General data'!J$8, Eutrophication_Module_Inputs[[#Headers],[Country]:[Coastal Population]],0))</f>
        <v>0</v>
      </c>
      <c r="K65" s="69">
        <f>INDEX('4. WP General data'!$B$7:$L$229, MATCH('1. Eutrophication General data'!$C65, '4. WP General data'!$B$7:$B$229, 0), MATCH('1. Eutrophication General data'!K$8, Eutrophication_Module_Inputs[[#Headers],[Country]:[Coastal Population]],0))</f>
        <v>1.01778E-13</v>
      </c>
      <c r="L65" s="69">
        <f>INDEX('4. WP General data'!$B$7:$L$229, MATCH('1. Eutrophication General data'!$C65, '4. WP General data'!$B$7:$B$229, 0), MATCH('1. Eutrophication General data'!L$8, Eutrophication_Module_Inputs[[#Headers],[Country]:[Coastal Population]],0))</f>
        <v>0</v>
      </c>
      <c r="M65" s="70">
        <f>INDEX('4. WP General data'!$B$7:$L$229, MATCH('1. Eutrophication General data'!$C65, '4. WP General data'!$B$7:$B$229, 0), MATCH('1. Eutrophication General data'!M$8, Eutrophication_Module_Inputs[[#Headers],[Country]:[Coastal Population]],0))</f>
        <v>0</v>
      </c>
    </row>
    <row r="66" spans="3:13" ht="14.25" customHeight="1" x14ac:dyDescent="0.2">
      <c r="C66" s="9" t="s">
        <v>84</v>
      </c>
      <c r="D66" s="9" t="s">
        <v>27</v>
      </c>
      <c r="E66" s="69">
        <f>INDEX('4. WP General data'!$B$7:$L$229, MATCH('1. Eutrophication General data'!$C66, '4. WP General data'!$B$7:$B$229, 0), MATCH('1. Eutrophication General data'!E$8, Eutrophication_Module_Inputs[[#Headers],[Country]:[Coastal Population]],0))</f>
        <v>5903037</v>
      </c>
      <c r="F66" s="69">
        <f>INDEX('4. WP General data'!$B$7:$L$229, MATCH('1. Eutrophication General data'!$C66, '4. WP General data'!$B$7:$B$229, 0), MATCH('1. Eutrophication General data'!F$8, Eutrophication_Module_Inputs[[#Headers],[Country]:[Coastal Population]],0))</f>
        <v>146.41832500000001</v>
      </c>
      <c r="G66" s="69"/>
      <c r="H66" s="69">
        <f>INDEX('4. WP General data'!$B$7:$L$229, MATCH('1. Eutrophication General data'!$C66, '4. WP General data'!$B$7:$B$229, 0), MATCH('1. Eutrophication General data'!H$8, Eutrophication_Module_Inputs[[#Headers],[Country]:[Coastal Population]],0))</f>
        <v>72638.241110000003</v>
      </c>
      <c r="I66" s="69">
        <f>INDEX('4. WP General data'!$B$7:$L$229, MATCH('1. Eutrophication General data'!$C66, '4. WP General data'!$B$7:$B$229, 0), MATCH('1. Eutrophication General data'!I$8, Eutrophication_Module_Inputs[[#Headers],[Country]:[Coastal Population]],0))</f>
        <v>40000</v>
      </c>
      <c r="J66" s="69">
        <f>INDEX('4. WP General data'!$B$7:$L$229, MATCH('1. Eutrophication General data'!$C66, '4. WP General data'!$B$7:$B$229, 0), MATCH('1. Eutrophication General data'!J$8, Eutrophication_Module_Inputs[[#Headers],[Country]:[Coastal Population]],0))</f>
        <v>0</v>
      </c>
      <c r="K66" s="69">
        <f>INDEX('4. WP General data'!$B$7:$L$229, MATCH('1. Eutrophication General data'!$C66, '4. WP General data'!$B$7:$B$229, 0), MATCH('1. Eutrophication General data'!K$8, Eutrophication_Module_Inputs[[#Headers],[Country]:[Coastal Population]],0))</f>
        <v>5.8554800000000007E-14</v>
      </c>
      <c r="L66" s="69">
        <f>INDEX('4. WP General data'!$B$7:$L$229, MATCH('1. Eutrophication General data'!$C66, '4. WP General data'!$B$7:$B$229, 0), MATCH('1. Eutrophication General data'!L$8, Eutrophication_Module_Inputs[[#Headers],[Country]:[Coastal Population]],0))</f>
        <v>1.3099000000000001E-14</v>
      </c>
      <c r="M66" s="70">
        <f>INDEX('4. WP General data'!$B$7:$L$229, MATCH('1. Eutrophication General data'!$C66, '4. WP General data'!$B$7:$B$229, 0), MATCH('1. Eutrophication General data'!M$8, Eutrophication_Module_Inputs[[#Headers],[Country]:[Coastal Population]],0))</f>
        <v>0.55201999999999996</v>
      </c>
    </row>
    <row r="67" spans="3:13" ht="14.25" customHeight="1" x14ac:dyDescent="0.2">
      <c r="C67" s="9" t="s">
        <v>85</v>
      </c>
      <c r="D67" s="9" t="s">
        <v>29</v>
      </c>
      <c r="E67" s="69">
        <f>INDEX('4. WP General data'!$B$7:$L$229, MATCH('1. Eutrophication General data'!$C67, '4. WP General data'!$B$7:$B$229, 0), MATCH('1. Eutrophication General data'!E$8, Eutrophication_Module_Inputs[[#Headers],[Country]:[Coastal Population]],0))</f>
        <v>1120849</v>
      </c>
      <c r="F67" s="69">
        <f>INDEX('4. WP General data'!$B$7:$L$229, MATCH('1. Eutrophication General data'!$C67, '4. WP General data'!$B$7:$B$229, 0), MATCH('1. Eutrophication General data'!F$8, Eutrophication_Module_Inputs[[#Headers],[Country]:[Coastal Population]],0))</f>
        <v>47.694434857635898</v>
      </c>
      <c r="G67" s="69"/>
      <c r="H67" s="69">
        <f>INDEX('4. WP General data'!$B$7:$L$229, MATCH('1. Eutrophication General data'!$C67, '4. WP General data'!$B$7:$B$229, 0), MATCH('1. Eutrophication General data'!H$8, Eutrophication_Module_Inputs[[#Headers],[Country]:[Coastal Population]],0))</f>
        <v>5927.1619579999997</v>
      </c>
      <c r="I67" s="69">
        <f>INDEX('4. WP General data'!$B$7:$L$229, MATCH('1. Eutrophication General data'!$C67, '4. WP General data'!$B$7:$B$229, 0), MATCH('1. Eutrophication General data'!I$8, Eutrophication_Module_Inputs[[#Headers],[Country]:[Coastal Population]],0))</f>
        <v>23180</v>
      </c>
      <c r="J67" s="69">
        <f>INDEX('4. WP General data'!$B$7:$L$229, MATCH('1. Eutrophication General data'!$C67, '4. WP General data'!$B$7:$B$229, 0), MATCH('1. Eutrophication General data'!J$8, Eutrophication_Module_Inputs[[#Headers],[Country]:[Coastal Population]],0))</f>
        <v>0</v>
      </c>
      <c r="K67" s="69">
        <f>INDEX('4. WP General data'!$B$7:$L$229, MATCH('1. Eutrophication General data'!$C67, '4. WP General data'!$B$7:$B$229, 0), MATCH('1. Eutrophication General data'!K$8, Eutrophication_Module_Inputs[[#Headers],[Country]:[Coastal Population]],0))</f>
        <v>3.1058900000000002E-13</v>
      </c>
      <c r="L67" s="69">
        <f>INDEX('4. WP General data'!$B$7:$L$229, MATCH('1. Eutrophication General data'!$C67, '4. WP General data'!$B$7:$B$229, 0), MATCH('1. Eutrophication General data'!L$8, Eutrophication_Module_Inputs[[#Headers],[Country]:[Coastal Population]],0))</f>
        <v>2.7573300000000002E-15</v>
      </c>
      <c r="M67" s="70">
        <f>INDEX('4. WP General data'!$B$7:$L$229, MATCH('1. Eutrophication General data'!$C67, '4. WP General data'!$B$7:$B$229, 0), MATCH('1. Eutrophication General data'!M$8, Eutrophication_Module_Inputs[[#Headers],[Country]:[Coastal Population]],0))</f>
        <v>0.54417000000000004</v>
      </c>
    </row>
    <row r="68" spans="3:13" ht="14.25" customHeight="1" x14ac:dyDescent="0.2">
      <c r="C68" s="9" t="s">
        <v>86</v>
      </c>
      <c r="D68" s="9" t="s">
        <v>36</v>
      </c>
      <c r="E68" s="69">
        <f>INDEX('4. WP General data'!$B$7:$L$229, MATCH('1. Eutrophication General data'!$C68, '4. WP General data'!$B$7:$B$229, 0), MATCH('1. Eutrophication General data'!E$8, Eutrophication_Module_Inputs[[#Headers],[Country]:[Coastal Population]],0))</f>
        <v>72737</v>
      </c>
      <c r="F68" s="69">
        <f>INDEX('4. WP General data'!$B$7:$L$229, MATCH('1. Eutrophication General data'!$C68, '4. WP General data'!$B$7:$B$229, 0), MATCH('1. Eutrophication General data'!F$8, Eutrophication_Module_Inputs[[#Headers],[Country]:[Coastal Population]],0))</f>
        <v>96.549333333333294</v>
      </c>
      <c r="G68" s="69"/>
      <c r="H68" s="69">
        <f>INDEX('4. WP General data'!$B$7:$L$229, MATCH('1. Eutrophication General data'!$C68, '4. WP General data'!$B$7:$B$229, 0), MATCH('1. Eutrophication General data'!H$8, Eutrophication_Module_Inputs[[#Headers],[Country]:[Coastal Population]],0))</f>
        <v>14485.41423</v>
      </c>
      <c r="I68" s="69">
        <f>INDEX('4. WP General data'!$B$7:$L$229, MATCH('1. Eutrophication General data'!$C68, '4. WP General data'!$B$7:$B$229, 0), MATCH('1. Eutrophication General data'!I$8, Eutrophication_Module_Inputs[[#Headers],[Country]:[Coastal Population]],0))</f>
        <v>750</v>
      </c>
      <c r="J68" s="69">
        <f>INDEX('4. WP General data'!$B$7:$L$229, MATCH('1. Eutrophication General data'!$C68, '4. WP General data'!$B$7:$B$229, 0), MATCH('1. Eutrophication General data'!J$8, Eutrophication_Module_Inputs[[#Headers],[Country]:[Coastal Population]],0))</f>
        <v>0</v>
      </c>
      <c r="K68" s="69" t="str">
        <f>INDEX('4. WP General data'!$B$7:$L$229, MATCH('1. Eutrophication General data'!$C68, '4. WP General data'!$B$7:$B$229, 0), MATCH('1. Eutrophication General data'!K$8, Eutrophication_Module_Inputs[[#Headers],[Country]:[Coastal Population]],0))</f>
        <v>Country not available in source dataset</v>
      </c>
      <c r="L68" s="69">
        <f>INDEX('4. WP General data'!$B$7:$L$229, MATCH('1. Eutrophication General data'!$C68, '4. WP General data'!$B$7:$B$229, 0), MATCH('1. Eutrophication General data'!L$8, Eutrophication_Module_Inputs[[#Headers],[Country]:[Coastal Population]],0))</f>
        <v>7.4159500000000007E-16</v>
      </c>
      <c r="M68" s="70">
        <f>INDEX('4. WP General data'!$B$7:$L$229, MATCH('1. Eutrophication General data'!$C68, '4. WP General data'!$B$7:$B$229, 0), MATCH('1. Eutrophication General data'!M$8, Eutrophication_Module_Inputs[[#Headers],[Country]:[Coastal Population]],0))</f>
        <v>1</v>
      </c>
    </row>
    <row r="69" spans="3:13" ht="14.25" customHeight="1" x14ac:dyDescent="0.2">
      <c r="C69" s="9" t="s">
        <v>87</v>
      </c>
      <c r="D69" s="9" t="s">
        <v>36</v>
      </c>
      <c r="E69" s="69">
        <f>INDEX('4. WP General data'!$B$7:$L$229, MATCH('1. Eutrophication General data'!$C69, '4. WP General data'!$B$7:$B$229, 0), MATCH('1. Eutrophication General data'!E$8, Eutrophication_Module_Inputs[[#Headers],[Country]:[Coastal Population]],0))</f>
        <v>11228821</v>
      </c>
      <c r="F69" s="69">
        <f>INDEX('4. WP General data'!$B$7:$L$229, MATCH('1. Eutrophication General data'!$C69, '4. WP General data'!$B$7:$B$229, 0), MATCH('1. Eutrophication General data'!F$8, Eutrophication_Module_Inputs[[#Headers],[Country]:[Coastal Population]],0))</f>
        <v>233.90782857503501</v>
      </c>
      <c r="G69" s="69"/>
      <c r="H69" s="69">
        <f>INDEX('4. WP General data'!$B$7:$L$229, MATCH('1. Eutrophication General data'!$C69, '4. WP General data'!$B$7:$B$229, 0), MATCH('1. Eutrophication General data'!H$8, Eutrophication_Module_Inputs[[#Headers],[Country]:[Coastal Population]],0))</f>
        <v>20827.52562</v>
      </c>
      <c r="I69" s="69">
        <f>INDEX('4. WP General data'!$B$7:$L$229, MATCH('1. Eutrophication General data'!$C69, '4. WP General data'!$B$7:$B$229, 0), MATCH('1. Eutrophication General data'!I$8, Eutrophication_Module_Inputs[[#Headers],[Country]:[Coastal Population]],0))</f>
        <v>47531</v>
      </c>
      <c r="J69" s="69">
        <f>INDEX('4. WP General data'!$B$7:$L$229, MATCH('1. Eutrophication General data'!$C69, '4. WP General data'!$B$7:$B$229, 0), MATCH('1. Eutrophication General data'!J$8, Eutrophication_Module_Inputs[[#Headers],[Country]:[Coastal Population]],0))</f>
        <v>0</v>
      </c>
      <c r="K69" s="69">
        <f>INDEX('4. WP General data'!$B$7:$L$229, MATCH('1. Eutrophication General data'!$C69, '4. WP General data'!$B$7:$B$229, 0), MATCH('1. Eutrophication General data'!K$8, Eutrophication_Module_Inputs[[#Headers],[Country]:[Coastal Population]],0))</f>
        <v>7.2399900000000005E-12</v>
      </c>
      <c r="L69" s="69">
        <f>INDEX('4. WP General data'!$B$7:$L$229, MATCH('1. Eutrophication General data'!$C69, '4. WP General data'!$B$7:$B$229, 0), MATCH('1. Eutrophication General data'!L$8, Eutrophication_Module_Inputs[[#Headers],[Country]:[Coastal Population]],0))</f>
        <v>3.4670400000000001E-16</v>
      </c>
      <c r="M69" s="70">
        <f>INDEX('4. WP General data'!$B$7:$L$229, MATCH('1. Eutrophication General data'!$C69, '4. WP General data'!$B$7:$B$229, 0), MATCH('1. Eutrophication General data'!M$8, Eutrophication_Module_Inputs[[#Headers],[Country]:[Coastal Population]],0))</f>
        <v>0.40476000000000001</v>
      </c>
    </row>
    <row r="70" spans="3:13" ht="14.25" customHeight="1" x14ac:dyDescent="0.2">
      <c r="C70" s="9" t="s">
        <v>88</v>
      </c>
      <c r="D70" s="9" t="s">
        <v>36</v>
      </c>
      <c r="E70" s="69">
        <f>INDEX('4. WP General data'!$B$7:$L$229, MATCH('1. Eutrophication General data'!$C70, '4. WP General data'!$B$7:$B$229, 0), MATCH('1. Eutrophication General data'!E$8, Eutrophication_Module_Inputs[[#Headers],[Country]:[Coastal Population]],0))</f>
        <v>18001000</v>
      </c>
      <c r="F70" s="69">
        <f>INDEX('4. WP General data'!$B$7:$L$229, MATCH('1. Eutrophication General data'!$C70, '4. WP General data'!$B$7:$B$229, 0), MATCH('1. Eutrophication General data'!F$8, Eutrophication_Module_Inputs[[#Headers],[Country]:[Coastal Population]],0))</f>
        <v>71.661044451602507</v>
      </c>
      <c r="G70" s="69"/>
      <c r="H70" s="69">
        <f>INDEX('4. WP General data'!$B$7:$L$229, MATCH('1. Eutrophication General data'!$C70, '4. WP General data'!$B$7:$B$229, 0), MATCH('1. Eutrophication General data'!H$8, Eutrophication_Module_Inputs[[#Headers],[Country]:[Coastal Population]],0))</f>
        <v>13242.997289999999</v>
      </c>
      <c r="I70" s="69">
        <f>INDEX('4. WP General data'!$B$7:$L$229, MATCH('1. Eutrophication General data'!$C70, '4. WP General data'!$B$7:$B$229, 0), MATCH('1. Eutrophication General data'!I$8, Eutrophication_Module_Inputs[[#Headers],[Country]:[Coastal Population]],0))</f>
        <v>248360</v>
      </c>
      <c r="J70" s="69">
        <f>INDEX('4. WP General data'!$B$7:$L$229, MATCH('1. Eutrophication General data'!$C70, '4. WP General data'!$B$7:$B$229, 0), MATCH('1. Eutrophication General data'!J$8, Eutrophication_Module_Inputs[[#Headers],[Country]:[Coastal Population]],0))</f>
        <v>0</v>
      </c>
      <c r="K70" s="69">
        <f>INDEX('4. WP General data'!$B$7:$L$229, MATCH('1. Eutrophication General data'!$C70, '4. WP General data'!$B$7:$B$229, 0), MATCH('1. Eutrophication General data'!K$8, Eutrophication_Module_Inputs[[#Headers],[Country]:[Coastal Population]],0))</f>
        <v>2.5905699999999999E-12</v>
      </c>
      <c r="L70" s="69">
        <f>INDEX('4. WP General data'!$B$7:$L$229, MATCH('1. Eutrophication General data'!$C70, '4. WP General data'!$B$7:$B$229, 0), MATCH('1. Eutrophication General data'!L$8, Eutrophication_Module_Inputs[[#Headers],[Country]:[Coastal Population]],0))</f>
        <v>6.5667800000000002E-16</v>
      </c>
      <c r="M70" s="70">
        <f>INDEX('4. WP General data'!$B$7:$L$229, MATCH('1. Eutrophication General data'!$C70, '4. WP General data'!$B$7:$B$229, 0), MATCH('1. Eutrophication General data'!M$8, Eutrophication_Module_Inputs[[#Headers],[Country]:[Coastal Population]],0))</f>
        <v>0.17858000000000002</v>
      </c>
    </row>
    <row r="71" spans="3:13" ht="14.25" customHeight="1" x14ac:dyDescent="0.2">
      <c r="C71" s="9" t="s">
        <v>89</v>
      </c>
      <c r="D71" s="9" t="s">
        <v>29</v>
      </c>
      <c r="E71" s="69">
        <f>INDEX('4. WP General data'!$B$7:$L$229, MATCH('1. Eutrophication General data'!$C71, '4. WP General data'!$B$7:$B$229, 0), MATCH('1. Eutrophication General data'!E$8, Eutrophication_Module_Inputs[[#Headers],[Country]:[Coastal Population]],0))</f>
        <v>110990103</v>
      </c>
      <c r="F71" s="69">
        <f>INDEX('4. WP General data'!$B$7:$L$229, MATCH('1. Eutrophication General data'!$C71, '4. WP General data'!$B$7:$B$229, 0), MATCH('1. Eutrophication General data'!F$8, Eutrophication_Module_Inputs[[#Headers],[Country]:[Coastal Population]],0))</f>
        <v>109.761593249284</v>
      </c>
      <c r="G71" s="69"/>
      <c r="H71" s="69">
        <f>INDEX('4. WP General data'!$B$7:$L$229, MATCH('1. Eutrophication General data'!$C71, '4. WP General data'!$B$7:$B$229, 0), MATCH('1. Eutrophication General data'!H$8, Eutrophication_Module_Inputs[[#Headers],[Country]:[Coastal Population]],0))</f>
        <v>15358.753059999999</v>
      </c>
      <c r="I71" s="69">
        <f>INDEX('4. WP General data'!$B$7:$L$229, MATCH('1. Eutrophication General data'!$C71, '4. WP General data'!$B$7:$B$229, 0), MATCH('1. Eutrophication General data'!I$8, Eutrophication_Module_Inputs[[#Headers],[Country]:[Coastal Population]],0))</f>
        <v>995450</v>
      </c>
      <c r="J71" s="69">
        <f>INDEX('4. WP General data'!$B$7:$L$229, MATCH('1. Eutrophication General data'!$C71, '4. WP General data'!$B$7:$B$229, 0), MATCH('1. Eutrophication General data'!J$8, Eutrophication_Module_Inputs[[#Headers],[Country]:[Coastal Population]],0))</f>
        <v>0</v>
      </c>
      <c r="K71" s="69">
        <f>INDEX('4. WP General data'!$B$7:$L$229, MATCH('1. Eutrophication General data'!$C71, '4. WP General data'!$B$7:$B$229, 0), MATCH('1. Eutrophication General data'!K$8, Eutrophication_Module_Inputs[[#Headers],[Country]:[Coastal Population]],0))</f>
        <v>1.7898500000000002E-13</v>
      </c>
      <c r="L71" s="69">
        <f>INDEX('4. WP General data'!$B$7:$L$229, MATCH('1. Eutrophication General data'!$C71, '4. WP General data'!$B$7:$B$229, 0), MATCH('1. Eutrophication General data'!L$8, Eutrophication_Module_Inputs[[#Headers],[Country]:[Coastal Population]],0))</f>
        <v>4.2090400000000003E-15</v>
      </c>
      <c r="M71" s="70">
        <f>INDEX('4. WP General data'!$B$7:$L$229, MATCH('1. Eutrophication General data'!$C71, '4. WP General data'!$B$7:$B$229, 0), MATCH('1. Eutrophication General data'!M$8, Eutrophication_Module_Inputs[[#Headers],[Country]:[Coastal Population]],0))</f>
        <v>7.5270000000000004E-2</v>
      </c>
    </row>
    <row r="72" spans="3:13" ht="14.25" customHeight="1" x14ac:dyDescent="0.2">
      <c r="C72" s="9" t="s">
        <v>90</v>
      </c>
      <c r="D72" s="9" t="s">
        <v>36</v>
      </c>
      <c r="E72" s="69">
        <f>INDEX('4. WP General data'!$B$7:$L$229, MATCH('1. Eutrophication General data'!$C72, '4. WP General data'!$B$7:$B$229, 0), MATCH('1. Eutrophication General data'!E$8, Eutrophication_Module_Inputs[[#Headers],[Country]:[Coastal Population]],0))</f>
        <v>6336392</v>
      </c>
      <c r="F72" s="69">
        <f>INDEX('4. WP General data'!$B$7:$L$229, MATCH('1. Eutrophication General data'!$C72, '4. WP General data'!$B$7:$B$229, 0), MATCH('1. Eutrophication General data'!F$8, Eutrophication_Module_Inputs[[#Headers],[Country]:[Coastal Population]],0))</f>
        <v>304.73778957528998</v>
      </c>
      <c r="G72" s="69"/>
      <c r="H72" s="69">
        <f>INDEX('4. WP General data'!$B$7:$L$229, MATCH('1. Eutrophication General data'!$C72, '4. WP General data'!$B$7:$B$229, 0), MATCH('1. Eutrophication General data'!H$8, Eutrophication_Module_Inputs[[#Headers],[Country]:[Coastal Population]],0))</f>
        <v>10087.303669999999</v>
      </c>
      <c r="I72" s="69">
        <f>INDEX('4. WP General data'!$B$7:$L$229, MATCH('1. Eutrophication General data'!$C72, '4. WP General data'!$B$7:$B$229, 0), MATCH('1. Eutrophication General data'!I$8, Eutrophication_Module_Inputs[[#Headers],[Country]:[Coastal Population]],0))</f>
        <v>20720</v>
      </c>
      <c r="J72" s="69">
        <f>INDEX('4. WP General data'!$B$7:$L$229, MATCH('1. Eutrophication General data'!$C72, '4. WP General data'!$B$7:$B$229, 0), MATCH('1. Eutrophication General data'!J$8, Eutrophication_Module_Inputs[[#Headers],[Country]:[Coastal Population]],0))</f>
        <v>0</v>
      </c>
      <c r="K72" s="69">
        <f>INDEX('4. WP General data'!$B$7:$L$229, MATCH('1. Eutrophication General data'!$C72, '4. WP General data'!$B$7:$B$229, 0), MATCH('1. Eutrophication General data'!K$8, Eutrophication_Module_Inputs[[#Headers],[Country]:[Coastal Population]],0))</f>
        <v>4.0741300000000005E-12</v>
      </c>
      <c r="L72" s="69">
        <f>INDEX('4. WP General data'!$B$7:$L$229, MATCH('1. Eutrophication General data'!$C72, '4. WP General data'!$B$7:$B$229, 0), MATCH('1. Eutrophication General data'!L$8, Eutrophication_Module_Inputs[[#Headers],[Country]:[Coastal Population]],0))</f>
        <v>6.5667800000000002E-16</v>
      </c>
      <c r="M72" s="70">
        <f>INDEX('4. WP General data'!$B$7:$L$229, MATCH('1. Eutrophication General data'!$C72, '4. WP General data'!$B$7:$B$229, 0), MATCH('1. Eutrophication General data'!M$8, Eutrophication_Module_Inputs[[#Headers],[Country]:[Coastal Population]],0))</f>
        <v>9.3259999999999996E-2</v>
      </c>
    </row>
    <row r="73" spans="3:13" ht="14.25" customHeight="1" x14ac:dyDescent="0.2">
      <c r="C73" s="9" t="s">
        <v>91</v>
      </c>
      <c r="D73" s="9" t="s">
        <v>34</v>
      </c>
      <c r="E73" s="69">
        <f>INDEX('4. WP General data'!$B$7:$L$229, MATCH('1. Eutrophication General data'!$C73, '4. WP General data'!$B$7:$B$229, 0), MATCH('1. Eutrophication General data'!E$8, Eutrophication_Module_Inputs[[#Headers],[Country]:[Coastal Population]],0))</f>
        <v>1674908</v>
      </c>
      <c r="F73" s="69">
        <f>INDEX('4. WP General data'!$B$7:$L$229, MATCH('1. Eutrophication General data'!$C73, '4. WP General data'!$B$7:$B$229, 0), MATCH('1. Eutrophication General data'!F$8, Eutrophication_Module_Inputs[[#Headers],[Country]:[Coastal Population]],0))</f>
        <v>58.269732620320902</v>
      </c>
      <c r="G73" s="69"/>
      <c r="H73" s="69">
        <f>INDEX('4. WP General data'!$B$7:$L$229, MATCH('1. Eutrophication General data'!$C73, '4. WP General data'!$B$7:$B$229, 0), MATCH('1. Eutrophication General data'!H$8, Eutrophication_Module_Inputs[[#Headers],[Country]:[Coastal Population]],0))</f>
        <v>13554.72465</v>
      </c>
      <c r="I73" s="69">
        <f>INDEX('4. WP General data'!$B$7:$L$229, MATCH('1. Eutrophication General data'!$C73, '4. WP General data'!$B$7:$B$229, 0), MATCH('1. Eutrophication General data'!I$8, Eutrophication_Module_Inputs[[#Headers],[Country]:[Coastal Population]],0))</f>
        <v>28050</v>
      </c>
      <c r="J73" s="69">
        <f>INDEX('4. WP General data'!$B$7:$L$229, MATCH('1. Eutrophication General data'!$C73, '4. WP General data'!$B$7:$B$229, 0), MATCH('1. Eutrophication General data'!J$8, Eutrophication_Module_Inputs[[#Headers],[Country]:[Coastal Population]],0))</f>
        <v>0</v>
      </c>
      <c r="K73" s="69">
        <f>INDEX('4. WP General data'!$B$7:$L$229, MATCH('1. Eutrophication General data'!$C73, '4. WP General data'!$B$7:$B$229, 0), MATCH('1. Eutrophication General data'!K$8, Eutrophication_Module_Inputs[[#Headers],[Country]:[Coastal Population]],0))</f>
        <v>1.96775E-12</v>
      </c>
      <c r="L73" s="69">
        <f>INDEX('4. WP General data'!$B$7:$L$229, MATCH('1. Eutrophication General data'!$C73, '4. WP General data'!$B$7:$B$229, 0), MATCH('1. Eutrophication General data'!L$8, Eutrophication_Module_Inputs[[#Headers],[Country]:[Coastal Population]],0))</f>
        <v>1.45004E-15</v>
      </c>
      <c r="M73" s="70">
        <f>INDEX('4. WP General data'!$B$7:$L$229, MATCH('1. Eutrophication General data'!$C73, '4. WP General data'!$B$7:$B$229, 0), MATCH('1. Eutrophication General data'!M$8, Eutrophication_Module_Inputs[[#Headers],[Country]:[Coastal Population]],0))</f>
        <v>0.28306000000000003</v>
      </c>
    </row>
    <row r="74" spans="3:13" ht="14.25" customHeight="1" x14ac:dyDescent="0.2">
      <c r="C74" s="9" t="s">
        <v>92</v>
      </c>
      <c r="D74" s="9" t="s">
        <v>34</v>
      </c>
      <c r="E74" s="69">
        <f>INDEX('4. WP General data'!$B$7:$L$229, MATCH('1. Eutrophication General data'!$C74, '4. WP General data'!$B$7:$B$229, 0), MATCH('1. Eutrophication General data'!E$8, Eutrophication_Module_Inputs[[#Headers],[Country]:[Coastal Population]],0))</f>
        <v>3684032</v>
      </c>
      <c r="F74" s="69">
        <f>INDEX('4. WP General data'!$B$7:$L$229, MATCH('1. Eutrophication General data'!$C74, '4. WP General data'!$B$7:$B$229, 0), MATCH('1. Eutrophication General data'!F$8, Eutrophication_Module_Inputs[[#Headers],[Country]:[Coastal Population]],0))</f>
        <v>29.909841413924905</v>
      </c>
      <c r="G74" s="69"/>
      <c r="H74" s="69" t="str">
        <f>INDEX('4. WP General data'!$B$7:$L$229, MATCH('1. Eutrophication General data'!$C74, '4. WP General data'!$B$7:$B$229, 0), MATCH('1. Eutrophication General data'!H$8, Eutrophication_Module_Inputs[[#Headers],[Country]:[Coastal Population]],0))</f>
        <v>No value</v>
      </c>
      <c r="I74" s="69">
        <f>INDEX('4. WP General data'!$B$7:$L$229, MATCH('1. Eutrophication General data'!$C74, '4. WP General data'!$B$7:$B$229, 0), MATCH('1. Eutrophication General data'!I$8, Eutrophication_Module_Inputs[[#Headers],[Country]:[Coastal Population]],0))</f>
        <v>121040.829</v>
      </c>
      <c r="J74" s="69">
        <f>INDEX('4. WP General data'!$B$7:$L$229, MATCH('1. Eutrophication General data'!$C74, '4. WP General data'!$B$7:$B$229, 0), MATCH('1. Eutrophication General data'!J$8, Eutrophication_Module_Inputs[[#Headers],[Country]:[Coastal Population]],0))</f>
        <v>0</v>
      </c>
      <c r="K74" s="69">
        <f>INDEX('4. WP General data'!$B$7:$L$229, MATCH('1. Eutrophication General data'!$C74, '4. WP General data'!$B$7:$B$229, 0), MATCH('1. Eutrophication General data'!K$8, Eutrophication_Module_Inputs[[#Headers],[Country]:[Coastal Population]],0))</f>
        <v>9.30483E-13</v>
      </c>
      <c r="L74" s="69">
        <f>INDEX('4. WP General data'!$B$7:$L$229, MATCH('1. Eutrophication General data'!$C74, '4. WP General data'!$B$7:$B$229, 0), MATCH('1. Eutrophication General data'!L$8, Eutrophication_Module_Inputs[[#Headers],[Country]:[Coastal Population]],0))</f>
        <v>3.1137300000000002E-15</v>
      </c>
      <c r="M74" s="70">
        <f>INDEX('4. WP General data'!$B$7:$L$229, MATCH('1. Eutrophication General data'!$C74, '4. WP General data'!$B$7:$B$229, 0), MATCH('1. Eutrophication General data'!M$8, Eutrophication_Module_Inputs[[#Headers],[Country]:[Coastal Population]],0))</f>
        <v>4.6460000000000001E-2</v>
      </c>
    </row>
    <row r="75" spans="3:13" ht="14.25" customHeight="1" x14ac:dyDescent="0.2">
      <c r="C75" s="9" t="s">
        <v>93</v>
      </c>
      <c r="D75" s="9" t="s">
        <v>27</v>
      </c>
      <c r="E75" s="69">
        <f>INDEX('4. WP General data'!$B$7:$L$229, MATCH('1. Eutrophication General data'!$C75, '4. WP General data'!$B$7:$B$229, 0), MATCH('1. Eutrophication General data'!E$8, Eutrophication_Module_Inputs[[#Headers],[Country]:[Coastal Population]],0))</f>
        <v>1348840</v>
      </c>
      <c r="F75" s="69">
        <f>INDEX('4. WP General data'!$B$7:$L$229, MATCH('1. Eutrophication General data'!$C75, '4. WP General data'!$B$7:$B$229, 0), MATCH('1. Eutrophication General data'!F$8, Eutrophication_Module_Inputs[[#Headers],[Country]:[Coastal Population]],0))</f>
        <v>31.132912280701799</v>
      </c>
      <c r="G75" s="69"/>
      <c r="H75" s="69">
        <f>INDEX('4. WP General data'!$B$7:$L$229, MATCH('1. Eutrophication General data'!$C75, '4. WP General data'!$B$7:$B$229, 0), MATCH('1. Eutrophication General data'!H$8, Eutrophication_Module_Inputs[[#Headers],[Country]:[Coastal Population]],0))</f>
        <v>43938.480439999999</v>
      </c>
      <c r="I75" s="69">
        <f>INDEX('4. WP General data'!$B$7:$L$229, MATCH('1. Eutrophication General data'!$C75, '4. WP General data'!$B$7:$B$229, 0), MATCH('1. Eutrophication General data'!I$8, Eutrophication_Module_Inputs[[#Headers],[Country]:[Coastal Population]],0))</f>
        <v>42750</v>
      </c>
      <c r="J75" s="69">
        <f>INDEX('4. WP General data'!$B$7:$L$229, MATCH('1. Eutrophication General data'!$C75, '4. WP General data'!$B$7:$B$229, 0), MATCH('1. Eutrophication General data'!J$8, Eutrophication_Module_Inputs[[#Headers],[Country]:[Coastal Population]],0))</f>
        <v>0</v>
      </c>
      <c r="K75" s="69">
        <f>INDEX('4. WP General data'!$B$7:$L$229, MATCH('1. Eutrophication General data'!$C75, '4. WP General data'!$B$7:$B$229, 0), MATCH('1. Eutrophication General data'!K$8, Eutrophication_Module_Inputs[[#Headers],[Country]:[Coastal Population]],0))</f>
        <v>1.46304E-13</v>
      </c>
      <c r="L75" s="69">
        <f>INDEX('4. WP General data'!$B$7:$L$229, MATCH('1. Eutrophication General data'!$C75, '4. WP General data'!$B$7:$B$229, 0), MATCH('1. Eutrophication General data'!L$8, Eutrophication_Module_Inputs[[#Headers],[Country]:[Coastal Population]],0))</f>
        <v>1.91752E-14</v>
      </c>
      <c r="M75" s="70">
        <f>INDEX('4. WP General data'!$B$7:$L$229, MATCH('1. Eutrophication General data'!$C75, '4. WP General data'!$B$7:$B$229, 0), MATCH('1. Eutrophication General data'!M$8, Eutrophication_Module_Inputs[[#Headers],[Country]:[Coastal Population]],0))</f>
        <v>0.35454999999999998</v>
      </c>
    </row>
    <row r="76" spans="3:13" ht="14.25" customHeight="1" x14ac:dyDescent="0.2">
      <c r="C76" s="9" t="s">
        <v>94</v>
      </c>
      <c r="D76" s="9" t="s">
        <v>34</v>
      </c>
      <c r="E76" s="69">
        <f>INDEX('4. WP General data'!$B$7:$L$229, MATCH('1. Eutrophication General data'!$C76, '4. WP General data'!$B$7:$B$229, 0), MATCH('1. Eutrophication General data'!E$8, Eutrophication_Module_Inputs[[#Headers],[Country]:[Coastal Population]],0))</f>
        <v>1201670</v>
      </c>
      <c r="F76" s="69">
        <f>INDEX('4. WP General data'!$B$7:$L$229, MATCH('1. Eutrophication General data'!$C76, '4. WP General data'!$B$7:$B$229, 0), MATCH('1. Eutrophication General data'!F$8, Eutrophication_Module_Inputs[[#Headers],[Country]:[Coastal Population]],0))</f>
        <v>69.318081395348798</v>
      </c>
      <c r="G76" s="69"/>
      <c r="H76" s="69">
        <f>INDEX('4. WP General data'!$B$7:$L$229, MATCH('1. Eutrophication General data'!$C76, '4. WP General data'!$B$7:$B$229, 0), MATCH('1. Eutrophication General data'!H$8, Eutrophication_Module_Inputs[[#Headers],[Country]:[Coastal Population]],0))</f>
        <v>9440.0399839999991</v>
      </c>
      <c r="I76" s="69">
        <f>INDEX('4. WP General data'!$B$7:$L$229, MATCH('1. Eutrophication General data'!$C76, '4. WP General data'!$B$7:$B$229, 0), MATCH('1. Eutrophication General data'!I$8, Eutrophication_Module_Inputs[[#Headers],[Country]:[Coastal Population]],0))</f>
        <v>17200</v>
      </c>
      <c r="J76" s="69">
        <f>INDEX('4. WP General data'!$B$7:$L$229, MATCH('1. Eutrophication General data'!$C76, '4. WP General data'!$B$7:$B$229, 0), MATCH('1. Eutrophication General data'!J$8, Eutrophication_Module_Inputs[[#Headers],[Country]:[Coastal Population]],0))</f>
        <v>0</v>
      </c>
      <c r="K76" s="69">
        <f>INDEX('4. WP General data'!$B$7:$L$229, MATCH('1. Eutrophication General data'!$C76, '4. WP General data'!$B$7:$B$229, 0), MATCH('1. Eutrophication General data'!K$8, Eutrophication_Module_Inputs[[#Headers],[Country]:[Coastal Population]],0))</f>
        <v>5.4044600000000006E-12</v>
      </c>
      <c r="L76" s="69">
        <f>INDEX('4. WP General data'!$B$7:$L$229, MATCH('1. Eutrophication General data'!$C76, '4. WP General data'!$B$7:$B$229, 0), MATCH('1. Eutrophication General data'!L$8, Eutrophication_Module_Inputs[[#Headers],[Country]:[Coastal Population]],0))</f>
        <v>0</v>
      </c>
      <c r="M76" s="70">
        <f>INDEX('4. WP General data'!$B$7:$L$229, MATCH('1. Eutrophication General data'!$C76, '4. WP General data'!$B$7:$B$229, 0), MATCH('1. Eutrophication General data'!M$8, Eutrophication_Module_Inputs[[#Headers],[Country]:[Coastal Population]],0))</f>
        <v>0</v>
      </c>
    </row>
    <row r="77" spans="3:13" ht="14.25" customHeight="1" x14ac:dyDescent="0.2">
      <c r="C77" s="9" t="s">
        <v>95</v>
      </c>
      <c r="D77" s="9" t="s">
        <v>34</v>
      </c>
      <c r="E77" s="69">
        <f>INDEX('4. WP General data'!$B$7:$L$229, MATCH('1. Eutrophication General data'!$C77, '4. WP General data'!$B$7:$B$229, 0), MATCH('1. Eutrophication General data'!E$8, Eutrophication_Module_Inputs[[#Headers],[Country]:[Coastal Population]],0))</f>
        <v>123379924</v>
      </c>
      <c r="F77" s="69">
        <f>INDEX('4. WP General data'!$B$7:$L$229, MATCH('1. Eutrophication General data'!$C77, '4. WP General data'!$B$7:$B$229, 0), MATCH('1. Eutrophication General data'!F$8, Eutrophication_Module_Inputs[[#Headers],[Country]:[Coastal Population]],0))</f>
        <v>106.579911903038</v>
      </c>
      <c r="G77" s="69"/>
      <c r="H77" s="69">
        <f>INDEX('4. WP General data'!$B$7:$L$229, MATCH('1. Eutrophication General data'!$C77, '4. WP General data'!$B$7:$B$229, 0), MATCH('1. Eutrophication General data'!H$8, Eutrophication_Module_Inputs[[#Headers],[Country]:[Coastal Population]],0))</f>
        <v>2614.792524</v>
      </c>
      <c r="I77" s="69">
        <f>INDEX('4. WP General data'!$B$7:$L$229, MATCH('1. Eutrophication General data'!$C77, '4. WP General data'!$B$7:$B$229, 0), MATCH('1. Eutrophication General data'!I$8, Eutrophication_Module_Inputs[[#Headers],[Country]:[Coastal Population]],0))</f>
        <v>1128571.2649999999</v>
      </c>
      <c r="J77" s="69">
        <f>INDEX('4. WP General data'!$B$7:$L$229, MATCH('1. Eutrophication General data'!$C77, '4. WP General data'!$B$7:$B$229, 0), MATCH('1. Eutrophication General data'!J$8, Eutrophication_Module_Inputs[[#Headers],[Country]:[Coastal Population]],0))</f>
        <v>0</v>
      </c>
      <c r="K77" s="69">
        <f>INDEX('4. WP General data'!$B$7:$L$229, MATCH('1. Eutrophication General data'!$C77, '4. WP General data'!$B$7:$B$229, 0), MATCH('1. Eutrophication General data'!K$8, Eutrophication_Module_Inputs[[#Headers],[Country]:[Coastal Population]],0))</f>
        <v>3.3909600000000003E-12</v>
      </c>
      <c r="L77" s="69">
        <f>INDEX('4. WP General data'!$B$7:$L$229, MATCH('1. Eutrophication General data'!$C77, '4. WP General data'!$B$7:$B$229, 0), MATCH('1. Eutrophication General data'!L$8, Eutrophication_Module_Inputs[[#Headers],[Country]:[Coastal Population]],0))</f>
        <v>0</v>
      </c>
      <c r="M77" s="70">
        <f>INDEX('4. WP General data'!$B$7:$L$229, MATCH('1. Eutrophication General data'!$C77, '4. WP General data'!$B$7:$B$229, 0), MATCH('1. Eutrophication General data'!M$8, Eutrophication_Module_Inputs[[#Headers],[Country]:[Coastal Population]],0))</f>
        <v>1.0000000000000001E-5</v>
      </c>
    </row>
    <row r="78" spans="3:13" ht="14.25" customHeight="1" x14ac:dyDescent="0.2">
      <c r="C78" s="9" t="s">
        <v>96</v>
      </c>
      <c r="D78" s="9" t="s">
        <v>27</v>
      </c>
      <c r="E78" s="69">
        <f>INDEX('4. WP General data'!$B$7:$L$229, MATCH('1. Eutrophication General data'!$C78, '4. WP General data'!$B$7:$B$229, 0), MATCH('1. Eutrophication General data'!E$8, Eutrophication_Module_Inputs[[#Headers],[Country]:[Coastal Population]],0))</f>
        <v>53090</v>
      </c>
      <c r="F78" s="69">
        <f>INDEX('4. WP General data'!$B$7:$L$229, MATCH('1. Eutrophication General data'!$C78, '4. WP General data'!$B$7:$B$229, 0), MATCH('1. Eutrophication General data'!F$8, Eutrophication_Module_Inputs[[#Headers],[Country]:[Coastal Population]],0))</f>
        <v>38.605109489051102</v>
      </c>
      <c r="G78" s="69"/>
      <c r="H78" s="69">
        <f>INDEX('4. WP General data'!$B$7:$L$229, MATCH('1. Eutrophication General data'!$C78, '4. WP General data'!$B$7:$B$229, 0), MATCH('1. Eutrophication General data'!H$8, Eutrophication_Module_Inputs[[#Headers],[Country]:[Coastal Population]],0))</f>
        <v>69833.530669999993</v>
      </c>
      <c r="I78" s="69">
        <f>INDEX('4. WP General data'!$B$7:$L$229, MATCH('1. Eutrophication General data'!$C78, '4. WP General data'!$B$7:$B$229, 0), MATCH('1. Eutrophication General data'!I$8, Eutrophication_Module_Inputs[[#Headers],[Country]:[Coastal Population]],0))</f>
        <v>1370</v>
      </c>
      <c r="J78" s="69">
        <f>INDEX('4. WP General data'!$B$7:$L$229, MATCH('1. Eutrophication General data'!$C78, '4. WP General data'!$B$7:$B$229, 0), MATCH('1. Eutrophication General data'!J$8, Eutrophication_Module_Inputs[[#Headers],[Country]:[Coastal Population]],0))</f>
        <v>0</v>
      </c>
      <c r="K78" s="69" t="str">
        <f>INDEX('4. WP General data'!$B$7:$L$229, MATCH('1. Eutrophication General data'!$C78, '4. WP General data'!$B$7:$B$229, 0), MATCH('1. Eutrophication General data'!K$8, Eutrophication_Module_Inputs[[#Headers],[Country]:[Coastal Population]],0))</f>
        <v>Country not available in source dataset</v>
      </c>
      <c r="L78" s="69">
        <f>INDEX('4. WP General data'!$B$7:$L$229, MATCH('1. Eutrophication General data'!$C78, '4. WP General data'!$B$7:$B$229, 0), MATCH('1. Eutrophication General data'!L$8, Eutrophication_Module_Inputs[[#Headers],[Country]:[Coastal Population]],0))</f>
        <v>7.6531000000000001E-16</v>
      </c>
      <c r="M78" s="70">
        <f>INDEX('4. WP General data'!$B$7:$L$229, MATCH('1. Eutrophication General data'!$C78, '4. WP General data'!$B$7:$B$229, 0), MATCH('1. Eutrophication General data'!M$8, Eutrophication_Module_Inputs[[#Headers],[Country]:[Coastal Population]],0))</f>
        <v>0.99793000000000021</v>
      </c>
    </row>
    <row r="79" spans="3:13" ht="14.25" customHeight="1" x14ac:dyDescent="0.2">
      <c r="C79" s="9" t="s">
        <v>97</v>
      </c>
      <c r="D79" s="9" t="s">
        <v>31</v>
      </c>
      <c r="E79" s="69">
        <f>INDEX('4. WP General data'!$B$7:$L$229, MATCH('1. Eutrophication General data'!$C79, '4. WP General data'!$B$7:$B$229, 0), MATCH('1. Eutrophication General data'!E$8, Eutrophication_Module_Inputs[[#Headers],[Country]:[Coastal Population]],0))</f>
        <v>929766</v>
      </c>
      <c r="F79" s="69">
        <f>INDEX('4. WP General data'!$B$7:$L$229, MATCH('1. Eutrophication General data'!$C79, '4. WP General data'!$B$7:$B$229, 0), MATCH('1. Eutrophication General data'!F$8, Eutrophication_Module_Inputs[[#Headers],[Country]:[Coastal Population]],0))</f>
        <v>50.608100711549</v>
      </c>
      <c r="G79" s="69"/>
      <c r="H79" s="69">
        <f>INDEX('4. WP General data'!$B$7:$L$229, MATCH('1. Eutrophication General data'!$C79, '4. WP General data'!$B$7:$B$229, 0), MATCH('1. Eutrophication General data'!H$8, Eutrophication_Module_Inputs[[#Headers],[Country]:[Coastal Population]],0))</f>
        <v>9977.9447770000006</v>
      </c>
      <c r="I79" s="69">
        <f>INDEX('4. WP General data'!$B$7:$L$229, MATCH('1. Eutrophication General data'!$C79, '4. WP General data'!$B$7:$B$229, 0), MATCH('1. Eutrophication General data'!I$8, Eutrophication_Module_Inputs[[#Headers],[Country]:[Coastal Population]],0))</f>
        <v>18270</v>
      </c>
      <c r="J79" s="69">
        <f>INDEX('4. WP General data'!$B$7:$L$229, MATCH('1. Eutrophication General data'!$C79, '4. WP General data'!$B$7:$B$229, 0), MATCH('1. Eutrophication General data'!J$8, Eutrophication_Module_Inputs[[#Headers],[Country]:[Coastal Population]],0))</f>
        <v>0</v>
      </c>
      <c r="K79" s="69" t="str">
        <f>INDEX('4. WP General data'!$B$7:$L$229, MATCH('1. Eutrophication General data'!$C79, '4. WP General data'!$B$7:$B$229, 0), MATCH('1. Eutrophication General data'!K$8, Eutrophication_Module_Inputs[[#Headers],[Country]:[Coastal Population]],0))</f>
        <v>Country not available in source dataset</v>
      </c>
      <c r="L79" s="69">
        <f>INDEX('4. WP General data'!$B$7:$L$229, MATCH('1. Eutrophication General data'!$C79, '4. WP General data'!$B$7:$B$229, 0), MATCH('1. Eutrophication General data'!L$8, Eutrophication_Module_Inputs[[#Headers],[Country]:[Coastal Population]],0))</f>
        <v>0</v>
      </c>
      <c r="M79" s="70">
        <f>INDEX('4. WP General data'!$B$7:$L$229, MATCH('1. Eutrophication General data'!$C79, '4. WP General data'!$B$7:$B$229, 0), MATCH('1. Eutrophication General data'!M$8, Eutrophication_Module_Inputs[[#Headers],[Country]:[Coastal Population]],0))</f>
        <v>0.65912000000000004</v>
      </c>
    </row>
    <row r="80" spans="3:13" ht="14.25" customHeight="1" x14ac:dyDescent="0.2">
      <c r="C80" s="9" t="s">
        <v>98</v>
      </c>
      <c r="D80" s="9" t="s">
        <v>27</v>
      </c>
      <c r="E80" s="69">
        <f>INDEX('4. WP General data'!$B$7:$L$229, MATCH('1. Eutrophication General data'!$C80, '4. WP General data'!$B$7:$B$229, 0), MATCH('1. Eutrophication General data'!E$8, Eutrophication_Module_Inputs[[#Headers],[Country]:[Coastal Population]],0))</f>
        <v>5556106</v>
      </c>
      <c r="F80" s="69">
        <f>INDEX('4. WP General data'!$B$7:$L$229, MATCH('1. Eutrophication General data'!$C80, '4. WP General data'!$B$7:$B$229, 0), MATCH('1. Eutrophication General data'!F$8, Eutrophication_Module_Inputs[[#Headers],[Country]:[Coastal Population]],0))</f>
        <v>18.230165913412101</v>
      </c>
      <c r="G80" s="69"/>
      <c r="H80" s="69">
        <f>INDEX('4. WP General data'!$B$7:$L$229, MATCH('1. Eutrophication General data'!$C80, '4. WP General data'!$B$7:$B$229, 0), MATCH('1. Eutrophication General data'!H$8, Eutrophication_Module_Inputs[[#Headers],[Country]:[Coastal Population]],0))</f>
        <v>58691.941529999996</v>
      </c>
      <c r="I80" s="69">
        <f>INDEX('4. WP General data'!$B$7:$L$229, MATCH('1. Eutrophication General data'!$C80, '4. WP General data'!$B$7:$B$229, 0), MATCH('1. Eutrophication General data'!I$8, Eutrophication_Module_Inputs[[#Headers],[Country]:[Coastal Population]],0))</f>
        <v>303947.7</v>
      </c>
      <c r="J80" s="69">
        <f>INDEX('4. WP General data'!$B$7:$L$229, MATCH('1. Eutrophication General data'!$C80, '4. WP General data'!$B$7:$B$229, 0), MATCH('1. Eutrophication General data'!J$8, Eutrophication_Module_Inputs[[#Headers],[Country]:[Coastal Population]],0))</f>
        <v>0</v>
      </c>
      <c r="K80" s="69">
        <f>INDEX('4. WP General data'!$B$7:$L$229, MATCH('1. Eutrophication General data'!$C80, '4. WP General data'!$B$7:$B$229, 0), MATCH('1. Eutrophication General data'!K$8, Eutrophication_Module_Inputs[[#Headers],[Country]:[Coastal Population]],0))</f>
        <v>2.8661000000000003E-13</v>
      </c>
      <c r="L80" s="69">
        <f>INDEX('4. WP General data'!$B$7:$L$229, MATCH('1. Eutrophication General data'!$C80, '4. WP General data'!$B$7:$B$229, 0), MATCH('1. Eutrophication General data'!L$8, Eutrophication_Module_Inputs[[#Headers],[Country]:[Coastal Population]],0))</f>
        <v>1.91752E-14</v>
      </c>
      <c r="M80" s="70">
        <f>INDEX('4. WP General data'!$B$7:$L$229, MATCH('1. Eutrophication General data'!$C80, '4. WP General data'!$B$7:$B$229, 0), MATCH('1. Eutrophication General data'!M$8, Eutrophication_Module_Inputs[[#Headers],[Country]:[Coastal Population]],0))</f>
        <v>0.19294</v>
      </c>
    </row>
    <row r="81" spans="3:13" ht="14.25" customHeight="1" x14ac:dyDescent="0.2">
      <c r="C81" s="9" t="s">
        <v>99</v>
      </c>
      <c r="D81" s="9" t="s">
        <v>27</v>
      </c>
      <c r="E81" s="69">
        <f>INDEX('4. WP General data'!$B$7:$L$229, MATCH('1. Eutrophication General data'!$C81, '4. WP General data'!$B$7:$B$229, 0), MATCH('1. Eutrophication General data'!E$8, Eutrophication_Module_Inputs[[#Headers],[Country]:[Coastal Population]],0))</f>
        <v>67971311</v>
      </c>
      <c r="F81" s="69">
        <f>INDEX('4. WP General data'!$B$7:$L$229, MATCH('1. Eutrophication General data'!$C81, '4. WP General data'!$B$7:$B$229, 0), MATCH('1. Eutrophication General data'!F$8, Eutrophication_Module_Inputs[[#Headers],[Country]:[Coastal Population]],0))</f>
        <v>123.757533918843</v>
      </c>
      <c r="G81" s="69"/>
      <c r="H81" s="69">
        <f>INDEX('4. WP General data'!$B$7:$L$229, MATCH('1. Eutrophication General data'!$C81, '4. WP General data'!$B$7:$B$229, 0), MATCH('1. Eutrophication General data'!H$8, Eutrophication_Module_Inputs[[#Headers],[Country]:[Coastal Population]],0))</f>
        <v>55020.1633</v>
      </c>
      <c r="I81" s="69">
        <f>INDEX('4. WP General data'!$B$7:$L$229, MATCH('1. Eutrophication General data'!$C81, '4. WP General data'!$B$7:$B$229, 0), MATCH('1. Eutrophication General data'!I$8, Eutrophication_Module_Inputs[[#Headers],[Country]:[Coastal Population]],0))</f>
        <v>547557</v>
      </c>
      <c r="J81" s="69">
        <f>INDEX('4. WP General data'!$B$7:$L$229, MATCH('1. Eutrophication General data'!$C81, '4. WP General data'!$B$7:$B$229, 0), MATCH('1. Eutrophication General data'!J$8, Eutrophication_Module_Inputs[[#Headers],[Country]:[Coastal Population]],0))</f>
        <v>0</v>
      </c>
      <c r="K81" s="69">
        <f>INDEX('4. WP General data'!$B$7:$L$229, MATCH('1. Eutrophication General data'!$C81, '4. WP General data'!$B$7:$B$229, 0), MATCH('1. Eutrophication General data'!K$8, Eutrophication_Module_Inputs[[#Headers],[Country]:[Coastal Population]],0))</f>
        <v>1.1452999999999999E-13</v>
      </c>
      <c r="L81" s="69">
        <f>INDEX('4. WP General data'!$B$7:$L$229, MATCH('1. Eutrophication General data'!$C81, '4. WP General data'!$B$7:$B$229, 0), MATCH('1. Eutrophication General data'!L$8, Eutrophication_Module_Inputs[[#Headers],[Country]:[Coastal Population]],0))</f>
        <v>2.3486800000000001E-15</v>
      </c>
      <c r="M81" s="70">
        <f>INDEX('4. WP General data'!$B$7:$L$229, MATCH('1. Eutrophication General data'!$C81, '4. WP General data'!$B$7:$B$229, 0), MATCH('1. Eutrophication General data'!M$8, Eutrophication_Module_Inputs[[#Headers],[Country]:[Coastal Population]],0))</f>
        <v>8.9539999999999995E-2</v>
      </c>
    </row>
    <row r="82" spans="3:13" ht="14.25" customHeight="1" x14ac:dyDescent="0.2">
      <c r="C82" s="9" t="s">
        <v>100</v>
      </c>
      <c r="D82" s="9" t="s">
        <v>31</v>
      </c>
      <c r="E82" s="69">
        <f>INDEX('4. WP General data'!$B$7:$L$229, MATCH('1. Eutrophication General data'!$C82, '4. WP General data'!$B$7:$B$229, 0), MATCH('1. Eutrophication General data'!E$8, Eutrophication_Module_Inputs[[#Headers],[Country]:[Coastal Population]],0))</f>
        <v>306279</v>
      </c>
      <c r="F82" s="69">
        <f>INDEX('4. WP General data'!$B$7:$L$229, MATCH('1. Eutrophication General data'!$C82, '4. WP General data'!$B$7:$B$229, 0), MATCH('1. Eutrophication General data'!F$8, Eutrophication_Module_Inputs[[#Headers],[Country]:[Coastal Population]],0))</f>
        <v>87.592048401037204</v>
      </c>
      <c r="G82" s="69"/>
      <c r="H82" s="69" t="str">
        <f>INDEX('4. WP General data'!$B$7:$L$229, MATCH('1. Eutrophication General data'!$C82, '4. WP General data'!$B$7:$B$229, 0), MATCH('1. Eutrophication General data'!H$8, Eutrophication_Module_Inputs[[#Headers],[Country]:[Coastal Population]],0))</f>
        <v>No value</v>
      </c>
      <c r="I82" s="69">
        <f>INDEX('4. WP General data'!$B$7:$L$229, MATCH('1. Eutrophication General data'!$C82, '4. WP General data'!$B$7:$B$229, 0), MATCH('1. Eutrophication General data'!I$8, Eutrophication_Module_Inputs[[#Headers],[Country]:[Coastal Population]],0))</f>
        <v>3471</v>
      </c>
      <c r="J82" s="69">
        <f>INDEX('4. WP General data'!$B$7:$L$229, MATCH('1. Eutrophication General data'!$C82, '4. WP General data'!$B$7:$B$229, 0), MATCH('1. Eutrophication General data'!J$8, Eutrophication_Module_Inputs[[#Headers],[Country]:[Coastal Population]],0))</f>
        <v>0</v>
      </c>
      <c r="K82" s="69" t="str">
        <f>INDEX('4. WP General data'!$B$7:$L$229, MATCH('1. Eutrophication General data'!$C82, '4. WP General data'!$B$7:$B$229, 0), MATCH('1. Eutrophication General data'!K$8, Eutrophication_Module_Inputs[[#Headers],[Country]:[Coastal Population]],0))</f>
        <v>Country not available in source dataset</v>
      </c>
      <c r="L82" s="69">
        <f>INDEX('4. WP General data'!$B$7:$L$229, MATCH('1. Eutrophication General data'!$C82, '4. WP General data'!$B$7:$B$229, 0), MATCH('1. Eutrophication General data'!L$8, Eutrophication_Module_Inputs[[#Headers],[Country]:[Coastal Population]],0))</f>
        <v>0</v>
      </c>
      <c r="M82" s="70">
        <f>INDEX('4. WP General data'!$B$7:$L$229, MATCH('1. Eutrophication General data'!$C82, '4. WP General data'!$B$7:$B$229, 0), MATCH('1. Eutrophication General data'!M$8, Eutrophication_Module_Inputs[[#Headers],[Country]:[Coastal Population]],0))</f>
        <v>0.94747999999999999</v>
      </c>
    </row>
    <row r="83" spans="3:13" ht="14.25" customHeight="1" x14ac:dyDescent="0.2">
      <c r="C83" s="9" t="s">
        <v>101</v>
      </c>
      <c r="D83" s="9" t="s">
        <v>34</v>
      </c>
      <c r="E83" s="69">
        <f>INDEX('4. WP General data'!$B$7:$L$229, MATCH('1. Eutrophication General data'!$C83, '4. WP General data'!$B$7:$B$229, 0), MATCH('1. Eutrophication General data'!E$8, Eutrophication_Module_Inputs[[#Headers],[Country]:[Coastal Population]],0))</f>
        <v>2388992</v>
      </c>
      <c r="F83" s="69">
        <f>INDEX('4. WP General data'!$B$7:$L$229, MATCH('1. Eutrophication General data'!$C83, '4. WP General data'!$B$7:$B$229, 0), MATCH('1. Eutrophication General data'!F$8, Eutrophication_Module_Inputs[[#Headers],[Country]:[Coastal Population]],0))</f>
        <v>9.0859587844917904</v>
      </c>
      <c r="G83" s="69"/>
      <c r="H83" s="69">
        <f>INDEX('4. WP General data'!$B$7:$L$229, MATCH('1. Eutrophication General data'!$C83, '4. WP General data'!$B$7:$B$229, 0), MATCH('1. Eutrophication General data'!H$8, Eutrophication_Module_Inputs[[#Headers],[Country]:[Coastal Population]],0))</f>
        <v>16490.960579999999</v>
      </c>
      <c r="I83" s="69">
        <f>INDEX('4. WP General data'!$B$7:$L$229, MATCH('1. Eutrophication General data'!$C83, '4. WP General data'!$B$7:$B$229, 0), MATCH('1. Eutrophication General data'!I$8, Eutrophication_Module_Inputs[[#Headers],[Country]:[Coastal Population]],0))</f>
        <v>257670</v>
      </c>
      <c r="J83" s="69">
        <f>INDEX('4. WP General data'!$B$7:$L$229, MATCH('1. Eutrophication General data'!$C83, '4. WP General data'!$B$7:$B$229, 0), MATCH('1. Eutrophication General data'!J$8, Eutrophication_Module_Inputs[[#Headers],[Country]:[Coastal Population]],0))</f>
        <v>0</v>
      </c>
      <c r="K83" s="69">
        <f>INDEX('4. WP General data'!$B$7:$L$229, MATCH('1. Eutrophication General data'!$C83, '4. WP General data'!$B$7:$B$229, 0), MATCH('1. Eutrophication General data'!K$8, Eutrophication_Module_Inputs[[#Headers],[Country]:[Coastal Population]],0))</f>
        <v>2.02767E-12</v>
      </c>
      <c r="L83" s="69">
        <f>INDEX('4. WP General data'!$B$7:$L$229, MATCH('1. Eutrophication General data'!$C83, '4. WP General data'!$B$7:$B$229, 0), MATCH('1. Eutrophication General data'!L$8, Eutrophication_Module_Inputs[[#Headers],[Country]:[Coastal Population]],0))</f>
        <v>2.0617400000000002E-15</v>
      </c>
      <c r="M83" s="70">
        <f>INDEX('4. WP General data'!$B$7:$L$229, MATCH('1. Eutrophication General data'!$C83, '4. WP General data'!$B$7:$B$229, 0), MATCH('1. Eutrophication General data'!M$8, Eutrophication_Module_Inputs[[#Headers],[Country]:[Coastal Population]],0))</f>
        <v>0.20580999999999999</v>
      </c>
    </row>
    <row r="84" spans="3:13" ht="14.25" customHeight="1" x14ac:dyDescent="0.2">
      <c r="C84" s="9" t="s">
        <v>102</v>
      </c>
      <c r="D84" s="9" t="s">
        <v>34</v>
      </c>
      <c r="E84" s="69">
        <f>INDEX('4. WP General data'!$B$7:$L$229, MATCH('1. Eutrophication General data'!$C84, '4. WP General data'!$B$7:$B$229, 0), MATCH('1. Eutrophication General data'!E$8, Eutrophication_Module_Inputs[[#Headers],[Country]:[Coastal Population]],0))</f>
        <v>2705992</v>
      </c>
      <c r="F84" s="69">
        <f>INDEX('4. WP General data'!$B$7:$L$229, MATCH('1. Eutrophication General data'!$C84, '4. WP General data'!$B$7:$B$229, 0), MATCH('1. Eutrophication General data'!F$8, Eutrophication_Module_Inputs[[#Headers],[Country]:[Coastal Population]],0))</f>
        <v>260.86126482213399</v>
      </c>
      <c r="G84" s="69"/>
      <c r="H84" s="69">
        <f>INDEX('4. WP General data'!$B$7:$L$229, MATCH('1. Eutrophication General data'!$C84, '4. WP General data'!$B$7:$B$229, 0), MATCH('1. Eutrophication General data'!H$8, Eutrophication_Module_Inputs[[#Headers],[Country]:[Coastal Population]],0))</f>
        <v>2642.7532080000001</v>
      </c>
      <c r="I84" s="69">
        <f>INDEX('4. WP General data'!$B$7:$L$229, MATCH('1. Eutrophication General data'!$C84, '4. WP General data'!$B$7:$B$229, 0), MATCH('1. Eutrophication General data'!I$8, Eutrophication_Module_Inputs[[#Headers],[Country]:[Coastal Population]],0))</f>
        <v>10120</v>
      </c>
      <c r="J84" s="69">
        <f>INDEX('4. WP General data'!$B$7:$L$229, MATCH('1. Eutrophication General data'!$C84, '4. WP General data'!$B$7:$B$229, 0), MATCH('1. Eutrophication General data'!J$8, Eutrophication_Module_Inputs[[#Headers],[Country]:[Coastal Population]],0))</f>
        <v>0</v>
      </c>
      <c r="K84" s="69">
        <f>INDEX('4. WP General data'!$B$7:$L$229, MATCH('1. Eutrophication General data'!$C84, '4. WP General data'!$B$7:$B$229, 0), MATCH('1. Eutrophication General data'!K$8, Eutrophication_Module_Inputs[[#Headers],[Country]:[Coastal Population]],0))</f>
        <v>3.3253800000000001E-12</v>
      </c>
      <c r="L84" s="69">
        <f>INDEX('4. WP General data'!$B$7:$L$229, MATCH('1. Eutrophication General data'!$C84, '4. WP General data'!$B$7:$B$229, 0), MATCH('1. Eutrophication General data'!L$8, Eutrophication_Module_Inputs[[#Headers],[Country]:[Coastal Population]],0))</f>
        <v>1.3306E-15</v>
      </c>
      <c r="M84" s="70">
        <f>INDEX('4. WP General data'!$B$7:$L$229, MATCH('1. Eutrophication General data'!$C84, '4. WP General data'!$B$7:$B$229, 0), MATCH('1. Eutrophication General data'!M$8, Eutrophication_Module_Inputs[[#Headers],[Country]:[Coastal Population]],0))</f>
        <v>0.41183999999999998</v>
      </c>
    </row>
    <row r="85" spans="3:13" ht="14.25" customHeight="1" x14ac:dyDescent="0.2">
      <c r="C85" s="9" t="s">
        <v>103</v>
      </c>
      <c r="D85" s="9" t="s">
        <v>27</v>
      </c>
      <c r="E85" s="69">
        <f>INDEX('4. WP General data'!$B$7:$L$229, MATCH('1. Eutrophication General data'!$C85, '4. WP General data'!$B$7:$B$229, 0), MATCH('1. Eutrophication General data'!E$8, Eutrophication_Module_Inputs[[#Headers],[Country]:[Coastal Population]],0))</f>
        <v>3712502</v>
      </c>
      <c r="F85" s="69">
        <f>INDEX('4. WP General data'!$B$7:$L$229, MATCH('1. Eutrophication General data'!$C85, '4. WP General data'!$B$7:$B$229, 0), MATCH('1. Eutrophication General data'!F$8, Eutrophication_Module_Inputs[[#Headers],[Country]:[Coastal Population]],0))</f>
        <v>64.883480877567493</v>
      </c>
      <c r="G85" s="69"/>
      <c r="H85" s="69">
        <f>INDEX('4. WP General data'!$B$7:$L$229, MATCH('1. Eutrophication General data'!$C85, '4. WP General data'!$B$7:$B$229, 0), MATCH('1. Eutrophication General data'!H$8, Eutrophication_Module_Inputs[[#Headers],[Country]:[Coastal Population]],0))</f>
        <v>17737.215980000001</v>
      </c>
      <c r="I85" s="69">
        <f>INDEX('4. WP General data'!$B$7:$L$229, MATCH('1. Eutrophication General data'!$C85, '4. WP General data'!$B$7:$B$229, 0), MATCH('1. Eutrophication General data'!I$8, Eutrophication_Module_Inputs[[#Headers],[Country]:[Coastal Population]],0))</f>
        <v>69490</v>
      </c>
      <c r="J85" s="69">
        <f>INDEX('4. WP General data'!$B$7:$L$229, MATCH('1. Eutrophication General data'!$C85, '4. WP General data'!$B$7:$B$229, 0), MATCH('1. Eutrophication General data'!J$8, Eutrophication_Module_Inputs[[#Headers],[Country]:[Coastal Population]],0))</f>
        <v>0</v>
      </c>
      <c r="K85" s="69">
        <f>INDEX('4. WP General data'!$B$7:$L$229, MATCH('1. Eutrophication General data'!$C85, '4. WP General data'!$B$7:$B$229, 0), MATCH('1. Eutrophication General data'!K$8, Eutrophication_Module_Inputs[[#Headers],[Country]:[Coastal Population]],0))</f>
        <v>3.6086400000000003E-12</v>
      </c>
      <c r="L85" s="69">
        <f>INDEX('4. WP General data'!$B$7:$L$229, MATCH('1. Eutrophication General data'!$C85, '4. WP General data'!$B$7:$B$229, 0), MATCH('1. Eutrophication General data'!L$8, Eutrophication_Module_Inputs[[#Headers],[Country]:[Coastal Population]],0))</f>
        <v>4.0715300000000001E-15</v>
      </c>
      <c r="M85" s="70">
        <f>INDEX('4. WP General data'!$B$7:$L$229, MATCH('1. Eutrophication General data'!$C85, '4. WP General data'!$B$7:$B$229, 0), MATCH('1. Eutrophication General data'!M$8, Eutrophication_Module_Inputs[[#Headers],[Country]:[Coastal Population]],0))</f>
        <v>4.5229999999999999E-2</v>
      </c>
    </row>
    <row r="86" spans="3:13" ht="14.25" customHeight="1" x14ac:dyDescent="0.2">
      <c r="C86" s="9" t="s">
        <v>104</v>
      </c>
      <c r="D86" s="9" t="s">
        <v>27</v>
      </c>
      <c r="E86" s="69">
        <f>INDEX('4. WP General data'!$B$7:$L$229, MATCH('1. Eutrophication General data'!$C86, '4. WP General data'!$B$7:$B$229, 0), MATCH('1. Eutrophication General data'!E$8, Eutrophication_Module_Inputs[[#Headers],[Country]:[Coastal Population]],0))</f>
        <v>83797985</v>
      </c>
      <c r="F86" s="69">
        <f>INDEX('4. WP General data'!$B$7:$L$229, MATCH('1. Eutrophication General data'!$C86, '4. WP General data'!$B$7:$B$229, 0), MATCH('1. Eutrophication General data'!F$8, Eutrophication_Module_Inputs[[#Headers],[Country]:[Coastal Population]],0))</f>
        <v>238.11808580669199</v>
      </c>
      <c r="G86" s="69"/>
      <c r="H86" s="69">
        <f>INDEX('4. WP General data'!$B$7:$L$229, MATCH('1. Eutrophication General data'!$C86, '4. WP General data'!$B$7:$B$229, 0), MATCH('1. Eutrophication General data'!H$8, Eutrophication_Module_Inputs[[#Headers],[Country]:[Coastal Population]],0))</f>
        <v>64325.581109999999</v>
      </c>
      <c r="I86" s="69">
        <f>INDEX('4. WP General data'!$B$7:$L$229, MATCH('1. Eutrophication General data'!$C86, '4. WP General data'!$B$7:$B$229, 0), MATCH('1. Eutrophication General data'!I$8, Eutrophication_Module_Inputs[[#Headers],[Country]:[Coastal Population]],0))</f>
        <v>349390</v>
      </c>
      <c r="J86" s="69">
        <f>INDEX('4. WP General data'!$B$7:$L$229, MATCH('1. Eutrophication General data'!$C86, '4. WP General data'!$B$7:$B$229, 0), MATCH('1. Eutrophication General data'!J$8, Eutrophication_Module_Inputs[[#Headers],[Country]:[Coastal Population]],0))</f>
        <v>0</v>
      </c>
      <c r="K86" s="69">
        <f>INDEX('4. WP General data'!$B$7:$L$229, MATCH('1. Eutrophication General data'!$C86, '4. WP General data'!$B$7:$B$229, 0), MATCH('1. Eutrophication General data'!K$8, Eutrophication_Module_Inputs[[#Headers],[Country]:[Coastal Population]],0))</f>
        <v>6.5234000000000003E-14</v>
      </c>
      <c r="L86" s="69">
        <f>INDEX('4. WP General data'!$B$7:$L$229, MATCH('1. Eutrophication General data'!$C86, '4. WP General data'!$B$7:$B$229, 0), MATCH('1. Eutrophication General data'!L$8, Eutrophication_Module_Inputs[[#Headers],[Country]:[Coastal Population]],0))</f>
        <v>1.1599000000000001E-14</v>
      </c>
      <c r="M86" s="70">
        <f>INDEX('4. WP General data'!$B$7:$L$229, MATCH('1. Eutrophication General data'!$C86, '4. WP General data'!$B$7:$B$229, 0), MATCH('1. Eutrophication General data'!M$8, Eutrophication_Module_Inputs[[#Headers],[Country]:[Coastal Population]],0))</f>
        <v>2.8450000000000003E-2</v>
      </c>
    </row>
    <row r="87" spans="3:13" ht="14.25" customHeight="1" x14ac:dyDescent="0.2">
      <c r="C87" s="9" t="s">
        <v>105</v>
      </c>
      <c r="D87" s="9" t="s">
        <v>34</v>
      </c>
      <c r="E87" s="69">
        <f>INDEX('4. WP General data'!$B$7:$L$229, MATCH('1. Eutrophication General data'!$C87, '4. WP General data'!$B$7:$B$229, 0), MATCH('1. Eutrophication General data'!E$8, Eutrophication_Module_Inputs[[#Headers],[Country]:[Coastal Population]],0))</f>
        <v>33475870</v>
      </c>
      <c r="F87" s="69">
        <f>INDEX('4. WP General data'!$B$7:$L$229, MATCH('1. Eutrophication General data'!$C87, '4. WP General data'!$B$7:$B$229, 0), MATCH('1. Eutrophication General data'!F$8, Eutrophication_Module_Inputs[[#Headers],[Country]:[Coastal Population]],0))</f>
        <v>144.30008394386701</v>
      </c>
      <c r="G87" s="69"/>
      <c r="H87" s="69">
        <f>INDEX('4. WP General data'!$B$7:$L$229, MATCH('1. Eutrophication General data'!$C87, '4. WP General data'!$B$7:$B$229, 0), MATCH('1. Eutrophication General data'!H$8, Eutrophication_Module_Inputs[[#Headers],[Country]:[Coastal Population]],0))</f>
        <v>6343.7651649999998</v>
      </c>
      <c r="I87" s="69">
        <f>INDEX('4. WP General data'!$B$7:$L$229, MATCH('1. Eutrophication General data'!$C87, '4. WP General data'!$B$7:$B$229, 0), MATCH('1. Eutrophication General data'!I$8, Eutrophication_Module_Inputs[[#Headers],[Country]:[Coastal Population]],0))</f>
        <v>227533</v>
      </c>
      <c r="J87" s="69">
        <f>INDEX('4. WP General data'!$B$7:$L$229, MATCH('1. Eutrophication General data'!$C87, '4. WP General data'!$B$7:$B$229, 0), MATCH('1. Eutrophication General data'!J$8, Eutrophication_Module_Inputs[[#Headers],[Country]:[Coastal Population]],0))</f>
        <v>0</v>
      </c>
      <c r="K87" s="69">
        <f>INDEX('4. WP General data'!$B$7:$L$229, MATCH('1. Eutrophication General data'!$C87, '4. WP General data'!$B$7:$B$229, 0), MATCH('1. Eutrophication General data'!K$8, Eutrophication_Module_Inputs[[#Headers],[Country]:[Coastal Population]],0))</f>
        <v>6.1665899999999999E-12</v>
      </c>
      <c r="L87" s="69">
        <f>INDEX('4. WP General data'!$B$7:$L$229, MATCH('1. Eutrophication General data'!$C87, '4. WP General data'!$B$7:$B$229, 0), MATCH('1. Eutrophication General data'!L$8, Eutrophication_Module_Inputs[[#Headers],[Country]:[Coastal Population]],0))</f>
        <v>2.8916700000000003E-15</v>
      </c>
      <c r="M87" s="70">
        <f>INDEX('4. WP General data'!$B$7:$L$229, MATCH('1. Eutrophication General data'!$C87, '4. WP General data'!$B$7:$B$229, 0), MATCH('1. Eutrophication General data'!M$8, Eutrophication_Module_Inputs[[#Headers],[Country]:[Coastal Population]],0))</f>
        <v>0.17052</v>
      </c>
    </row>
    <row r="88" spans="3:13" ht="14.25" customHeight="1" x14ac:dyDescent="0.2">
      <c r="C88" s="9" t="s">
        <v>106</v>
      </c>
      <c r="D88" s="9" t="s">
        <v>27</v>
      </c>
      <c r="E88" s="69">
        <f>INDEX('4. WP General data'!$B$7:$L$229, MATCH('1. Eutrophication General data'!$C88, '4. WP General data'!$B$7:$B$229, 0), MATCH('1. Eutrophication General data'!E$8, Eutrophication_Module_Inputs[[#Headers],[Country]:[Coastal Population]],0))</f>
        <v>32649</v>
      </c>
      <c r="F88" s="69">
        <f>INDEX('4. WP General data'!$B$7:$L$229, MATCH('1. Eutrophication General data'!$C88, '4. WP General data'!$B$7:$B$229, 0), MATCH('1. Eutrophication General data'!F$8, Eutrophication_Module_Inputs[[#Headers],[Country]:[Coastal Population]],0))</f>
        <v>3266.9</v>
      </c>
      <c r="G88" s="69"/>
      <c r="H88" s="69" t="str">
        <f>INDEX('4. WP General data'!$B$7:$L$229, MATCH('1. Eutrophication General data'!$C88, '4. WP General data'!$B$7:$B$229, 0), MATCH('1. Eutrophication General data'!H$8, Eutrophication_Module_Inputs[[#Headers],[Country]:[Coastal Population]],0))</f>
        <v>No value</v>
      </c>
      <c r="I88" s="69">
        <f>INDEX('4. WP General data'!$B$7:$L$229, MATCH('1. Eutrophication General data'!$C88, '4. WP General data'!$B$7:$B$229, 0), MATCH('1. Eutrophication General data'!I$8, Eutrophication_Module_Inputs[[#Headers],[Country]:[Coastal Population]],0))</f>
        <v>10</v>
      </c>
      <c r="J88" s="69">
        <f>INDEX('4. WP General data'!$B$7:$L$229, MATCH('1. Eutrophication General data'!$C88, '4. WP General data'!$B$7:$B$229, 0), MATCH('1. Eutrophication General data'!J$8, Eutrophication_Module_Inputs[[#Headers],[Country]:[Coastal Population]],0))</f>
        <v>0</v>
      </c>
      <c r="K88" s="69" t="str">
        <f>INDEX('4. WP General data'!$B$7:$L$229, MATCH('1. Eutrophication General data'!$C88, '4. WP General data'!$B$7:$B$229, 0), MATCH('1. Eutrophication General data'!K$8, Eutrophication_Module_Inputs[[#Headers],[Country]:[Coastal Population]],0))</f>
        <v>Country not available in source dataset</v>
      </c>
      <c r="L88" s="69">
        <f>INDEX('4. WP General data'!$B$7:$L$229, MATCH('1. Eutrophication General data'!$C88, '4. WP General data'!$B$7:$B$229, 0), MATCH('1. Eutrophication General data'!L$8, Eutrophication_Module_Inputs[[#Headers],[Country]:[Coastal Population]],0))</f>
        <v>4.93999E-15</v>
      </c>
      <c r="M88" s="70">
        <f>INDEX('4. WP General data'!$B$7:$L$229, MATCH('1. Eutrophication General data'!$C88, '4. WP General data'!$B$7:$B$229, 0), MATCH('1. Eutrophication General data'!M$8, Eutrophication_Module_Inputs[[#Headers],[Country]:[Coastal Population]],0))</f>
        <v>1</v>
      </c>
    </row>
    <row r="89" spans="3:13" ht="14.25" customHeight="1" x14ac:dyDescent="0.2">
      <c r="C89" s="9" t="s">
        <v>107</v>
      </c>
      <c r="D89" s="9" t="s">
        <v>27</v>
      </c>
      <c r="E89" s="69">
        <f>INDEX('4. WP General data'!$B$7:$L$229, MATCH('1. Eutrophication General data'!$C89, '4. WP General data'!$B$7:$B$229, 0), MATCH('1. Eutrophication General data'!E$8, Eutrophication_Module_Inputs[[#Headers],[Country]:[Coastal Population]],0))</f>
        <v>10426919</v>
      </c>
      <c r="F89" s="69">
        <f>INDEX('4. WP General data'!$B$7:$L$229, MATCH('1. Eutrophication General data'!$C89, '4. WP General data'!$B$7:$B$229, 0), MATCH('1. Eutrophication General data'!F$8, Eutrophication_Module_Inputs[[#Headers],[Country]:[Coastal Population]],0))</f>
        <v>81.995399534522889</v>
      </c>
      <c r="G89" s="69"/>
      <c r="H89" s="69">
        <f>INDEX('4. WP General data'!$B$7:$L$229, MATCH('1. Eutrophication General data'!$C89, '4. WP General data'!$B$7:$B$229, 0), MATCH('1. Eutrophication General data'!H$8, Eutrophication_Module_Inputs[[#Headers],[Country]:[Coastal Population]],0))</f>
        <v>32763.77334</v>
      </c>
      <c r="I89" s="69">
        <f>INDEX('4. WP General data'!$B$7:$L$229, MATCH('1. Eutrophication General data'!$C89, '4. WP General data'!$B$7:$B$229, 0), MATCH('1. Eutrophication General data'!I$8, Eutrophication_Module_Inputs[[#Headers],[Country]:[Coastal Population]],0))</f>
        <v>128900</v>
      </c>
      <c r="J89" s="69">
        <f>INDEX('4. WP General data'!$B$7:$L$229, MATCH('1. Eutrophication General data'!$C89, '4. WP General data'!$B$7:$B$229, 0), MATCH('1. Eutrophication General data'!J$8, Eutrophication_Module_Inputs[[#Headers],[Country]:[Coastal Population]],0))</f>
        <v>0</v>
      </c>
      <c r="K89" s="69">
        <f>INDEX('4. WP General data'!$B$7:$L$229, MATCH('1. Eutrophication General data'!$C89, '4. WP General data'!$B$7:$B$229, 0), MATCH('1. Eutrophication General data'!K$8, Eutrophication_Module_Inputs[[#Headers],[Country]:[Coastal Population]],0))</f>
        <v>1.1458100000000001E-12</v>
      </c>
      <c r="L89" s="69">
        <f>INDEX('4. WP General data'!$B$7:$L$229, MATCH('1. Eutrophication General data'!$C89, '4. WP General data'!$B$7:$B$229, 0), MATCH('1. Eutrophication General data'!L$8, Eutrophication_Module_Inputs[[#Headers],[Country]:[Coastal Population]],0))</f>
        <v>4.93999E-15</v>
      </c>
      <c r="M89" s="70">
        <f>INDEX('4. WP General data'!$B$7:$L$229, MATCH('1. Eutrophication General data'!$C89, '4. WP General data'!$B$7:$B$229, 0), MATCH('1. Eutrophication General data'!M$8, Eutrophication_Module_Inputs[[#Headers],[Country]:[Coastal Population]],0))</f>
        <v>0.48681999999999997</v>
      </c>
    </row>
    <row r="90" spans="3:13" ht="14.25" customHeight="1" x14ac:dyDescent="0.2">
      <c r="C90" s="9" t="s">
        <v>108</v>
      </c>
      <c r="D90" s="9" t="s">
        <v>27</v>
      </c>
      <c r="E90" s="69">
        <f>INDEX('4. WP General data'!$B$7:$L$229, MATCH('1. Eutrophication General data'!$C90, '4. WP General data'!$B$7:$B$229, 0), MATCH('1. Eutrophication General data'!E$8, Eutrophication_Module_Inputs[[#Headers],[Country]:[Coastal Population]],0))</f>
        <v>56661</v>
      </c>
      <c r="F90" s="69">
        <f>INDEX('4. WP General data'!$B$7:$L$229, MATCH('1. Eutrophication General data'!$C90, '4. WP General data'!$B$7:$B$229, 0), MATCH('1. Eutrophication General data'!F$8, Eutrophication_Module_Inputs[[#Headers],[Country]:[Coastal Population]],0))</f>
        <v>0.13802655621878401</v>
      </c>
      <c r="G90" s="69"/>
      <c r="H90" s="69" t="str">
        <f>INDEX('4. WP General data'!$B$7:$L$229, MATCH('1. Eutrophication General data'!$C90, '4. WP General data'!$B$7:$B$229, 0), MATCH('1. Eutrophication General data'!H$8, Eutrophication_Module_Inputs[[#Headers],[Country]:[Coastal Population]],0))</f>
        <v>No value</v>
      </c>
      <c r="I90" s="69">
        <f>INDEX('4. WP General data'!$B$7:$L$229, MATCH('1. Eutrophication General data'!$C90, '4. WP General data'!$B$7:$B$229, 0), MATCH('1. Eutrophication General data'!I$8, Eutrophication_Module_Inputs[[#Headers],[Country]:[Coastal Population]],0))</f>
        <v>410450</v>
      </c>
      <c r="J90" s="69">
        <f>INDEX('4. WP General data'!$B$7:$L$229, MATCH('1. Eutrophication General data'!$C90, '4. WP General data'!$B$7:$B$229, 0), MATCH('1. Eutrophication General data'!J$8, Eutrophication_Module_Inputs[[#Headers],[Country]:[Coastal Population]],0))</f>
        <v>0</v>
      </c>
      <c r="K90" s="69" t="str">
        <f>INDEX('4. WP General data'!$B$7:$L$229, MATCH('1. Eutrophication General data'!$C90, '4. WP General data'!$B$7:$B$229, 0), MATCH('1. Eutrophication General data'!K$8, Eutrophication_Module_Inputs[[#Headers],[Country]:[Coastal Population]],0))</f>
        <v>Country not available in source dataset</v>
      </c>
      <c r="L90" s="69">
        <f>INDEX('4. WP General data'!$B$7:$L$229, MATCH('1. Eutrophication General data'!$C90, '4. WP General data'!$B$7:$B$229, 0), MATCH('1. Eutrophication General data'!L$8, Eutrophication_Module_Inputs[[#Headers],[Country]:[Coastal Population]],0))</f>
        <v>9.4939300000000008E-16</v>
      </c>
      <c r="M90" s="70">
        <f>INDEX('4. WP General data'!$B$7:$L$229, MATCH('1. Eutrophication General data'!$C90, '4. WP General data'!$B$7:$B$229, 0), MATCH('1. Eutrophication General data'!M$8, Eutrophication_Module_Inputs[[#Headers],[Country]:[Coastal Population]],0))</f>
        <v>0.97528000000000004</v>
      </c>
    </row>
    <row r="91" spans="3:13" ht="14.25" customHeight="1" x14ac:dyDescent="0.2">
      <c r="C91" s="9" t="s">
        <v>109</v>
      </c>
      <c r="D91" s="9" t="s">
        <v>36</v>
      </c>
      <c r="E91" s="69">
        <f>INDEX('4. WP General data'!$B$7:$L$229, MATCH('1. Eutrophication General data'!$C91, '4. WP General data'!$B$7:$B$229, 0), MATCH('1. Eutrophication General data'!E$8, Eutrophication_Module_Inputs[[#Headers],[Country]:[Coastal Population]],0))</f>
        <v>125438</v>
      </c>
      <c r="F91" s="69">
        <f>INDEX('4. WP General data'!$B$7:$L$229, MATCH('1. Eutrophication General data'!$C91, '4. WP General data'!$B$7:$B$229, 0), MATCH('1. Eutrophication General data'!F$8, Eutrophication_Module_Inputs[[#Headers],[Country]:[Coastal Population]],0))</f>
        <v>366.5</v>
      </c>
      <c r="G91" s="69"/>
      <c r="H91" s="69">
        <f>INDEX('4. WP General data'!$B$7:$L$229, MATCH('1. Eutrophication General data'!$C91, '4. WP General data'!$B$7:$B$229, 0), MATCH('1. Eutrophication General data'!H$8, Eutrophication_Module_Inputs[[#Headers],[Country]:[Coastal Population]],0))</f>
        <v>13064.98768</v>
      </c>
      <c r="I91" s="69">
        <f>INDEX('4. WP General data'!$B$7:$L$229, MATCH('1. Eutrophication General data'!$C91, '4. WP General data'!$B$7:$B$229, 0), MATCH('1. Eutrophication General data'!I$8, Eutrophication_Module_Inputs[[#Headers],[Country]:[Coastal Population]],0))</f>
        <v>340</v>
      </c>
      <c r="J91" s="69">
        <f>INDEX('4. WP General data'!$B$7:$L$229, MATCH('1. Eutrophication General data'!$C91, '4. WP General data'!$B$7:$B$229, 0), MATCH('1. Eutrophication General data'!J$8, Eutrophication_Module_Inputs[[#Headers],[Country]:[Coastal Population]],0))</f>
        <v>0</v>
      </c>
      <c r="K91" s="69" t="str">
        <f>INDEX('4. WP General data'!$B$7:$L$229, MATCH('1. Eutrophication General data'!$C91, '4. WP General data'!$B$7:$B$229, 0), MATCH('1. Eutrophication General data'!K$8, Eutrophication_Module_Inputs[[#Headers],[Country]:[Coastal Population]],0))</f>
        <v>Country not available in source dataset</v>
      </c>
      <c r="L91" s="69">
        <f>INDEX('4. WP General data'!$B$7:$L$229, MATCH('1. Eutrophication General data'!$C91, '4. WP General data'!$B$7:$B$229, 0), MATCH('1. Eutrophication General data'!L$8, Eutrophication_Module_Inputs[[#Headers],[Country]:[Coastal Population]],0))</f>
        <v>5.4304600000000005E-16</v>
      </c>
      <c r="M91" s="70">
        <f>INDEX('4. WP General data'!$B$7:$L$229, MATCH('1. Eutrophication General data'!$C91, '4. WP General data'!$B$7:$B$229, 0), MATCH('1. Eutrophication General data'!M$8, Eutrophication_Module_Inputs[[#Headers],[Country]:[Coastal Population]],0))</f>
        <v>1</v>
      </c>
    </row>
    <row r="92" spans="3:13" ht="14.25" customHeight="1" x14ac:dyDescent="0.2">
      <c r="C92" s="9" t="s">
        <v>110</v>
      </c>
      <c r="D92" s="9" t="s">
        <v>31</v>
      </c>
      <c r="E92" s="69">
        <f>INDEX('4. WP General data'!$B$7:$L$229, MATCH('1. Eutrophication General data'!$C92, '4. WP General data'!$B$7:$B$229, 0), MATCH('1. Eutrophication General data'!E$8, Eutrophication_Module_Inputs[[#Headers],[Country]:[Coastal Population]],0))</f>
        <v>171774</v>
      </c>
      <c r="F92" s="69">
        <f>INDEX('4. WP General data'!$B$7:$L$229, MATCH('1. Eutrophication General data'!$C92, '4. WP General data'!$B$7:$B$229, 0), MATCH('1. Eutrophication General data'!F$8, Eutrophication_Module_Inputs[[#Headers],[Country]:[Coastal Population]],0))</f>
        <v>315.803703703704</v>
      </c>
      <c r="G92" s="69"/>
      <c r="H92" s="69" t="str">
        <f>INDEX('4. WP General data'!$B$7:$L$229, MATCH('1. Eutrophication General data'!$C92, '4. WP General data'!$B$7:$B$229, 0), MATCH('1. Eutrophication General data'!H$8, Eutrophication_Module_Inputs[[#Headers],[Country]:[Coastal Population]],0))</f>
        <v>No value</v>
      </c>
      <c r="I92" s="69">
        <f>INDEX('4. WP General data'!$B$7:$L$229, MATCH('1. Eutrophication General data'!$C92, '4. WP General data'!$B$7:$B$229, 0), MATCH('1. Eutrophication General data'!I$8, Eutrophication_Module_Inputs[[#Headers],[Country]:[Coastal Population]],0))</f>
        <v>540</v>
      </c>
      <c r="J92" s="69">
        <f>INDEX('4. WP General data'!$B$7:$L$229, MATCH('1. Eutrophication General data'!$C92, '4. WP General data'!$B$7:$B$229, 0), MATCH('1. Eutrophication General data'!J$8, Eutrophication_Module_Inputs[[#Headers],[Country]:[Coastal Population]],0))</f>
        <v>0</v>
      </c>
      <c r="K92" s="69" t="str">
        <f>INDEX('4. WP General data'!$B$7:$L$229, MATCH('1. Eutrophication General data'!$C92, '4. WP General data'!$B$7:$B$229, 0), MATCH('1. Eutrophication General data'!K$8, Eutrophication_Module_Inputs[[#Headers],[Country]:[Coastal Population]],0))</f>
        <v>Country not available in source dataset</v>
      </c>
      <c r="L92" s="69">
        <f>INDEX('4. WP General data'!$B$7:$L$229, MATCH('1. Eutrophication General data'!$C92, '4. WP General data'!$B$7:$B$229, 0), MATCH('1. Eutrophication General data'!L$8, Eutrophication_Module_Inputs[[#Headers],[Country]:[Coastal Population]],0))</f>
        <v>0</v>
      </c>
      <c r="M92" s="70">
        <f>INDEX('4. WP General data'!$B$7:$L$229, MATCH('1. Eutrophication General data'!$C92, '4. WP General data'!$B$7:$B$229, 0), MATCH('1. Eutrophication General data'!M$8, Eutrophication_Module_Inputs[[#Headers],[Country]:[Coastal Population]],0))</f>
        <v>1</v>
      </c>
    </row>
    <row r="93" spans="3:13" ht="14.25" customHeight="1" x14ac:dyDescent="0.2">
      <c r="C93" s="9" t="s">
        <v>111</v>
      </c>
      <c r="D93" s="9" t="s">
        <v>36</v>
      </c>
      <c r="E93" s="69">
        <f>INDEX('4. WP General data'!$B$7:$L$229, MATCH('1. Eutrophication General data'!$C93, '4. WP General data'!$B$7:$B$229, 0), MATCH('1. Eutrophication General data'!E$8, Eutrophication_Module_Inputs[[#Headers],[Country]:[Coastal Population]],0))</f>
        <v>17357886</v>
      </c>
      <c r="F93" s="69">
        <f>INDEX('4. WP General data'!$B$7:$L$229, MATCH('1. Eutrophication General data'!$C93, '4. WP General data'!$B$7:$B$229, 0), MATCH('1. Eutrophication General data'!F$8, Eutrophication_Module_Inputs[[#Headers],[Country]:[Coastal Population]],0))</f>
        <v>159.66541620007499</v>
      </c>
      <c r="G93" s="69"/>
      <c r="H93" s="69">
        <f>INDEX('4. WP General data'!$B$7:$L$229, MATCH('1. Eutrophication General data'!$C93, '4. WP General data'!$B$7:$B$229, 0), MATCH('1. Eutrophication General data'!H$8, Eutrophication_Module_Inputs[[#Headers],[Country]:[Coastal Population]],0))</f>
        <v>11805.841259999999</v>
      </c>
      <c r="I93" s="69">
        <f>INDEX('4. WP General data'!$B$7:$L$229, MATCH('1. Eutrophication General data'!$C93, '4. WP General data'!$B$7:$B$229, 0), MATCH('1. Eutrophication General data'!I$8, Eutrophication_Module_Inputs[[#Headers],[Country]:[Coastal Population]],0))</f>
        <v>107160</v>
      </c>
      <c r="J93" s="69">
        <f>INDEX('4. WP General data'!$B$7:$L$229, MATCH('1. Eutrophication General data'!$C93, '4. WP General data'!$B$7:$B$229, 0), MATCH('1. Eutrophication General data'!J$8, Eutrophication_Module_Inputs[[#Headers],[Country]:[Coastal Population]],0))</f>
        <v>0</v>
      </c>
      <c r="K93" s="69">
        <f>INDEX('4. WP General data'!$B$7:$L$229, MATCH('1. Eutrophication General data'!$C93, '4. WP General data'!$B$7:$B$229, 0), MATCH('1. Eutrophication General data'!K$8, Eutrophication_Module_Inputs[[#Headers],[Country]:[Coastal Population]],0))</f>
        <v>4.81534E-12</v>
      </c>
      <c r="L93" s="69">
        <f>INDEX('4. WP General data'!$B$7:$L$229, MATCH('1. Eutrophication General data'!$C93, '4. WP General data'!$B$7:$B$229, 0), MATCH('1. Eutrophication General data'!L$8, Eutrophication_Module_Inputs[[#Headers],[Country]:[Coastal Population]],0))</f>
        <v>7.30779E-16</v>
      </c>
      <c r="M93" s="70">
        <f>INDEX('4. WP General data'!$B$7:$L$229, MATCH('1. Eutrophication General data'!$C93, '4. WP General data'!$B$7:$B$229, 0), MATCH('1. Eutrophication General data'!M$8, Eutrophication_Module_Inputs[[#Headers],[Country]:[Coastal Population]],0))</f>
        <v>1.8370000000000001E-2</v>
      </c>
    </row>
    <row r="94" spans="3:13" ht="14.25" customHeight="1" x14ac:dyDescent="0.2">
      <c r="C94" s="9" t="s">
        <v>112</v>
      </c>
      <c r="D94" s="9" t="s">
        <v>34</v>
      </c>
      <c r="E94" s="69">
        <f>INDEX('4. WP General data'!$B$7:$L$229, MATCH('1. Eutrophication General data'!$C94, '4. WP General data'!$B$7:$B$229, 0), MATCH('1. Eutrophication General data'!E$8, Eutrophication_Module_Inputs[[#Headers],[Country]:[Coastal Population]],0))</f>
        <v>13859341</v>
      </c>
      <c r="F94" s="69">
        <f>INDEX('4. WP General data'!$B$7:$L$229, MATCH('1. Eutrophication General data'!$C94, '4. WP General data'!$B$7:$B$229, 0), MATCH('1. Eutrophication General data'!F$8, Eutrophication_Module_Inputs[[#Headers],[Country]:[Coastal Population]],0))</f>
        <v>55.070429757447499</v>
      </c>
      <c r="G94" s="69"/>
      <c r="H94" s="69">
        <f>INDEX('4. WP General data'!$B$7:$L$229, MATCH('1. Eutrophication General data'!$C94, '4. WP General data'!$B$7:$B$229, 0), MATCH('1. Eutrophication General data'!H$8, Eutrophication_Module_Inputs[[#Headers],[Country]:[Coastal Population]],0))</f>
        <v>3209.7054990000001</v>
      </c>
      <c r="I94" s="69">
        <f>INDEX('4. WP General data'!$B$7:$L$229, MATCH('1. Eutrophication General data'!$C94, '4. WP General data'!$B$7:$B$229, 0), MATCH('1. Eutrophication General data'!I$8, Eutrophication_Module_Inputs[[#Headers],[Country]:[Coastal Population]],0))</f>
        <v>245720</v>
      </c>
      <c r="J94" s="69">
        <f>INDEX('4. WP General data'!$B$7:$L$229, MATCH('1. Eutrophication General data'!$C94, '4. WP General data'!$B$7:$B$229, 0), MATCH('1. Eutrophication General data'!J$8, Eutrophication_Module_Inputs[[#Headers],[Country]:[Coastal Population]],0))</f>
        <v>0</v>
      </c>
      <c r="K94" s="69">
        <f>INDEX('4. WP General data'!$B$7:$L$229, MATCH('1. Eutrophication General data'!$C94, '4. WP General data'!$B$7:$B$229, 0), MATCH('1. Eutrophication General data'!K$8, Eutrophication_Module_Inputs[[#Headers],[Country]:[Coastal Population]],0))</f>
        <v>1.13953E-11</v>
      </c>
      <c r="L94" s="69">
        <f>INDEX('4. WP General data'!$B$7:$L$229, MATCH('1. Eutrophication General data'!$C94, '4. WP General data'!$B$7:$B$229, 0), MATCH('1. Eutrophication General data'!L$8, Eutrophication_Module_Inputs[[#Headers],[Country]:[Coastal Population]],0))</f>
        <v>2.57005E-15</v>
      </c>
      <c r="M94" s="70">
        <f>INDEX('4. WP General data'!$B$7:$L$229, MATCH('1. Eutrophication General data'!$C94, '4. WP General data'!$B$7:$B$229, 0), MATCH('1. Eutrophication General data'!M$8, Eutrophication_Module_Inputs[[#Headers],[Country]:[Coastal Population]],0))</f>
        <v>0.15309</v>
      </c>
    </row>
    <row r="95" spans="3:13" ht="14.25" customHeight="1" x14ac:dyDescent="0.2">
      <c r="C95" s="9" t="s">
        <v>113</v>
      </c>
      <c r="D95" s="9" t="s">
        <v>34</v>
      </c>
      <c r="E95" s="69">
        <f>INDEX('4. WP General data'!$B$7:$L$229, MATCH('1. Eutrophication General data'!$C95, '4. WP General data'!$B$7:$B$229, 0), MATCH('1. Eutrophication General data'!E$8, Eutrophication_Module_Inputs[[#Headers],[Country]:[Coastal Population]],0))</f>
        <v>2105566</v>
      </c>
      <c r="F95" s="69">
        <f>INDEX('4. WP General data'!$B$7:$L$229, MATCH('1. Eutrophication General data'!$C95, '4. WP General data'!$B$7:$B$229, 0), MATCH('1. Eutrophication General data'!F$8, Eutrophication_Module_Inputs[[#Headers],[Country]:[Coastal Population]],0))</f>
        <v>73.283108108108095</v>
      </c>
      <c r="G95" s="69"/>
      <c r="H95" s="69">
        <f>INDEX('4. WP General data'!$B$7:$L$229, MATCH('1. Eutrophication General data'!$C95, '4. WP General data'!$B$7:$B$229, 0), MATCH('1. Eutrophication General data'!H$8, Eutrophication_Module_Inputs[[#Headers],[Country]:[Coastal Population]],0))</f>
        <v>2300.4522959999999</v>
      </c>
      <c r="I95" s="69">
        <f>INDEX('4. WP General data'!$B$7:$L$229, MATCH('1. Eutrophication General data'!$C95, '4. WP General data'!$B$7:$B$229, 0), MATCH('1. Eutrophication General data'!I$8, Eutrophication_Module_Inputs[[#Headers],[Country]:[Coastal Population]],0))</f>
        <v>28120</v>
      </c>
      <c r="J95" s="69">
        <f>INDEX('4. WP General data'!$B$7:$L$229, MATCH('1. Eutrophication General data'!$C95, '4. WP General data'!$B$7:$B$229, 0), MATCH('1. Eutrophication General data'!J$8, Eutrophication_Module_Inputs[[#Headers],[Country]:[Coastal Population]],0))</f>
        <v>0</v>
      </c>
      <c r="K95" s="69">
        <f>INDEX('4. WP General data'!$B$7:$L$229, MATCH('1. Eutrophication General data'!$C95, '4. WP General data'!$B$7:$B$229, 0), MATCH('1. Eutrophication General data'!K$8, Eutrophication_Module_Inputs[[#Headers],[Country]:[Coastal Population]],0))</f>
        <v>2.7478700000000001E-12</v>
      </c>
      <c r="L95" s="69">
        <f>INDEX('4. WP General data'!$B$7:$L$229, MATCH('1. Eutrophication General data'!$C95, '4. WP General data'!$B$7:$B$229, 0), MATCH('1. Eutrophication General data'!L$8, Eutrophication_Module_Inputs[[#Headers],[Country]:[Coastal Population]],0))</f>
        <v>1.1978800000000001E-15</v>
      </c>
      <c r="M95" s="70">
        <f>INDEX('4. WP General data'!$B$7:$L$229, MATCH('1. Eutrophication General data'!$C95, '4. WP General data'!$B$7:$B$229, 0), MATCH('1. Eutrophication General data'!M$8, Eutrophication_Module_Inputs[[#Headers],[Country]:[Coastal Population]],0))</f>
        <v>0.41578999999999999</v>
      </c>
    </row>
    <row r="96" spans="3:13" ht="14.25" customHeight="1" x14ac:dyDescent="0.2">
      <c r="C96" s="9" t="s">
        <v>114</v>
      </c>
      <c r="D96" s="9" t="s">
        <v>36</v>
      </c>
      <c r="E96" s="69">
        <f>INDEX('4. WP General data'!$B$7:$L$229, MATCH('1. Eutrophication General data'!$C96, '4. WP General data'!$B$7:$B$229, 0), MATCH('1. Eutrophication General data'!E$8, Eutrophication_Module_Inputs[[#Headers],[Country]:[Coastal Population]],0))</f>
        <v>808726</v>
      </c>
      <c r="F96" s="69">
        <f>INDEX('4. WP General data'!$B$7:$L$229, MATCH('1. Eutrophication General data'!$C96, '4. WP General data'!$B$7:$B$229, 0), MATCH('1. Eutrophication General data'!F$8, Eutrophication_Module_Inputs[[#Headers],[Country]:[Coastal Population]],0))</f>
        <v>4.0872085344170701</v>
      </c>
      <c r="G96" s="69"/>
      <c r="H96" s="69">
        <f>INDEX('4. WP General data'!$B$7:$L$229, MATCH('1. Eutrophication General data'!$C96, '4. WP General data'!$B$7:$B$229, 0), MATCH('1. Eutrophication General data'!H$8, Eutrophication_Module_Inputs[[#Headers],[Country]:[Coastal Population]],0))</f>
        <v>21902.23821</v>
      </c>
      <c r="I96" s="69">
        <f>INDEX('4. WP General data'!$B$7:$L$229, MATCH('1. Eutrophication General data'!$C96, '4. WP General data'!$B$7:$B$229, 0), MATCH('1. Eutrophication General data'!I$8, Eutrophication_Module_Inputs[[#Headers],[Country]:[Coastal Population]],0))</f>
        <v>196850</v>
      </c>
      <c r="J96" s="69">
        <f>INDEX('4. WP General data'!$B$7:$L$229, MATCH('1. Eutrophication General data'!$C96, '4. WP General data'!$B$7:$B$229, 0), MATCH('1. Eutrophication General data'!J$8, Eutrophication_Module_Inputs[[#Headers],[Country]:[Coastal Population]],0))</f>
        <v>0</v>
      </c>
      <c r="K96" s="69">
        <f>INDEX('4. WP General data'!$B$7:$L$229, MATCH('1. Eutrophication General data'!$C96, '4. WP General data'!$B$7:$B$229, 0), MATCH('1. Eutrophication General data'!K$8, Eutrophication_Module_Inputs[[#Headers],[Country]:[Coastal Population]],0))</f>
        <v>2.85672E-12</v>
      </c>
      <c r="L96" s="69">
        <f>INDEX('4. WP General data'!$B$7:$L$229, MATCH('1. Eutrophication General data'!$C96, '4. WP General data'!$B$7:$B$229, 0), MATCH('1. Eutrophication General data'!L$8, Eutrophication_Module_Inputs[[#Headers],[Country]:[Coastal Population]],0))</f>
        <v>6.9730399999999998E-16</v>
      </c>
      <c r="M96" s="70">
        <f>INDEX('4. WP General data'!$B$7:$L$229, MATCH('1. Eutrophication General data'!$C96, '4. WP General data'!$B$7:$B$229, 0), MATCH('1. Eutrophication General data'!M$8, Eutrophication_Module_Inputs[[#Headers],[Country]:[Coastal Population]],0))</f>
        <v>0.61402000000000001</v>
      </c>
    </row>
    <row r="97" spans="3:13" ht="14.25" customHeight="1" x14ac:dyDescent="0.2">
      <c r="C97" s="9" t="s">
        <v>115</v>
      </c>
      <c r="D97" s="9" t="s">
        <v>36</v>
      </c>
      <c r="E97" s="69">
        <f>INDEX('4. WP General data'!$B$7:$L$229, MATCH('1. Eutrophication General data'!$C97, '4. WP General data'!$B$7:$B$229, 0), MATCH('1. Eutrophication General data'!E$8, Eutrophication_Module_Inputs[[#Headers],[Country]:[Coastal Population]],0))</f>
        <v>11584996</v>
      </c>
      <c r="F97" s="69">
        <f>INDEX('4. WP General data'!$B$7:$L$229, MATCH('1. Eutrophication General data'!$C97, '4. WP General data'!$B$7:$B$229, 0), MATCH('1. Eutrophication General data'!F$8, Eutrophication_Module_Inputs[[#Headers],[Country]:[Coastal Population]],0))</f>
        <v>415.368976777939</v>
      </c>
      <c r="G97" s="69"/>
      <c r="H97" s="69">
        <f>INDEX('4. WP General data'!$B$7:$L$229, MATCH('1. Eutrophication General data'!$C97, '4. WP General data'!$B$7:$B$229, 0), MATCH('1. Eutrophication General data'!H$8, Eutrophication_Module_Inputs[[#Headers],[Country]:[Coastal Population]],0))</f>
        <v>3118.456702</v>
      </c>
      <c r="I97" s="69">
        <f>INDEX('4. WP General data'!$B$7:$L$229, MATCH('1. Eutrophication General data'!$C97, '4. WP General data'!$B$7:$B$229, 0), MATCH('1. Eutrophication General data'!I$8, Eutrophication_Module_Inputs[[#Headers],[Country]:[Coastal Population]],0))</f>
        <v>27560</v>
      </c>
      <c r="J97" s="69">
        <f>INDEX('4. WP General data'!$B$7:$L$229, MATCH('1. Eutrophication General data'!$C97, '4. WP General data'!$B$7:$B$229, 0), MATCH('1. Eutrophication General data'!J$8, Eutrophication_Module_Inputs[[#Headers],[Country]:[Coastal Population]],0))</f>
        <v>0</v>
      </c>
      <c r="K97" s="69">
        <f>INDEX('4. WP General data'!$B$7:$L$229, MATCH('1. Eutrophication General data'!$C97, '4. WP General data'!$B$7:$B$229, 0), MATCH('1. Eutrophication General data'!K$8, Eutrophication_Module_Inputs[[#Headers],[Country]:[Coastal Population]],0))</f>
        <v>7.25356E-12</v>
      </c>
      <c r="L97" s="69">
        <f>INDEX('4. WP General data'!$B$7:$L$229, MATCH('1. Eutrophication General data'!$C97, '4. WP General data'!$B$7:$B$229, 0), MATCH('1. Eutrophication General data'!L$8, Eutrophication_Module_Inputs[[#Headers],[Country]:[Coastal Population]],0))</f>
        <v>3.6408200000000003E-16</v>
      </c>
      <c r="M97" s="70">
        <f>INDEX('4. WP General data'!$B$7:$L$229, MATCH('1. Eutrophication General data'!$C97, '4. WP General data'!$B$7:$B$229, 0), MATCH('1. Eutrophication General data'!M$8, Eutrophication_Module_Inputs[[#Headers],[Country]:[Coastal Population]],0))</f>
        <v>0.59577999999999998</v>
      </c>
    </row>
    <row r="98" spans="3:13" ht="14.25" customHeight="1" x14ac:dyDescent="0.2">
      <c r="C98" s="9" t="s">
        <v>116</v>
      </c>
      <c r="D98" s="9" t="s">
        <v>36</v>
      </c>
      <c r="E98" s="69">
        <f>INDEX('4. WP General data'!$B$7:$L$229, MATCH('1. Eutrophication General data'!$C98, '4. WP General data'!$B$7:$B$229, 0), MATCH('1. Eutrophication General data'!E$8, Eutrophication_Module_Inputs[[#Headers],[Country]:[Coastal Population]],0))</f>
        <v>10432860</v>
      </c>
      <c r="F98" s="69">
        <f>INDEX('4. WP General data'!$B$7:$L$229, MATCH('1. Eutrophication General data'!$C98, '4. WP General data'!$B$7:$B$229, 0), MATCH('1. Eutrophication General data'!F$8, Eutrophication_Module_Inputs[[#Headers],[Country]:[Coastal Population]],0))</f>
        <v>91.861158280454006</v>
      </c>
      <c r="G98" s="69"/>
      <c r="H98" s="69">
        <f>INDEX('4. WP General data'!$B$7:$L$229, MATCH('1. Eutrophication General data'!$C98, '4. WP General data'!$B$7:$B$229, 0), MATCH('1. Eutrophication General data'!H$8, Eutrophication_Module_Inputs[[#Headers],[Country]:[Coastal Population]],0))</f>
        <v>5686.370962</v>
      </c>
      <c r="I98" s="69">
        <f>INDEX('4. WP General data'!$B$7:$L$229, MATCH('1. Eutrophication General data'!$C98, '4. WP General data'!$B$7:$B$229, 0), MATCH('1. Eutrophication General data'!I$8, Eutrophication_Module_Inputs[[#Headers],[Country]:[Coastal Population]],0))</f>
        <v>111890</v>
      </c>
      <c r="J98" s="69">
        <f>INDEX('4. WP General data'!$B$7:$L$229, MATCH('1. Eutrophication General data'!$C98, '4. WP General data'!$B$7:$B$229, 0), MATCH('1. Eutrophication General data'!J$8, Eutrophication_Module_Inputs[[#Headers],[Country]:[Coastal Population]],0))</f>
        <v>0</v>
      </c>
      <c r="K98" s="69">
        <f>INDEX('4. WP General data'!$B$7:$L$229, MATCH('1. Eutrophication General data'!$C98, '4. WP General data'!$B$7:$B$229, 0), MATCH('1. Eutrophication General data'!K$8, Eutrophication_Module_Inputs[[#Headers],[Country]:[Coastal Population]],0))</f>
        <v>2.7849E-12</v>
      </c>
      <c r="L98" s="69">
        <f>INDEX('4. WP General data'!$B$7:$L$229, MATCH('1. Eutrophication General data'!$C98, '4. WP General data'!$B$7:$B$229, 0), MATCH('1. Eutrophication General data'!L$8, Eutrophication_Module_Inputs[[#Headers],[Country]:[Coastal Population]],0))</f>
        <v>5.8407600000000005E-16</v>
      </c>
      <c r="M98" s="70">
        <f>INDEX('4. WP General data'!$B$7:$L$229, MATCH('1. Eutrophication General data'!$C98, '4. WP General data'!$B$7:$B$229, 0), MATCH('1. Eutrophication General data'!M$8, Eutrophication_Module_Inputs[[#Headers],[Country]:[Coastal Population]],0))</f>
        <v>7.7899999999999997E-2</v>
      </c>
    </row>
    <row r="99" spans="3:13" ht="14.25" customHeight="1" x14ac:dyDescent="0.2">
      <c r="C99" s="9" t="s">
        <v>117</v>
      </c>
      <c r="D99" s="9" t="s">
        <v>31</v>
      </c>
      <c r="E99" s="69">
        <f>INDEX('4. WP General data'!$B$7:$L$229, MATCH('1. Eutrophication General data'!$C99, '4. WP General data'!$B$7:$B$229, 0), MATCH('1. Eutrophication General data'!E$8, Eutrophication_Module_Inputs[[#Headers],[Country]:[Coastal Population]],0))</f>
        <v>7346100</v>
      </c>
      <c r="F99" s="69">
        <f>INDEX('4. WP General data'!$B$7:$L$229, MATCH('1. Eutrophication General data'!$C99, '4. WP General data'!$B$7:$B$229, 0), MATCH('1. Eutrophication General data'!F$8, Eutrophication_Module_Inputs[[#Headers],[Country]:[Coastal Population]],0))</f>
        <v>7060.0952380952403</v>
      </c>
      <c r="G99" s="69"/>
      <c r="H99" s="69">
        <f>INDEX('4. WP General data'!$B$7:$L$229, MATCH('1. Eutrophication General data'!$C99, '4. WP General data'!$B$7:$B$229, 0), MATCH('1. Eutrophication General data'!H$8, Eutrophication_Module_Inputs[[#Headers],[Country]:[Coastal Population]],0))</f>
        <v>70450.338149999996</v>
      </c>
      <c r="I99" s="69">
        <f>INDEX('4. WP General data'!$B$7:$L$229, MATCH('1. Eutrophication General data'!$C99, '4. WP General data'!$B$7:$B$229, 0), MATCH('1. Eutrophication General data'!I$8, Eutrophication_Module_Inputs[[#Headers],[Country]:[Coastal Population]],0))</f>
        <v>1050</v>
      </c>
      <c r="J99" s="69">
        <f>INDEX('4. WP General data'!$B$7:$L$229, MATCH('1. Eutrophication General data'!$C99, '4. WP General data'!$B$7:$B$229, 0), MATCH('1. Eutrophication General data'!J$8, Eutrophication_Module_Inputs[[#Headers],[Country]:[Coastal Population]],0))</f>
        <v>0</v>
      </c>
      <c r="K99" s="69" t="str">
        <f>INDEX('4. WP General data'!$B$7:$L$229, MATCH('1. Eutrophication General data'!$C99, '4. WP General data'!$B$7:$B$229, 0), MATCH('1. Eutrophication General data'!K$8, Eutrophication_Module_Inputs[[#Headers],[Country]:[Coastal Population]],0))</f>
        <v>Country not available in source dataset</v>
      </c>
      <c r="L99" s="69" t="str">
        <f>INDEX('4. WP General data'!$B$7:$L$229, MATCH('1. Eutrophication General data'!$C99, '4. WP General data'!$B$7:$B$229, 0), MATCH('1. Eutrophication General data'!L$8, Eutrophication_Module_Inputs[[#Headers],[Country]:[Coastal Population]],0))</f>
        <v>Country not available in Source Dataset</v>
      </c>
      <c r="M99" s="70">
        <f>INDEX('4. WP General data'!$B$7:$L$229, MATCH('1. Eutrophication General data'!$C99, '4. WP General data'!$B$7:$B$229, 0), MATCH('1. Eutrophication General data'!M$8, Eutrophication_Module_Inputs[[#Headers],[Country]:[Coastal Population]],0))</f>
        <v>1</v>
      </c>
    </row>
    <row r="100" spans="3:13" ht="14.25" customHeight="1" x14ac:dyDescent="0.2">
      <c r="C100" s="9" t="s">
        <v>118</v>
      </c>
      <c r="D100" s="9" t="s">
        <v>27</v>
      </c>
      <c r="E100" s="69">
        <f>INDEX('4. WP General data'!$B$7:$L$229, MATCH('1. Eutrophication General data'!$C100, '4. WP General data'!$B$7:$B$229, 0), MATCH('1. Eutrophication General data'!E$8, Eutrophication_Module_Inputs[[#Headers],[Country]:[Coastal Population]],0))</f>
        <v>9643048</v>
      </c>
      <c r="F100" s="69">
        <f>INDEX('4. WP General data'!$B$7:$L$229, MATCH('1. Eutrophication General data'!$C100, '4. WP General data'!$B$7:$B$229, 0), MATCH('1. Eutrophication General data'!F$8, Eutrophication_Module_Inputs[[#Headers],[Country]:[Coastal Population]],0))</f>
        <v>106.398104317335</v>
      </c>
      <c r="G100" s="69"/>
      <c r="H100" s="69">
        <f>INDEX('4. WP General data'!$B$7:$L$229, MATCH('1. Eutrophication General data'!$C100, '4. WP General data'!$B$7:$B$229, 0), MATCH('1. Eutrophication General data'!H$8, Eutrophication_Module_Inputs[[#Headers],[Country]:[Coastal Population]],0))</f>
        <v>37419.475689999999</v>
      </c>
      <c r="I100" s="69">
        <f>INDEX('4. WP General data'!$B$7:$L$229, MATCH('1. Eutrophication General data'!$C100, '4. WP General data'!$B$7:$B$229, 0), MATCH('1. Eutrophication General data'!I$8, Eutrophication_Module_Inputs[[#Headers],[Country]:[Coastal Population]],0))</f>
        <v>91260</v>
      </c>
      <c r="J100" s="69">
        <f>INDEX('4. WP General data'!$B$7:$L$229, MATCH('1. Eutrophication General data'!$C100, '4. WP General data'!$B$7:$B$229, 0), MATCH('1. Eutrophication General data'!J$8, Eutrophication_Module_Inputs[[#Headers],[Country]:[Coastal Population]],0))</f>
        <v>0</v>
      </c>
      <c r="K100" s="69">
        <f>INDEX('4. WP General data'!$B$7:$L$229, MATCH('1. Eutrophication General data'!$C100, '4. WP General data'!$B$7:$B$229, 0), MATCH('1. Eutrophication General data'!K$8, Eutrophication_Module_Inputs[[#Headers],[Country]:[Coastal Population]],0))</f>
        <v>2.2564900000000001E-13</v>
      </c>
      <c r="L100" s="69">
        <f>INDEX('4. WP General data'!$B$7:$L$229, MATCH('1. Eutrophication General data'!$C100, '4. WP General data'!$B$7:$B$229, 0), MATCH('1. Eutrophication General data'!L$8, Eutrophication_Module_Inputs[[#Headers],[Country]:[Coastal Population]],0))</f>
        <v>0</v>
      </c>
      <c r="M100" s="70">
        <f>INDEX('4. WP General data'!$B$7:$L$229, MATCH('1. Eutrophication General data'!$C100, '4. WP General data'!$B$7:$B$229, 0), MATCH('1. Eutrophication General data'!M$8, Eutrophication_Module_Inputs[[#Headers],[Country]:[Coastal Population]],0))</f>
        <v>0</v>
      </c>
    </row>
    <row r="101" spans="3:13" ht="14.25" customHeight="1" x14ac:dyDescent="0.2">
      <c r="C101" s="9" t="s">
        <v>119</v>
      </c>
      <c r="D101" s="9" t="s">
        <v>27</v>
      </c>
      <c r="E101" s="69">
        <f>INDEX('4. WP General data'!$B$7:$L$229, MATCH('1. Eutrophication General data'!$C101, '4. WP General data'!$B$7:$B$229, 0), MATCH('1. Eutrophication General data'!E$8, Eutrophication_Module_Inputs[[#Headers],[Country]:[Coastal Population]],0))</f>
        <v>382003</v>
      </c>
      <c r="F101" s="69">
        <f>INDEX('4. WP General data'!$B$7:$L$229, MATCH('1. Eutrophication General data'!$C101, '4. WP General data'!$B$7:$B$229, 0), MATCH('1. Eutrophication General data'!F$8, Eutrophication_Module_Inputs[[#Headers],[Country]:[Coastal Population]],0))</f>
        <v>3.69453535654071</v>
      </c>
      <c r="G101" s="69"/>
      <c r="H101" s="69">
        <f>INDEX('4. WP General data'!$B$7:$L$229, MATCH('1. Eutrophication General data'!$C101, '4. WP General data'!$B$7:$B$229, 0), MATCH('1. Eutrophication General data'!H$8, Eutrophication_Module_Inputs[[#Headers],[Country]:[Coastal Population]],0))</f>
        <v>62050.96254</v>
      </c>
      <c r="I101" s="69">
        <f>INDEX('4. WP General data'!$B$7:$L$229, MATCH('1. Eutrophication General data'!$C101, '4. WP General data'!$B$7:$B$229, 0), MATCH('1. Eutrophication General data'!I$8, Eutrophication_Module_Inputs[[#Headers],[Country]:[Coastal Population]],0))</f>
        <v>100830</v>
      </c>
      <c r="J101" s="69">
        <f>INDEX('4. WP General data'!$B$7:$L$229, MATCH('1. Eutrophication General data'!$C101, '4. WP General data'!$B$7:$B$229, 0), MATCH('1. Eutrophication General data'!J$8, Eutrophication_Module_Inputs[[#Headers],[Country]:[Coastal Population]],0))</f>
        <v>0</v>
      </c>
      <c r="K101" s="69">
        <f>INDEX('4. WP General data'!$B$7:$L$229, MATCH('1. Eutrophication General data'!$C101, '4. WP General data'!$B$7:$B$229, 0), MATCH('1. Eutrophication General data'!K$8, Eutrophication_Module_Inputs[[#Headers],[Country]:[Coastal Population]],0))</f>
        <v>1.8594000000000001E-13</v>
      </c>
      <c r="L101" s="69">
        <f>INDEX('4. WP General data'!$B$7:$L$229, MATCH('1. Eutrophication General data'!$C101, '4. WP General data'!$B$7:$B$229, 0), MATCH('1. Eutrophication General data'!L$8, Eutrophication_Module_Inputs[[#Headers],[Country]:[Coastal Population]],0))</f>
        <v>5.67681E-16</v>
      </c>
      <c r="M101" s="70">
        <f>INDEX('4. WP General data'!$B$7:$L$229, MATCH('1. Eutrophication General data'!$C101, '4. WP General data'!$B$7:$B$229, 0), MATCH('1. Eutrophication General data'!M$8, Eutrophication_Module_Inputs[[#Headers],[Country]:[Coastal Population]],0))</f>
        <v>0.41091</v>
      </c>
    </row>
    <row r="102" spans="3:13" ht="14.25" customHeight="1" x14ac:dyDescent="0.2">
      <c r="C102" s="9" t="s">
        <v>120</v>
      </c>
      <c r="D102" s="9" t="s">
        <v>25</v>
      </c>
      <c r="E102" s="69">
        <f>INDEX('4. WP General data'!$B$7:$L$229, MATCH('1. Eutrophication General data'!$C102, '4. WP General data'!$B$7:$B$229, 0), MATCH('1. Eutrophication General data'!E$8, Eutrophication_Module_Inputs[[#Headers],[Country]:[Coastal Population]],0))</f>
        <v>1417173173</v>
      </c>
      <c r="F102" s="69">
        <f>INDEX('4. WP General data'!$B$7:$L$229, MATCH('1. Eutrophication General data'!$C102, '4. WP General data'!$B$7:$B$229, 0), MATCH('1. Eutrophication General data'!F$8, Eutrophication_Module_Inputs[[#Headers],[Country]:[Coastal Population]],0))</f>
        <v>473.41873274160093</v>
      </c>
      <c r="G102" s="69"/>
      <c r="H102" s="69">
        <f>INDEX('4. WP General data'!$B$7:$L$229, MATCH('1. Eutrophication General data'!$C102, '4. WP General data'!$B$7:$B$229, 0), MATCH('1. Eutrophication General data'!H$8, Eutrophication_Module_Inputs[[#Headers],[Country]:[Coastal Population]],0))</f>
        <v>7992.7751360000002</v>
      </c>
      <c r="I102" s="69">
        <f>INDEX('4. WP General data'!$B$7:$L$229, MATCH('1. Eutrophication General data'!$C102, '4. WP General data'!$B$7:$B$229, 0), MATCH('1. Eutrophication General data'!I$8, Eutrophication_Module_Inputs[[#Headers],[Country]:[Coastal Population]],0))</f>
        <v>2973190</v>
      </c>
      <c r="J102" s="69">
        <f>INDEX('4. WP General data'!$B$7:$L$229, MATCH('1. Eutrophication General data'!$C102, '4. WP General data'!$B$7:$B$229, 0), MATCH('1. Eutrophication General data'!J$8, Eutrophication_Module_Inputs[[#Headers],[Country]:[Coastal Population]],0))</f>
        <v>0</v>
      </c>
      <c r="K102" s="69">
        <f>INDEX('4. WP General data'!$B$7:$L$229, MATCH('1. Eutrophication General data'!$C102, '4. WP General data'!$B$7:$B$229, 0), MATCH('1. Eutrophication General data'!K$8, Eutrophication_Module_Inputs[[#Headers],[Country]:[Coastal Population]],0))</f>
        <v>3.1520500000000001E-12</v>
      </c>
      <c r="L102" s="69">
        <f>INDEX('4. WP General data'!$B$7:$L$229, MATCH('1. Eutrophication General data'!$C102, '4. WP General data'!$B$7:$B$229, 0), MATCH('1. Eutrophication General data'!L$8, Eutrophication_Module_Inputs[[#Headers],[Country]:[Coastal Population]],0))</f>
        <v>2.0950100000000001E-15</v>
      </c>
      <c r="M102" s="70">
        <f>INDEX('4. WP General data'!$B$7:$L$229, MATCH('1. Eutrophication General data'!$C102, '4. WP General data'!$B$7:$B$229, 0), MATCH('1. Eutrophication General data'!M$8, Eutrophication_Module_Inputs[[#Headers],[Country]:[Coastal Population]],0))</f>
        <v>3.8969999999999998E-2</v>
      </c>
    </row>
    <row r="103" spans="3:13" ht="14.25" customHeight="1" x14ac:dyDescent="0.2">
      <c r="C103" s="9" t="s">
        <v>121</v>
      </c>
      <c r="D103" s="9" t="s">
        <v>31</v>
      </c>
      <c r="E103" s="69">
        <f>INDEX('4. WP General data'!$B$7:$L$229, MATCH('1. Eutrophication General data'!$C103, '4. WP General data'!$B$7:$B$229, 0), MATCH('1. Eutrophication General data'!E$8, Eutrophication_Module_Inputs[[#Headers],[Country]:[Coastal Population]],0))</f>
        <v>275501339</v>
      </c>
      <c r="F103" s="69">
        <f>INDEX('4. WP General data'!$B$7:$L$229, MATCH('1. Eutrophication General data'!$C103, '4. WP General data'!$B$7:$B$229, 0), MATCH('1. Eutrophication General data'!F$8, Eutrophication_Module_Inputs[[#Headers],[Country]:[Coastal Population]],0))</f>
        <v>144.64738040148401</v>
      </c>
      <c r="G103" s="69"/>
      <c r="H103" s="69">
        <f>INDEX('4. WP General data'!$B$7:$L$229, MATCH('1. Eutrophication General data'!$C103, '4. WP General data'!$B$7:$B$229, 0), MATCH('1. Eutrophication General data'!H$8, Eutrophication_Module_Inputs[[#Headers],[Country]:[Coastal Population]],0))</f>
        <v>12546.963470000001</v>
      </c>
      <c r="I103" s="69">
        <f>INDEX('4. WP General data'!$B$7:$L$229, MATCH('1. Eutrophication General data'!$C103, '4. WP General data'!$B$7:$B$229, 0), MATCH('1. Eutrophication General data'!I$8, Eutrophication_Module_Inputs[[#Headers],[Country]:[Coastal Population]],0))</f>
        <v>1892555.47</v>
      </c>
      <c r="J103" s="69">
        <f>INDEX('4. WP General data'!$B$7:$L$229, MATCH('1. Eutrophication General data'!$C103, '4. WP General data'!$B$7:$B$229, 0), MATCH('1. Eutrophication General data'!J$8, Eutrophication_Module_Inputs[[#Headers],[Country]:[Coastal Population]],0))</f>
        <v>0</v>
      </c>
      <c r="K103" s="69">
        <f>INDEX('4. WP General data'!$B$7:$L$229, MATCH('1. Eutrophication General data'!$C103, '4. WP General data'!$B$7:$B$229, 0), MATCH('1. Eutrophication General data'!K$8, Eutrophication_Module_Inputs[[#Headers],[Country]:[Coastal Population]],0))</f>
        <v>2.8834E-12</v>
      </c>
      <c r="L103" s="69">
        <f>INDEX('4. WP General data'!$B$7:$L$229, MATCH('1. Eutrophication General data'!$C103, '4. WP General data'!$B$7:$B$229, 0), MATCH('1. Eutrophication General data'!L$8, Eutrophication_Module_Inputs[[#Headers],[Country]:[Coastal Population]],0))</f>
        <v>1.3963400000000001E-15</v>
      </c>
      <c r="M103" s="70">
        <f>INDEX('4. WP General data'!$B$7:$L$229, MATCH('1. Eutrophication General data'!$C103, '4. WP General data'!$B$7:$B$229, 0), MATCH('1. Eutrophication General data'!M$8, Eutrophication_Module_Inputs[[#Headers],[Country]:[Coastal Population]],0))</f>
        <v>0.23511000000000001</v>
      </c>
    </row>
    <row r="104" spans="3:13" ht="14.25" customHeight="1" x14ac:dyDescent="0.2">
      <c r="C104" s="9" t="s">
        <v>122</v>
      </c>
      <c r="D104" s="9" t="s">
        <v>29</v>
      </c>
      <c r="E104" s="69">
        <f>INDEX('4. WP General data'!$B$7:$L$229, MATCH('1. Eutrophication General data'!$C104, '4. WP General data'!$B$7:$B$229, 0), MATCH('1. Eutrophication General data'!E$8, Eutrophication_Module_Inputs[[#Headers],[Country]:[Coastal Population]],0))</f>
        <v>88550570</v>
      </c>
      <c r="F104" s="69">
        <f>INDEX('4. WP General data'!$B$7:$L$229, MATCH('1. Eutrophication General data'!$C104, '4. WP General data'!$B$7:$B$229, 0), MATCH('1. Eutrophication General data'!F$8, Eutrophication_Module_Inputs[[#Headers],[Country]:[Coastal Population]],0))</f>
        <v>54.190096764252701</v>
      </c>
      <c r="G104" s="69"/>
      <c r="H104" s="69">
        <f>INDEX('4. WP General data'!$B$7:$L$229, MATCH('1. Eutrophication General data'!$C104, '4. WP General data'!$B$7:$B$229, 0), MATCH('1. Eutrophication General data'!H$8, Eutrophication_Module_Inputs[[#Headers],[Country]:[Coastal Population]],0))</f>
        <v>15037.394329999999</v>
      </c>
      <c r="I104" s="69">
        <f>INDEX('4. WP General data'!$B$7:$L$229, MATCH('1. Eutrophication General data'!$C104, '4. WP General data'!$B$7:$B$229, 0), MATCH('1. Eutrophication General data'!I$8, Eutrophication_Module_Inputs[[#Headers],[Country]:[Coastal Population]],0))</f>
        <v>1622500</v>
      </c>
      <c r="J104" s="69">
        <f>INDEX('4. WP General data'!$B$7:$L$229, MATCH('1. Eutrophication General data'!$C104, '4. WP General data'!$B$7:$B$229, 0), MATCH('1. Eutrophication General data'!J$8, Eutrophication_Module_Inputs[[#Headers],[Country]:[Coastal Population]],0))</f>
        <v>0</v>
      </c>
      <c r="K104" s="69">
        <f>INDEX('4. WP General data'!$B$7:$L$229, MATCH('1. Eutrophication General data'!$C104, '4. WP General data'!$B$7:$B$229, 0), MATCH('1. Eutrophication General data'!K$8, Eutrophication_Module_Inputs[[#Headers],[Country]:[Coastal Population]],0))</f>
        <v>9.7356100000000012E-13</v>
      </c>
      <c r="L104" s="69">
        <f>INDEX('4. WP General data'!$B$7:$L$229, MATCH('1. Eutrophication General data'!$C104, '4. WP General data'!$B$7:$B$229, 0), MATCH('1. Eutrophication General data'!L$8, Eutrophication_Module_Inputs[[#Headers],[Country]:[Coastal Population]],0))</f>
        <v>2.6542600000000003E-15</v>
      </c>
      <c r="M104" s="70">
        <f>INDEX('4. WP General data'!$B$7:$L$229, MATCH('1. Eutrophication General data'!$C104, '4. WP General data'!$B$7:$B$229, 0), MATCH('1. Eutrophication General data'!M$8, Eutrophication_Module_Inputs[[#Headers],[Country]:[Coastal Population]],0))</f>
        <v>2.7380000000000002E-2</v>
      </c>
    </row>
    <row r="105" spans="3:13" ht="14.25" customHeight="1" x14ac:dyDescent="0.2">
      <c r="C105" s="9" t="s">
        <v>123</v>
      </c>
      <c r="D105" s="9" t="s">
        <v>29</v>
      </c>
      <c r="E105" s="69">
        <f>INDEX('4. WP General data'!$B$7:$L$229, MATCH('1. Eutrophication General data'!$C105, '4. WP General data'!$B$7:$B$229, 0), MATCH('1. Eutrophication General data'!E$8, Eutrophication_Module_Inputs[[#Headers],[Country]:[Coastal Population]],0))</f>
        <v>44496122</v>
      </c>
      <c r="F105" s="69">
        <f>INDEX('4. WP General data'!$B$7:$L$229, MATCH('1. Eutrophication General data'!$C105, '4. WP General data'!$B$7:$B$229, 0), MATCH('1. Eutrophication General data'!F$8, Eutrophication_Module_Inputs[[#Headers],[Country]:[Coastal Population]],0))</f>
        <v>100.278240518925</v>
      </c>
      <c r="G105" s="69"/>
      <c r="H105" s="69">
        <f>INDEX('4. WP General data'!$B$7:$L$229, MATCH('1. Eutrophication General data'!$C105, '4. WP General data'!$B$7:$B$229, 0), MATCH('1. Eutrophication General data'!H$8, Eutrophication_Module_Inputs[[#Headers],[Country]:[Coastal Population]],0))</f>
        <v>12472.52673</v>
      </c>
      <c r="I105" s="69">
        <f>INDEX('4. WP General data'!$B$7:$L$229, MATCH('1. Eutrophication General data'!$C105, '4. WP General data'!$B$7:$B$229, 0), MATCH('1. Eutrophication General data'!I$8, Eutrophication_Module_Inputs[[#Headers],[Country]:[Coastal Population]],0))</f>
        <v>434128</v>
      </c>
      <c r="J105" s="69">
        <f>INDEX('4. WP General data'!$B$7:$L$229, MATCH('1. Eutrophication General data'!$C105, '4. WP General data'!$B$7:$B$229, 0), MATCH('1. Eutrophication General data'!J$8, Eutrophication_Module_Inputs[[#Headers],[Country]:[Coastal Population]],0))</f>
        <v>0</v>
      </c>
      <c r="K105" s="69">
        <f>INDEX('4. WP General data'!$B$7:$L$229, MATCH('1. Eutrophication General data'!$C105, '4. WP General data'!$B$7:$B$229, 0), MATCH('1. Eutrophication General data'!K$8, Eutrophication_Module_Inputs[[#Headers],[Country]:[Coastal Population]],0))</f>
        <v>1.89629E-13</v>
      </c>
      <c r="L105" s="69">
        <f>INDEX('4. WP General data'!$B$7:$L$229, MATCH('1. Eutrophication General data'!$C105, '4. WP General data'!$B$7:$B$229, 0), MATCH('1. Eutrophication General data'!L$8, Eutrophication_Module_Inputs[[#Headers],[Country]:[Coastal Population]],0))</f>
        <v>2.6542600000000003E-15</v>
      </c>
      <c r="M105" s="70">
        <f>INDEX('4. WP General data'!$B$7:$L$229, MATCH('1. Eutrophication General data'!$C105, '4. WP General data'!$B$7:$B$229, 0), MATCH('1. Eutrophication General data'!M$8, Eutrophication_Module_Inputs[[#Headers],[Country]:[Coastal Population]],0))</f>
        <v>3.8999999999999999E-4</v>
      </c>
    </row>
    <row r="106" spans="3:13" ht="14.25" customHeight="1" x14ac:dyDescent="0.2">
      <c r="C106" s="9" t="s">
        <v>124</v>
      </c>
      <c r="D106" s="9" t="s">
        <v>27</v>
      </c>
      <c r="E106" s="69">
        <f>INDEX('4. WP General data'!$B$7:$L$229, MATCH('1. Eutrophication General data'!$C106, '4. WP General data'!$B$7:$B$229, 0), MATCH('1. Eutrophication General data'!E$8, Eutrophication_Module_Inputs[[#Headers],[Country]:[Coastal Population]],0))</f>
        <v>5127170</v>
      </c>
      <c r="F106" s="69">
        <f>INDEX('4. WP General data'!$B$7:$L$229, MATCH('1. Eutrophication General data'!$C106, '4. WP General data'!$B$7:$B$229, 0), MATCH('1. Eutrophication General data'!F$8, Eutrophication_Module_Inputs[[#Headers],[Country]:[Coastal Population]],0))</f>
        <v>73.060879663231205</v>
      </c>
      <c r="G106" s="69"/>
      <c r="H106" s="69">
        <f>INDEX('4. WP General data'!$B$7:$L$229, MATCH('1. Eutrophication General data'!$C106, '4. WP General data'!$B$7:$B$229, 0), MATCH('1. Eutrophication General data'!H$8, Eutrophication_Module_Inputs[[#Headers],[Country]:[Coastal Population]],0))</f>
        <v>85210.275299999994</v>
      </c>
      <c r="I106" s="69">
        <f>INDEX('4. WP General data'!$B$7:$L$229, MATCH('1. Eutrophication General data'!$C106, '4. WP General data'!$B$7:$B$229, 0), MATCH('1. Eutrophication General data'!I$8, Eutrophication_Module_Inputs[[#Headers],[Country]:[Coastal Population]],0))</f>
        <v>68890</v>
      </c>
      <c r="J106" s="69">
        <f>INDEX('4. WP General data'!$B$7:$L$229, MATCH('1. Eutrophication General data'!$C106, '4. WP General data'!$B$7:$B$229, 0), MATCH('1. Eutrophication General data'!J$8, Eutrophication_Module_Inputs[[#Headers],[Country]:[Coastal Population]],0))</f>
        <v>0</v>
      </c>
      <c r="K106" s="69">
        <f>INDEX('4. WP General data'!$B$7:$L$229, MATCH('1. Eutrophication General data'!$C106, '4. WP General data'!$B$7:$B$229, 0), MATCH('1. Eutrophication General data'!K$8, Eutrophication_Module_Inputs[[#Headers],[Country]:[Coastal Population]],0))</f>
        <v>1.4596300000000001E-13</v>
      </c>
      <c r="L106" s="69">
        <f>INDEX('4. WP General data'!$B$7:$L$229, MATCH('1. Eutrophication General data'!$C106, '4. WP General data'!$B$7:$B$229, 0), MATCH('1. Eutrophication General data'!L$8, Eutrophication_Module_Inputs[[#Headers],[Country]:[Coastal Population]],0))</f>
        <v>7.7080600000000003E-16</v>
      </c>
      <c r="M106" s="70">
        <f>INDEX('4. WP General data'!$B$7:$L$229, MATCH('1. Eutrophication General data'!$C106, '4. WP General data'!$B$7:$B$229, 0), MATCH('1. Eutrophication General data'!M$8, Eutrophication_Module_Inputs[[#Headers],[Country]:[Coastal Population]],0))</f>
        <v>0.41055999999999998</v>
      </c>
    </row>
    <row r="107" spans="3:13" ht="14.25" customHeight="1" x14ac:dyDescent="0.2">
      <c r="C107" s="9" t="s">
        <v>125</v>
      </c>
      <c r="D107" s="9" t="s">
        <v>27</v>
      </c>
      <c r="E107" s="69">
        <f>INDEX('4. WP General data'!$B$7:$L$229, MATCH('1. Eutrophication General data'!$C107, '4. WP General data'!$B$7:$B$229, 0), MATCH('1. Eutrophication General data'!E$8, Eutrophication_Module_Inputs[[#Headers],[Country]:[Coastal Population]],0))</f>
        <v>84519</v>
      </c>
      <c r="F107" s="69">
        <f>INDEX('4. WP General data'!$B$7:$L$229, MATCH('1. Eutrophication General data'!$C107, '4. WP General data'!$B$7:$B$229, 0), MATCH('1. Eutrophication General data'!F$8, Eutrophication_Module_Inputs[[#Headers],[Country]:[Coastal Population]],0))</f>
        <v>147.829824561404</v>
      </c>
      <c r="G107" s="69"/>
      <c r="H107" s="69" t="str">
        <f>INDEX('4. WP General data'!$B$7:$L$229, MATCH('1. Eutrophication General data'!$C107, '4. WP General data'!$B$7:$B$229, 0), MATCH('1. Eutrophication General data'!H$8, Eutrophication_Module_Inputs[[#Headers],[Country]:[Coastal Population]],0))</f>
        <v>No value</v>
      </c>
      <c r="I107" s="69">
        <f>INDEX('4. WP General data'!$B$7:$L$229, MATCH('1. Eutrophication General data'!$C107, '4. WP General data'!$B$7:$B$229, 0), MATCH('1. Eutrophication General data'!I$8, Eutrophication_Module_Inputs[[#Headers],[Country]:[Coastal Population]],0))</f>
        <v>570</v>
      </c>
      <c r="J107" s="69">
        <f>INDEX('4. WP General data'!$B$7:$L$229, MATCH('1. Eutrophication General data'!$C107, '4. WP General data'!$B$7:$B$229, 0), MATCH('1. Eutrophication General data'!J$8, Eutrophication_Module_Inputs[[#Headers],[Country]:[Coastal Population]],0))</f>
        <v>0</v>
      </c>
      <c r="K107" s="69" t="str">
        <f>INDEX('4. WP General data'!$B$7:$L$229, MATCH('1. Eutrophication General data'!$C107, '4. WP General data'!$B$7:$B$229, 0), MATCH('1. Eutrophication General data'!K$8, Eutrophication_Module_Inputs[[#Headers],[Country]:[Coastal Population]],0))</f>
        <v>Country not available in source dataset</v>
      </c>
      <c r="L107" s="69" t="str">
        <f>INDEX('4. WP General data'!$B$7:$L$229, MATCH('1. Eutrophication General data'!$C107, '4. WP General data'!$B$7:$B$229, 0), MATCH('1. Eutrophication General data'!L$8, Eutrophication_Module_Inputs[[#Headers],[Country]:[Coastal Population]],0))</f>
        <v>Country not available in Source Dataset</v>
      </c>
      <c r="M107" s="70">
        <f>INDEX('4. WP General data'!$B$7:$L$229, MATCH('1. Eutrophication General data'!$C107, '4. WP General data'!$B$7:$B$229, 0), MATCH('1. Eutrophication General data'!M$8, Eutrophication_Module_Inputs[[#Headers],[Country]:[Coastal Population]],0))</f>
        <v>0.94340999999999997</v>
      </c>
    </row>
    <row r="108" spans="3:13" ht="14.25" customHeight="1" x14ac:dyDescent="0.2">
      <c r="C108" s="9" t="s">
        <v>126</v>
      </c>
      <c r="D108" s="9" t="s">
        <v>29</v>
      </c>
      <c r="E108" s="69">
        <f>INDEX('4. WP General data'!$B$7:$L$229, MATCH('1. Eutrophication General data'!$C108, '4. WP General data'!$B$7:$B$229, 0), MATCH('1. Eutrophication General data'!E$8, Eutrophication_Module_Inputs[[#Headers],[Country]:[Coastal Population]],0))</f>
        <v>9557500</v>
      </c>
      <c r="F108" s="69">
        <f>INDEX('4. WP General data'!$B$7:$L$229, MATCH('1. Eutrophication General data'!$C108, '4. WP General data'!$B$7:$B$229, 0), MATCH('1. Eutrophication General data'!F$8, Eutrophication_Module_Inputs[[#Headers],[Country]:[Coastal Population]],0))</f>
        <v>433.05914972273598</v>
      </c>
      <c r="G108" s="69"/>
      <c r="H108" s="69">
        <f>INDEX('4. WP General data'!$B$7:$L$229, MATCH('1. Eutrophication General data'!$C108, '4. WP General data'!$B$7:$B$229, 0), MATCH('1. Eutrophication General data'!H$8, Eutrophication_Module_Inputs[[#Headers],[Country]:[Coastal Population]],0))</f>
        <v>45526.477449999998</v>
      </c>
      <c r="I108" s="69">
        <f>INDEX('4. WP General data'!$B$7:$L$229, MATCH('1. Eutrophication General data'!$C108, '4. WP General data'!$B$7:$B$229, 0), MATCH('1. Eutrophication General data'!I$8, Eutrophication_Module_Inputs[[#Headers],[Country]:[Coastal Population]],0))</f>
        <v>21640</v>
      </c>
      <c r="J108" s="69">
        <f>INDEX('4. WP General data'!$B$7:$L$229, MATCH('1. Eutrophication General data'!$C108, '4. WP General data'!$B$7:$B$229, 0), MATCH('1. Eutrophication General data'!J$8, Eutrophication_Module_Inputs[[#Headers],[Country]:[Coastal Population]],0))</f>
        <v>0</v>
      </c>
      <c r="K108" s="69">
        <f>INDEX('4. WP General data'!$B$7:$L$229, MATCH('1. Eutrophication General data'!$C108, '4. WP General data'!$B$7:$B$229, 0), MATCH('1. Eutrophication General data'!K$8, Eutrophication_Module_Inputs[[#Headers],[Country]:[Coastal Population]],0))</f>
        <v>1.05041E-12</v>
      </c>
      <c r="L108" s="69">
        <f>INDEX('4. WP General data'!$B$7:$L$229, MATCH('1. Eutrophication General data'!$C108, '4. WP General data'!$B$7:$B$229, 0), MATCH('1. Eutrophication General data'!L$8, Eutrophication_Module_Inputs[[#Headers],[Country]:[Coastal Population]],0))</f>
        <v>4.86227E-15</v>
      </c>
      <c r="M108" s="70">
        <f>INDEX('4. WP General data'!$B$7:$L$229, MATCH('1. Eutrophication General data'!$C108, '4. WP General data'!$B$7:$B$229, 0), MATCH('1. Eutrophication General data'!M$8, Eutrophication_Module_Inputs[[#Headers],[Country]:[Coastal Population]],0))</f>
        <v>0.36593999999999999</v>
      </c>
    </row>
    <row r="109" spans="3:13" ht="14.25" customHeight="1" x14ac:dyDescent="0.2">
      <c r="C109" s="9" t="s">
        <v>127</v>
      </c>
      <c r="D109" s="9" t="s">
        <v>27</v>
      </c>
      <c r="E109" s="69">
        <f>INDEX('4. WP General data'!$B$7:$L$229, MATCH('1. Eutrophication General data'!$C109, '4. WP General data'!$B$7:$B$229, 0), MATCH('1. Eutrophication General data'!E$8, Eutrophication_Module_Inputs[[#Headers],[Country]:[Coastal Population]],0))</f>
        <v>58940425</v>
      </c>
      <c r="F109" s="69">
        <f>INDEX('4. WP General data'!$B$7:$L$229, MATCH('1. Eutrophication General data'!$C109, '4. WP General data'!$B$7:$B$229, 0), MATCH('1. Eutrophication General data'!F$8, Eutrophication_Module_Inputs[[#Headers],[Country]:[Coastal Population]],0))</f>
        <v>199.96541625946401</v>
      </c>
      <c r="G109" s="69"/>
      <c r="H109" s="69">
        <f>INDEX('4. WP General data'!$B$7:$L$229, MATCH('1. Eutrophication General data'!$C109, '4. WP General data'!$B$7:$B$229, 0), MATCH('1. Eutrophication General data'!H$8, Eutrophication_Module_Inputs[[#Headers],[Country]:[Coastal Population]],0))</f>
        <v>50538.595390000002</v>
      </c>
      <c r="I109" s="69">
        <f>INDEX('4. WP General data'!$B$7:$L$229, MATCH('1. Eutrophication General data'!$C109, '4. WP General data'!$B$7:$B$229, 0), MATCH('1. Eutrophication General data'!I$8, Eutrophication_Module_Inputs[[#Headers],[Country]:[Coastal Population]],0))</f>
        <v>295717</v>
      </c>
      <c r="J109" s="69">
        <f>INDEX('4. WP General data'!$B$7:$L$229, MATCH('1. Eutrophication General data'!$C109, '4. WP General data'!$B$7:$B$229, 0), MATCH('1. Eutrophication General data'!J$8, Eutrophication_Module_Inputs[[#Headers],[Country]:[Coastal Population]],0))</f>
        <v>0</v>
      </c>
      <c r="K109" s="69">
        <f>INDEX('4. WP General data'!$B$7:$L$229, MATCH('1. Eutrophication General data'!$C109, '4. WP General data'!$B$7:$B$229, 0), MATCH('1. Eutrophication General data'!K$8, Eutrophication_Module_Inputs[[#Headers],[Country]:[Coastal Population]],0))</f>
        <v>2.9828799999999999E-13</v>
      </c>
      <c r="L109" s="69">
        <f>INDEX('4. WP General data'!$B$7:$L$229, MATCH('1. Eutrophication General data'!$C109, '4. WP General data'!$B$7:$B$229, 0), MATCH('1. Eutrophication General data'!L$8, Eutrophication_Module_Inputs[[#Headers],[Country]:[Coastal Population]],0))</f>
        <v>4.93999E-15</v>
      </c>
      <c r="M109" s="70">
        <f>INDEX('4. WP General data'!$B$7:$L$229, MATCH('1. Eutrophication General data'!$C109, '4. WP General data'!$B$7:$B$229, 0), MATCH('1. Eutrophication General data'!M$8, Eutrophication_Module_Inputs[[#Headers],[Country]:[Coastal Population]],0))</f>
        <v>0.1988</v>
      </c>
    </row>
    <row r="110" spans="3:13" ht="14.25" customHeight="1" x14ac:dyDescent="0.2">
      <c r="C110" s="9" t="s">
        <v>128</v>
      </c>
      <c r="D110" s="9" t="s">
        <v>36</v>
      </c>
      <c r="E110" s="69">
        <f>INDEX('4. WP General data'!$B$7:$L$229, MATCH('1. Eutrophication General data'!$C110, '4. WP General data'!$B$7:$B$229, 0), MATCH('1. Eutrophication General data'!E$8, Eutrophication_Module_Inputs[[#Headers],[Country]:[Coastal Population]],0))</f>
        <v>2827377</v>
      </c>
      <c r="F110" s="69">
        <f>INDEX('4. WP General data'!$B$7:$L$229, MATCH('1. Eutrophication General data'!$C110, '4. WP General data'!$B$7:$B$229, 0), MATCH('1. Eutrophication General data'!F$8, Eutrophication_Module_Inputs[[#Headers],[Country]:[Coastal Population]],0))</f>
        <v>261.09833795013901</v>
      </c>
      <c r="G110" s="69"/>
      <c r="H110" s="69">
        <f>INDEX('4. WP General data'!$B$7:$L$229, MATCH('1. Eutrophication General data'!$C110, '4. WP General data'!$B$7:$B$229, 0), MATCH('1. Eutrophication General data'!H$8, Eutrophication_Module_Inputs[[#Headers],[Country]:[Coastal Population]],0))</f>
        <v>9336.5130279999994</v>
      </c>
      <c r="I110" s="69">
        <f>INDEX('4. WP General data'!$B$7:$L$229, MATCH('1. Eutrophication General data'!$C110, '4. WP General data'!$B$7:$B$229, 0), MATCH('1. Eutrophication General data'!I$8, Eutrophication_Module_Inputs[[#Headers],[Country]:[Coastal Population]],0))</f>
        <v>10830</v>
      </c>
      <c r="J110" s="69">
        <f>INDEX('4. WP General data'!$B$7:$L$229, MATCH('1. Eutrophication General data'!$C110, '4. WP General data'!$B$7:$B$229, 0), MATCH('1. Eutrophication General data'!J$8, Eutrophication_Module_Inputs[[#Headers],[Country]:[Coastal Population]],0))</f>
        <v>0</v>
      </c>
      <c r="K110" s="69" t="str">
        <f>INDEX('4. WP General data'!$B$7:$L$229, MATCH('1. Eutrophication General data'!$C110, '4. WP General data'!$B$7:$B$229, 0), MATCH('1. Eutrophication General data'!K$8, Eutrophication_Module_Inputs[[#Headers],[Country]:[Coastal Population]],0))</f>
        <v>Country not available in source dataset</v>
      </c>
      <c r="L110" s="69">
        <f>INDEX('4. WP General data'!$B$7:$L$229, MATCH('1. Eutrophication General data'!$C110, '4. WP General data'!$B$7:$B$229, 0), MATCH('1. Eutrophication General data'!L$8, Eutrophication_Module_Inputs[[#Headers],[Country]:[Coastal Population]],0))</f>
        <v>3.3677200000000003E-16</v>
      </c>
      <c r="M110" s="70">
        <f>INDEX('4. WP General data'!$B$7:$L$229, MATCH('1. Eutrophication General data'!$C110, '4. WP General data'!$B$7:$B$229, 0), MATCH('1. Eutrophication General data'!M$8, Eutrophication_Module_Inputs[[#Headers],[Country]:[Coastal Population]],0))</f>
        <v>0.48186000000000001</v>
      </c>
    </row>
    <row r="111" spans="3:13" ht="14.25" customHeight="1" x14ac:dyDescent="0.2">
      <c r="C111" s="9" t="s">
        <v>129</v>
      </c>
      <c r="D111" s="9" t="s">
        <v>31</v>
      </c>
      <c r="E111" s="69">
        <f>INDEX('4. WP General data'!$B$7:$L$229, MATCH('1. Eutrophication General data'!$C111, '4. WP General data'!$B$7:$B$229, 0), MATCH('1. Eutrophication General data'!E$8, Eutrophication_Module_Inputs[[#Headers],[Country]:[Coastal Population]],0))</f>
        <v>125124989</v>
      </c>
      <c r="F111" s="69">
        <f>INDEX('4. WP General data'!$B$7:$L$229, MATCH('1. Eutrophication General data'!$C111, '4. WP General data'!$B$7:$B$229, 0), MATCH('1. Eutrophication General data'!F$8, Eutrophication_Module_Inputs[[#Headers],[Country]:[Coastal Population]],0))</f>
        <v>344.80546776405998</v>
      </c>
      <c r="G111" s="69"/>
      <c r="H111" s="69">
        <f>INDEX('4. WP General data'!$B$7:$L$229, MATCH('1. Eutrophication General data'!$C111, '4. WP General data'!$B$7:$B$229, 0), MATCH('1. Eutrophication General data'!H$8, Eutrophication_Module_Inputs[[#Headers],[Country]:[Coastal Population]],0))</f>
        <v>46678.91661</v>
      </c>
      <c r="I111" s="69">
        <f>INDEX('4. WP General data'!$B$7:$L$229, MATCH('1. Eutrophication General data'!$C111, '4. WP General data'!$B$7:$B$229, 0), MATCH('1. Eutrophication General data'!I$8, Eutrophication_Module_Inputs[[#Headers],[Country]:[Coastal Population]],0))</f>
        <v>364500</v>
      </c>
      <c r="J111" s="69">
        <f>INDEX('4. WP General data'!$B$7:$L$229, MATCH('1. Eutrophication General data'!$C111, '4. WP General data'!$B$7:$B$229, 0), MATCH('1. Eutrophication General data'!J$8, Eutrophication_Module_Inputs[[#Headers],[Country]:[Coastal Population]],0))</f>
        <v>0</v>
      </c>
      <c r="K111" s="69">
        <f>INDEX('4. WP General data'!$B$7:$L$229, MATCH('1. Eutrophication General data'!$C111, '4. WP General data'!$B$7:$B$229, 0), MATCH('1. Eutrophication General data'!K$8, Eutrophication_Module_Inputs[[#Headers],[Country]:[Coastal Population]],0))</f>
        <v>5.4099500000000006E-13</v>
      </c>
      <c r="L111" s="69">
        <f>INDEX('4. WP General data'!$B$7:$L$229, MATCH('1. Eutrophication General data'!$C111, '4. WP General data'!$B$7:$B$229, 0), MATCH('1. Eutrophication General data'!L$8, Eutrophication_Module_Inputs[[#Headers],[Country]:[Coastal Population]],0))</f>
        <v>2.58989E-15</v>
      </c>
      <c r="M111" s="70">
        <f>INDEX('4. WP General data'!$B$7:$L$229, MATCH('1. Eutrophication General data'!$C111, '4. WP General data'!$B$7:$B$229, 0), MATCH('1. Eutrophication General data'!M$8, Eutrophication_Module_Inputs[[#Headers],[Country]:[Coastal Population]],0))</f>
        <v>0.30219999999999997</v>
      </c>
    </row>
    <row r="112" spans="3:13" ht="14.25" customHeight="1" x14ac:dyDescent="0.2">
      <c r="C112" s="9" t="s">
        <v>130</v>
      </c>
      <c r="D112" s="9" t="s">
        <v>29</v>
      </c>
      <c r="E112" s="69">
        <f>INDEX('4. WP General data'!$B$7:$L$229, MATCH('1. Eutrophication General data'!$C112, '4. WP General data'!$B$7:$B$229, 0), MATCH('1. Eutrophication General data'!E$8, Eutrophication_Module_Inputs[[#Headers],[Country]:[Coastal Population]],0))</f>
        <v>11285869</v>
      </c>
      <c r="F112" s="69">
        <f>INDEX('4. WP General data'!$B$7:$L$229, MATCH('1. Eutrophication General data'!$C112, '4. WP General data'!$B$7:$B$229, 0), MATCH('1. Eutrophication General data'!F$8, Eutrophication_Module_Inputs[[#Headers],[Country]:[Coastal Population]],0))</f>
        <v>125.55215442484899</v>
      </c>
      <c r="G112" s="69"/>
      <c r="H112" s="69">
        <f>INDEX('4. WP General data'!$B$7:$L$229, MATCH('1. Eutrophication General data'!$C112, '4. WP General data'!$B$7:$B$229, 0), MATCH('1. Eutrophication General data'!H$8, Eutrophication_Module_Inputs[[#Headers],[Country]:[Coastal Population]],0))</f>
        <v>9069.403139</v>
      </c>
      <c r="I112" s="69">
        <f>INDEX('4. WP General data'!$B$7:$L$229, MATCH('1. Eutrophication General data'!$C112, '4. WP General data'!$B$7:$B$229, 0), MATCH('1. Eutrophication General data'!I$8, Eutrophication_Module_Inputs[[#Headers],[Country]:[Coastal Population]],0))</f>
        <v>88794</v>
      </c>
      <c r="J112" s="69">
        <f>INDEX('4. WP General data'!$B$7:$L$229, MATCH('1. Eutrophication General data'!$C112, '4. WP General data'!$B$7:$B$229, 0), MATCH('1. Eutrophication General data'!J$8, Eutrophication_Module_Inputs[[#Headers],[Country]:[Coastal Population]],0))</f>
        <v>0</v>
      </c>
      <c r="K112" s="69">
        <f>INDEX('4. WP General data'!$B$7:$L$229, MATCH('1. Eutrophication General data'!$C112, '4. WP General data'!$B$7:$B$229, 0), MATCH('1. Eutrophication General data'!K$8, Eutrophication_Module_Inputs[[#Headers],[Country]:[Coastal Population]],0))</f>
        <v>9.8763900000000005E-13</v>
      </c>
      <c r="L112" s="69">
        <f>INDEX('4. WP General data'!$B$7:$L$229, MATCH('1. Eutrophication General data'!$C112, '4. WP General data'!$B$7:$B$229, 0), MATCH('1. Eutrophication General data'!L$8, Eutrophication_Module_Inputs[[#Headers],[Country]:[Coastal Population]],0))</f>
        <v>3.1137300000000002E-15</v>
      </c>
      <c r="M112" s="70">
        <f>INDEX('4. WP General data'!$B$7:$L$229, MATCH('1. Eutrophication General data'!$C112, '4. WP General data'!$B$7:$B$229, 0), MATCH('1. Eutrophication General data'!M$8, Eutrophication_Module_Inputs[[#Headers],[Country]:[Coastal Population]],0))</f>
        <v>2.2300000000000002E-3</v>
      </c>
    </row>
    <row r="113" spans="3:13" ht="14.25" customHeight="1" x14ac:dyDescent="0.2">
      <c r="C113" s="9" t="s">
        <v>131</v>
      </c>
      <c r="D113" s="9" t="s">
        <v>27</v>
      </c>
      <c r="E113" s="69">
        <f>INDEX('4. WP General data'!$B$7:$L$229, MATCH('1. Eutrophication General data'!$C113, '4. WP General data'!$B$7:$B$229, 0), MATCH('1. Eutrophication General data'!E$8, Eutrophication_Module_Inputs[[#Headers],[Country]:[Coastal Population]],0))</f>
        <v>19634983</v>
      </c>
      <c r="F113" s="69">
        <f>INDEX('4. WP General data'!$B$7:$L$229, MATCH('1. Eutrophication General data'!$C113, '4. WP General data'!$B$7:$B$229, 0), MATCH('1. Eutrophication General data'!F$8, Eutrophication_Module_Inputs[[#Headers],[Country]:[Coastal Population]],0))</f>
        <v>7.1086994851279801</v>
      </c>
      <c r="G113" s="69"/>
      <c r="H113" s="69">
        <f>INDEX('4. WP General data'!$B$7:$L$229, MATCH('1. Eutrophication General data'!$C113, '4. WP General data'!$B$7:$B$229, 0), MATCH('1. Eutrophication General data'!H$8, Eutrophication_Module_Inputs[[#Headers],[Country]:[Coastal Population]],0))</f>
        <v>29734.552299999999</v>
      </c>
      <c r="I113" s="69">
        <f>INDEX('4. WP General data'!$B$7:$L$229, MATCH('1. Eutrophication General data'!$C113, '4. WP General data'!$B$7:$B$229, 0), MATCH('1. Eutrophication General data'!I$8, Eutrophication_Module_Inputs[[#Headers],[Country]:[Coastal Population]],0))</f>
        <v>2699700</v>
      </c>
      <c r="J113" s="69">
        <f>INDEX('4. WP General data'!$B$7:$L$229, MATCH('1. Eutrophication General data'!$C113, '4. WP General data'!$B$7:$B$229, 0), MATCH('1. Eutrophication General data'!J$8, Eutrophication_Module_Inputs[[#Headers],[Country]:[Coastal Population]],0))</f>
        <v>0</v>
      </c>
      <c r="K113" s="69">
        <f>INDEX('4. WP General data'!$B$7:$L$229, MATCH('1. Eutrophication General data'!$C113, '4. WP General data'!$B$7:$B$229, 0), MATCH('1. Eutrophication General data'!K$8, Eutrophication_Module_Inputs[[#Headers],[Country]:[Coastal Population]],0))</f>
        <v>1.90483E-13</v>
      </c>
      <c r="L113" s="69">
        <f>INDEX('4. WP General data'!$B$7:$L$229, MATCH('1. Eutrophication General data'!$C113, '4. WP General data'!$B$7:$B$229, 0), MATCH('1. Eutrophication General data'!L$8, Eutrophication_Module_Inputs[[#Headers],[Country]:[Coastal Population]],0))</f>
        <v>0</v>
      </c>
      <c r="M113" s="70">
        <f>INDEX('4. WP General data'!$B$7:$L$229, MATCH('1. Eutrophication General data'!$C113, '4. WP General data'!$B$7:$B$229, 0), MATCH('1. Eutrophication General data'!M$8, Eutrophication_Module_Inputs[[#Headers],[Country]:[Coastal Population]],0))</f>
        <v>1.319E-2</v>
      </c>
    </row>
    <row r="114" spans="3:13" ht="14.25" customHeight="1" x14ac:dyDescent="0.2">
      <c r="C114" s="9" t="s">
        <v>132</v>
      </c>
      <c r="D114" s="9" t="s">
        <v>34</v>
      </c>
      <c r="E114" s="69">
        <f>INDEX('4. WP General data'!$B$7:$L$229, MATCH('1. Eutrophication General data'!$C114, '4. WP General data'!$B$7:$B$229, 0), MATCH('1. Eutrophication General data'!E$8, Eutrophication_Module_Inputs[[#Headers],[Country]:[Coastal Population]],0))</f>
        <v>54027487</v>
      </c>
      <c r="F114" s="69">
        <f>INDEX('4. WP General data'!$B$7:$L$229, MATCH('1. Eutrophication General data'!$C114, '4. WP General data'!$B$7:$B$229, 0), MATCH('1. Eutrophication General data'!F$8, Eutrophication_Module_Inputs[[#Headers],[Country]:[Coastal Population]],0))</f>
        <v>93.132821449906899</v>
      </c>
      <c r="G114" s="69"/>
      <c r="H114" s="69">
        <f>INDEX('4. WP General data'!$B$7:$L$229, MATCH('1. Eutrophication General data'!$C114, '4. WP General data'!$B$7:$B$229, 0), MATCH('1. Eutrophication General data'!H$8, Eutrophication_Module_Inputs[[#Headers],[Country]:[Coastal Population]],0))</f>
        <v>5270.714551</v>
      </c>
      <c r="I114" s="69">
        <f>INDEX('4. WP General data'!$B$7:$L$229, MATCH('1. Eutrophication General data'!$C114, '4. WP General data'!$B$7:$B$229, 0), MATCH('1. Eutrophication General data'!I$8, Eutrophication_Module_Inputs[[#Headers],[Country]:[Coastal Population]],0))</f>
        <v>569140</v>
      </c>
      <c r="J114" s="69">
        <f>INDEX('4. WP General data'!$B$7:$L$229, MATCH('1. Eutrophication General data'!$C114, '4. WP General data'!$B$7:$B$229, 0), MATCH('1. Eutrophication General data'!J$8, Eutrophication_Module_Inputs[[#Headers],[Country]:[Coastal Population]],0))</f>
        <v>0</v>
      </c>
      <c r="K114" s="69">
        <f>INDEX('4. WP General data'!$B$7:$L$229, MATCH('1. Eutrophication General data'!$C114, '4. WP General data'!$B$7:$B$229, 0), MATCH('1. Eutrophication General data'!K$8, Eutrophication_Module_Inputs[[#Headers],[Country]:[Coastal Population]],0))</f>
        <v>2.7633400000000002E-12</v>
      </c>
      <c r="L114" s="69">
        <f>INDEX('4. WP General data'!$B$7:$L$229, MATCH('1. Eutrophication General data'!$C114, '4. WP General data'!$B$7:$B$229, 0), MATCH('1. Eutrophication General data'!L$8, Eutrophication_Module_Inputs[[#Headers],[Country]:[Coastal Population]],0))</f>
        <v>6.0513299999999999E-16</v>
      </c>
      <c r="M114" s="70">
        <f>INDEX('4. WP General data'!$B$7:$L$229, MATCH('1. Eutrophication General data'!$C114, '4. WP General data'!$B$7:$B$229, 0), MATCH('1. Eutrophication General data'!M$8, Eutrophication_Module_Inputs[[#Headers],[Country]:[Coastal Population]],0))</f>
        <v>3.8359999999999998E-2</v>
      </c>
    </row>
    <row r="115" spans="3:13" ht="14.25" customHeight="1" x14ac:dyDescent="0.2">
      <c r="C115" s="9" t="s">
        <v>133</v>
      </c>
      <c r="D115" s="9" t="s">
        <v>31</v>
      </c>
      <c r="E115" s="69">
        <f>INDEX('4. WP General data'!$B$7:$L$229, MATCH('1. Eutrophication General data'!$C115, '4. WP General data'!$B$7:$B$229, 0), MATCH('1. Eutrophication General data'!E$8, Eutrophication_Module_Inputs[[#Headers],[Country]:[Coastal Population]],0))</f>
        <v>131232</v>
      </c>
      <c r="F115" s="69">
        <f>INDEX('4. WP General data'!$B$7:$L$229, MATCH('1. Eutrophication General data'!$C115, '4. WP General data'!$B$7:$B$229, 0), MATCH('1. Eutrophication General data'!F$8, Eutrophication_Module_Inputs[[#Headers],[Country]:[Coastal Population]],0))</f>
        <v>159.10370370370401</v>
      </c>
      <c r="G115" s="69"/>
      <c r="H115" s="69">
        <f>INDEX('4. WP General data'!$B$7:$L$229, MATCH('1. Eutrophication General data'!$C115, '4. WP General data'!$B$7:$B$229, 0), MATCH('1. Eutrophication General data'!H$8, Eutrophication_Module_Inputs[[#Headers],[Country]:[Coastal Population]],0))</f>
        <v>4732.2569329999997</v>
      </c>
      <c r="I115" s="69">
        <f>INDEX('4. WP General data'!$B$7:$L$229, MATCH('1. Eutrophication General data'!$C115, '4. WP General data'!$B$7:$B$229, 0), MATCH('1. Eutrophication General data'!I$8, Eutrophication_Module_Inputs[[#Headers],[Country]:[Coastal Population]],0))</f>
        <v>810</v>
      </c>
      <c r="J115" s="69">
        <f>INDEX('4. WP General data'!$B$7:$L$229, MATCH('1. Eutrophication General data'!$C115, '4. WP General data'!$B$7:$B$229, 0), MATCH('1. Eutrophication General data'!J$8, Eutrophication_Module_Inputs[[#Headers],[Country]:[Coastal Population]],0))</f>
        <v>0</v>
      </c>
      <c r="K115" s="69" t="str">
        <f>INDEX('4. WP General data'!$B$7:$L$229, MATCH('1. Eutrophication General data'!$C115, '4. WP General data'!$B$7:$B$229, 0), MATCH('1. Eutrophication General data'!K$8, Eutrophication_Module_Inputs[[#Headers],[Country]:[Coastal Population]],0))</f>
        <v>Country not available in source dataset</v>
      </c>
      <c r="L115" s="69">
        <f>INDEX('4. WP General data'!$B$7:$L$229, MATCH('1. Eutrophication General data'!$C115, '4. WP General data'!$B$7:$B$229, 0), MATCH('1. Eutrophication General data'!L$8, Eutrophication_Module_Inputs[[#Headers],[Country]:[Coastal Population]],0))</f>
        <v>0</v>
      </c>
      <c r="M115" s="70">
        <f>INDEX('4. WP General data'!$B$7:$L$229, MATCH('1. Eutrophication General data'!$C115, '4. WP General data'!$B$7:$B$229, 0), MATCH('1. Eutrophication General data'!M$8, Eutrophication_Module_Inputs[[#Headers],[Country]:[Coastal Population]],0))</f>
        <v>1</v>
      </c>
    </row>
    <row r="116" spans="3:13" ht="14.25" customHeight="1" x14ac:dyDescent="0.2">
      <c r="C116" s="9" t="s">
        <v>134</v>
      </c>
      <c r="D116" s="9" t="s">
        <v>31</v>
      </c>
      <c r="E116" s="69">
        <f>INDEX('4. WP General data'!$B$7:$L$229, MATCH('1. Eutrophication General data'!$C116, '4. WP General data'!$B$7:$B$229, 0), MATCH('1. Eutrophication General data'!E$8, Eutrophication_Module_Inputs[[#Headers],[Country]:[Coastal Population]],0))</f>
        <v>26069416</v>
      </c>
      <c r="F116" s="69">
        <f>INDEX('4. WP General data'!$B$7:$L$229, MATCH('1. Eutrophication General data'!$C116, '4. WP General data'!$B$7:$B$229, 0), MATCH('1. Eutrophication General data'!F$8, Eutrophication_Module_Inputs[[#Headers],[Country]:[Coastal Population]],0))</f>
        <v>215.69561498214401</v>
      </c>
      <c r="G116" s="69"/>
      <c r="H116" s="69" t="str">
        <f>INDEX('4. WP General data'!$B$7:$L$229, MATCH('1. Eutrophication General data'!$C116, '4. WP General data'!$B$7:$B$229, 0), MATCH('1. Eutrophication General data'!H$8, Eutrophication_Module_Inputs[[#Headers],[Country]:[Coastal Population]],0))</f>
        <v>No value</v>
      </c>
      <c r="I116" s="69">
        <f>INDEX('4. WP General data'!$B$7:$L$229, MATCH('1. Eutrophication General data'!$C116, '4. WP General data'!$B$7:$B$229, 0), MATCH('1. Eutrophication General data'!I$8, Eutrophication_Module_Inputs[[#Headers],[Country]:[Coastal Population]],0))</f>
        <v>120410</v>
      </c>
      <c r="J116" s="69">
        <f>INDEX('4. WP General data'!$B$7:$L$229, MATCH('1. Eutrophication General data'!$C116, '4. WP General data'!$B$7:$B$229, 0), MATCH('1. Eutrophication General data'!J$8, Eutrophication_Module_Inputs[[#Headers],[Country]:[Coastal Population]],0))</f>
        <v>0</v>
      </c>
      <c r="K116" s="69">
        <f>INDEX('4. WP General data'!$B$7:$L$229, MATCH('1. Eutrophication General data'!$C116, '4. WP General data'!$B$7:$B$229, 0), MATCH('1. Eutrophication General data'!K$8, Eutrophication_Module_Inputs[[#Headers],[Country]:[Coastal Population]],0))</f>
        <v>5.6358099999999998E-13</v>
      </c>
      <c r="L116" s="69">
        <f>INDEX('4. WP General data'!$B$7:$L$229, MATCH('1. Eutrophication General data'!$C116, '4. WP General data'!$B$7:$B$229, 0), MATCH('1. Eutrophication General data'!L$8, Eutrophication_Module_Inputs[[#Headers],[Country]:[Coastal Population]],0))</f>
        <v>6.71261E-15</v>
      </c>
      <c r="M116" s="70">
        <f>INDEX('4. WP General data'!$B$7:$L$229, MATCH('1. Eutrophication General data'!$C116, '4. WP General data'!$B$7:$B$229, 0), MATCH('1. Eutrophication General data'!M$8, Eutrophication_Module_Inputs[[#Headers],[Country]:[Coastal Population]],0))</f>
        <v>0.14507999999999999</v>
      </c>
    </row>
    <row r="117" spans="3:13" ht="14.25" customHeight="1" x14ac:dyDescent="0.2">
      <c r="C117" s="9" t="s">
        <v>135</v>
      </c>
      <c r="D117" s="9" t="s">
        <v>31</v>
      </c>
      <c r="E117" s="69">
        <f>INDEX('4. WP General data'!$B$7:$L$229, MATCH('1. Eutrophication General data'!$C117, '4. WP General data'!$B$7:$B$229, 0), MATCH('1. Eutrophication General data'!E$8, Eutrophication_Module_Inputs[[#Headers],[Country]:[Coastal Population]],0))</f>
        <v>51672569</v>
      </c>
      <c r="F117" s="69">
        <f>INDEX('4. WP General data'!$B$7:$L$229, MATCH('1. Eutrophication General data'!$C117, '4. WP General data'!$B$7:$B$229, 0), MATCH('1. Eutrophication General data'!F$8, Eutrophication_Module_Inputs[[#Headers],[Country]:[Coastal Population]],0))</f>
        <v>530.42560450819701</v>
      </c>
      <c r="G117" s="69"/>
      <c r="H117" s="69">
        <f>INDEX('4. WP General data'!$B$7:$L$229, MATCH('1. Eutrophication General data'!$C117, '4. WP General data'!$B$7:$B$229, 0), MATCH('1. Eutrophication General data'!H$8, Eutrophication_Module_Inputs[[#Headers],[Country]:[Coastal Population]],0))</f>
        <v>49118.123899999999</v>
      </c>
      <c r="I117" s="69">
        <f>INDEX('4. WP General data'!$B$7:$L$229, MATCH('1. Eutrophication General data'!$C117, '4. WP General data'!$B$7:$B$229, 0), MATCH('1. Eutrophication General data'!I$8, Eutrophication_Module_Inputs[[#Headers],[Country]:[Coastal Population]],0))</f>
        <v>97600</v>
      </c>
      <c r="J117" s="69">
        <f>INDEX('4. WP General data'!$B$7:$L$229, MATCH('1. Eutrophication General data'!$C117, '4. WP General data'!$B$7:$B$229, 0), MATCH('1. Eutrophication General data'!J$8, Eutrophication_Module_Inputs[[#Headers],[Country]:[Coastal Population]],0))</f>
        <v>0</v>
      </c>
      <c r="K117" s="69">
        <f>INDEX('4. WP General data'!$B$7:$L$229, MATCH('1. Eutrophication General data'!$C117, '4. WP General data'!$B$7:$B$229, 0), MATCH('1. Eutrophication General data'!K$8, Eutrophication_Module_Inputs[[#Headers],[Country]:[Coastal Population]],0))</f>
        <v>9.7062300000000007E-13</v>
      </c>
      <c r="L117" s="69">
        <f>INDEX('4. WP General data'!$B$7:$L$229, MATCH('1. Eutrophication General data'!$C117, '4. WP General data'!$B$7:$B$229, 0), MATCH('1. Eutrophication General data'!L$8, Eutrophication_Module_Inputs[[#Headers],[Country]:[Coastal Population]],0))</f>
        <v>1.99487E-15</v>
      </c>
      <c r="M117" s="70">
        <f>INDEX('4. WP General data'!$B$7:$L$229, MATCH('1. Eutrophication General data'!$C117, '4. WP General data'!$B$7:$B$229, 0), MATCH('1. Eutrophication General data'!M$8, Eutrophication_Module_Inputs[[#Headers],[Country]:[Coastal Population]],0))</f>
        <v>0.16690000000000002</v>
      </c>
    </row>
    <row r="118" spans="3:13" ht="14.25" customHeight="1" x14ac:dyDescent="0.2">
      <c r="C118" s="9" t="s">
        <v>136</v>
      </c>
      <c r="D118" s="9" t="s">
        <v>27</v>
      </c>
      <c r="E118" s="69">
        <f>INDEX('4. WP General data'!$B$7:$L$229, MATCH('1. Eutrophication General data'!$C118, '4. WP General data'!$B$7:$B$229, 0), MATCH('1. Eutrophication General data'!E$8, Eutrophication_Module_Inputs[[#Headers],[Country]:[Coastal Population]],0))</f>
        <v>1768086</v>
      </c>
      <c r="F118" s="69" t="str">
        <f>INDEX('4. WP General data'!$B$7:$L$229, MATCH('1. Eutrophication General data'!$C118, '4. WP General data'!$B$7:$B$229, 0), MATCH('1. Eutrophication General data'!F$8, Eutrophication_Module_Inputs[[#Headers],[Country]:[Coastal Population]],0))</f>
        <v>No value</v>
      </c>
      <c r="G118" s="69"/>
      <c r="H118" s="69">
        <f>INDEX('4. WP General data'!$B$7:$L$229, MATCH('1. Eutrophication General data'!$C118, '4. WP General data'!$B$7:$B$229, 0), MATCH('1. Eutrophication General data'!H$8, Eutrophication_Module_Inputs[[#Headers],[Country]:[Coastal Population]],0))</f>
        <v>12597.86476</v>
      </c>
      <c r="I118" s="69" t="str">
        <f>INDEX('4. WP General data'!$B$7:$L$229, MATCH('1. Eutrophication General data'!$C118, '4. WP General data'!$B$7:$B$229, 0), MATCH('1. Eutrophication General data'!I$8, Eutrophication_Module_Inputs[[#Headers],[Country]:[Coastal Population]],0))</f>
        <v>No value</v>
      </c>
      <c r="J118" s="69">
        <f>INDEX('4. WP General data'!$B$7:$L$229, MATCH('1. Eutrophication General data'!$C118, '4. WP General data'!$B$7:$B$229, 0), MATCH('1. Eutrophication General data'!J$8, Eutrophication_Module_Inputs[[#Headers],[Country]:[Coastal Population]],0))</f>
        <v>0</v>
      </c>
      <c r="K118" s="69" t="str">
        <f>INDEX('4. WP General data'!$B$7:$L$229, MATCH('1. Eutrophication General data'!$C118, '4. WP General data'!$B$7:$B$229, 0), MATCH('1. Eutrophication General data'!K$8, Eutrophication_Module_Inputs[[#Headers],[Country]:[Coastal Population]],0))</f>
        <v>Country not available in source dataset</v>
      </c>
      <c r="L118" s="69">
        <f>INDEX('4. WP General data'!$B$7:$L$229, MATCH('1. Eutrophication General data'!$C118, '4. WP General data'!$B$7:$B$229, 0), MATCH('1. Eutrophication General data'!L$8, Eutrophication_Module_Inputs[[#Headers],[Country]:[Coastal Population]],0))</f>
        <v>0</v>
      </c>
      <c r="M118" s="70" t="str">
        <f>INDEX('4. WP General data'!$B$7:$L$229, MATCH('1. Eutrophication General data'!$C118, '4. WP General data'!$B$7:$B$229, 0), MATCH('1. Eutrophication General data'!M$8, Eutrophication_Module_Inputs[[#Headers],[Country]:[Coastal Population]],0))</f>
        <v>No value</v>
      </c>
    </row>
    <row r="119" spans="3:13" ht="14.25" customHeight="1" x14ac:dyDescent="0.2">
      <c r="C119" s="9" t="s">
        <v>137</v>
      </c>
      <c r="D119" s="9" t="s">
        <v>29</v>
      </c>
      <c r="E119" s="69">
        <f>INDEX('4. WP General data'!$B$7:$L$229, MATCH('1. Eutrophication General data'!$C119, '4. WP General data'!$B$7:$B$229, 0), MATCH('1. Eutrophication General data'!E$8, Eutrophication_Module_Inputs[[#Headers],[Country]:[Coastal Population]],0))</f>
        <v>4268873</v>
      </c>
      <c r="F119" s="69">
        <f>INDEX('4. WP General data'!$B$7:$L$229, MATCH('1. Eutrophication General data'!$C119, '4. WP General data'!$B$7:$B$229, 0), MATCH('1. Eutrophication General data'!F$8, Eutrophication_Module_Inputs[[#Headers],[Country]:[Coastal Population]],0))</f>
        <v>238.50246913580199</v>
      </c>
      <c r="G119" s="69"/>
      <c r="H119" s="69">
        <f>INDEX('4. WP General data'!$B$7:$L$229, MATCH('1. Eutrophication General data'!$C119, '4. WP General data'!$B$7:$B$229, 0), MATCH('1. Eutrophication General data'!H$8, Eutrophication_Module_Inputs[[#Headers],[Country]:[Coastal Population]],0))</f>
        <v>58124.061659999999</v>
      </c>
      <c r="I119" s="69">
        <f>INDEX('4. WP General data'!$B$7:$L$229, MATCH('1. Eutrophication General data'!$C119, '4. WP General data'!$B$7:$B$229, 0), MATCH('1. Eutrophication General data'!I$8, Eutrophication_Module_Inputs[[#Headers],[Country]:[Coastal Population]],0))</f>
        <v>17820</v>
      </c>
      <c r="J119" s="69">
        <f>INDEX('4. WP General data'!$B$7:$L$229, MATCH('1. Eutrophication General data'!$C119, '4. WP General data'!$B$7:$B$229, 0), MATCH('1. Eutrophication General data'!J$8, Eutrophication_Module_Inputs[[#Headers],[Country]:[Coastal Population]],0))</f>
        <v>0</v>
      </c>
      <c r="K119" s="69">
        <f>INDEX('4. WP General data'!$B$7:$L$229, MATCH('1. Eutrophication General data'!$C119, '4. WP General data'!$B$7:$B$229, 0), MATCH('1. Eutrophication General data'!K$8, Eutrophication_Module_Inputs[[#Headers],[Country]:[Coastal Population]],0))</f>
        <v>3.9246500000000002E-14</v>
      </c>
      <c r="L119" s="69">
        <f>INDEX('4. WP General data'!$B$7:$L$229, MATCH('1. Eutrophication General data'!$C119, '4. WP General data'!$B$7:$B$229, 0), MATCH('1. Eutrophication General data'!L$8, Eutrophication_Module_Inputs[[#Headers],[Country]:[Coastal Population]],0))</f>
        <v>2.6542600000000003E-15</v>
      </c>
      <c r="M119" s="70">
        <f>INDEX('4. WP General data'!$B$7:$L$229, MATCH('1. Eutrophication General data'!$C119, '4. WP General data'!$B$7:$B$229, 0), MATCH('1. Eutrophication General data'!M$8, Eutrophication_Module_Inputs[[#Headers],[Country]:[Coastal Population]],0))</f>
        <v>0.51612999999999998</v>
      </c>
    </row>
    <row r="120" spans="3:13" ht="14.25" customHeight="1" x14ac:dyDescent="0.2">
      <c r="C120" s="9" t="s">
        <v>138</v>
      </c>
      <c r="D120" s="9" t="s">
        <v>27</v>
      </c>
      <c r="E120" s="69">
        <f>INDEX('4. WP General data'!$B$7:$L$229, MATCH('1. Eutrophication General data'!$C120, '4. WP General data'!$B$7:$B$229, 0), MATCH('1. Eutrophication General data'!E$8, Eutrophication_Module_Inputs[[#Headers],[Country]:[Coastal Population]],0))</f>
        <v>6974900</v>
      </c>
      <c r="F120" s="69">
        <f>INDEX('4. WP General data'!$B$7:$L$229, MATCH('1. Eutrophication General data'!$C120, '4. WP General data'!$B$7:$B$229, 0), MATCH('1. Eutrophication General data'!F$8, Eutrophication_Module_Inputs[[#Headers],[Country]:[Coastal Population]],0))</f>
        <v>35.314911366006299</v>
      </c>
      <c r="G120" s="69"/>
      <c r="H120" s="69">
        <f>INDEX('4. WP General data'!$B$7:$L$229, MATCH('1. Eutrophication General data'!$C120, '4. WP General data'!$B$7:$B$229, 0), MATCH('1. Eutrophication General data'!H$8, Eutrophication_Module_Inputs[[#Headers],[Country]:[Coastal Population]],0))</f>
        <v>5412.2294149999998</v>
      </c>
      <c r="I120" s="69">
        <f>INDEX('4. WP General data'!$B$7:$L$229, MATCH('1. Eutrophication General data'!$C120, '4. WP General data'!$B$7:$B$229, 0), MATCH('1. Eutrophication General data'!I$8, Eutrophication_Module_Inputs[[#Headers],[Country]:[Coastal Population]],0))</f>
        <v>191800</v>
      </c>
      <c r="J120" s="69">
        <f>INDEX('4. WP General data'!$B$7:$L$229, MATCH('1. Eutrophication General data'!$C120, '4. WP General data'!$B$7:$B$229, 0), MATCH('1. Eutrophication General data'!J$8, Eutrophication_Module_Inputs[[#Headers],[Country]:[Coastal Population]],0))</f>
        <v>0</v>
      </c>
      <c r="K120" s="69">
        <f>INDEX('4. WP General data'!$B$7:$L$229, MATCH('1. Eutrophication General data'!$C120, '4. WP General data'!$B$7:$B$229, 0), MATCH('1. Eutrophication General data'!K$8, Eutrophication_Module_Inputs[[#Headers],[Country]:[Coastal Population]],0))</f>
        <v>1.8879400000000001E-13</v>
      </c>
      <c r="L120" s="69">
        <f>INDEX('4. WP General data'!$B$7:$L$229, MATCH('1. Eutrophication General data'!$C120, '4. WP General data'!$B$7:$B$229, 0), MATCH('1. Eutrophication General data'!L$8, Eutrophication_Module_Inputs[[#Headers],[Country]:[Coastal Population]],0))</f>
        <v>0</v>
      </c>
      <c r="M120" s="70">
        <f>INDEX('4. WP General data'!$B$7:$L$229, MATCH('1. Eutrophication General data'!$C120, '4. WP General data'!$B$7:$B$229, 0), MATCH('1. Eutrophication General data'!M$8, Eutrophication_Module_Inputs[[#Headers],[Country]:[Coastal Population]],0))</f>
        <v>0</v>
      </c>
    </row>
    <row r="121" spans="3:13" ht="14.25" customHeight="1" x14ac:dyDescent="0.2">
      <c r="C121" s="9" t="s">
        <v>139</v>
      </c>
      <c r="D121" s="9" t="s">
        <v>31</v>
      </c>
      <c r="E121" s="69">
        <f>INDEX('4. WP General data'!$B$7:$L$229, MATCH('1. Eutrophication General data'!$C121, '4. WP General data'!$B$7:$B$229, 0), MATCH('1. Eutrophication General data'!E$8, Eutrophication_Module_Inputs[[#Headers],[Country]:[Coastal Population]],0))</f>
        <v>7529475</v>
      </c>
      <c r="F121" s="69">
        <f>INDEX('4. WP General data'!$B$7:$L$229, MATCH('1. Eutrophication General data'!$C121, '4. WP General data'!$B$7:$B$229, 0), MATCH('1. Eutrophication General data'!F$8, Eutrophication_Module_Inputs[[#Headers],[Country]:[Coastal Population]],0))</f>
        <v>32.170957538994799</v>
      </c>
      <c r="G121" s="69"/>
      <c r="H121" s="69">
        <f>INDEX('4. WP General data'!$B$7:$L$229, MATCH('1. Eutrophication General data'!$C121, '4. WP General data'!$B$7:$B$229, 0), MATCH('1. Eutrophication General data'!H$8, Eutrophication_Module_Inputs[[#Headers],[Country]:[Coastal Population]],0))</f>
        <v>7649.1251110000003</v>
      </c>
      <c r="I121" s="69">
        <f>INDEX('4. WP General data'!$B$7:$L$229, MATCH('1. Eutrophication General data'!$C121, '4. WP General data'!$B$7:$B$229, 0), MATCH('1. Eutrophication General data'!I$8, Eutrophication_Module_Inputs[[#Headers],[Country]:[Coastal Population]],0))</f>
        <v>230800</v>
      </c>
      <c r="J121" s="69">
        <f>INDEX('4. WP General data'!$B$7:$L$229, MATCH('1. Eutrophication General data'!$C121, '4. WP General data'!$B$7:$B$229, 0), MATCH('1. Eutrophication General data'!J$8, Eutrophication_Module_Inputs[[#Headers],[Country]:[Coastal Population]],0))</f>
        <v>0</v>
      </c>
      <c r="K121" s="69">
        <f>INDEX('4. WP General data'!$B$7:$L$229, MATCH('1. Eutrophication General data'!$C121, '4. WP General data'!$B$7:$B$229, 0), MATCH('1. Eutrophication General data'!K$8, Eutrophication_Module_Inputs[[#Headers],[Country]:[Coastal Population]],0))</f>
        <v>5.0581E-12</v>
      </c>
      <c r="L121" s="69">
        <f>INDEX('4. WP General data'!$B$7:$L$229, MATCH('1. Eutrophication General data'!$C121, '4. WP General data'!$B$7:$B$229, 0), MATCH('1. Eutrophication General data'!L$8, Eutrophication_Module_Inputs[[#Headers],[Country]:[Coastal Population]],0))</f>
        <v>0</v>
      </c>
      <c r="M121" s="70">
        <f>INDEX('4. WP General data'!$B$7:$L$229, MATCH('1. Eutrophication General data'!$C121, '4. WP General data'!$B$7:$B$229, 0), MATCH('1. Eutrophication General data'!M$8, Eutrophication_Module_Inputs[[#Headers],[Country]:[Coastal Population]],0))</f>
        <v>0</v>
      </c>
    </row>
    <row r="122" spans="3:13" ht="14.25" customHeight="1" x14ac:dyDescent="0.2">
      <c r="C122" s="9" t="s">
        <v>140</v>
      </c>
      <c r="D122" s="9" t="s">
        <v>27</v>
      </c>
      <c r="E122" s="69">
        <f>INDEX('4. WP General data'!$B$7:$L$229, MATCH('1. Eutrophication General data'!$C122, '4. WP General data'!$B$7:$B$229, 0), MATCH('1. Eutrophication General data'!E$8, Eutrophication_Module_Inputs[[#Headers],[Country]:[Coastal Population]],0))</f>
        <v>1879383</v>
      </c>
      <c r="F122" s="69">
        <f>INDEX('4. WP General data'!$B$7:$L$229, MATCH('1. Eutrophication General data'!$C122, '4. WP General data'!$B$7:$B$229, 0), MATCH('1. Eutrophication General data'!F$8, Eutrophication_Module_Inputs[[#Headers],[Country]:[Coastal Population]],0))</f>
        <v>30.282661095934401</v>
      </c>
      <c r="G122" s="69"/>
      <c r="H122" s="69">
        <f>INDEX('4. WP General data'!$B$7:$L$229, MATCH('1. Eutrophication General data'!$C122, '4. WP General data'!$B$7:$B$229, 0), MATCH('1. Eutrophication General data'!H$8, Eutrophication_Module_Inputs[[#Headers],[Country]:[Coastal Population]],0))</f>
        <v>36094.984360000002</v>
      </c>
      <c r="I122" s="69">
        <f>INDEX('4. WP General data'!$B$7:$L$229, MATCH('1. Eutrophication General data'!$C122, '4. WP General data'!$B$7:$B$229, 0), MATCH('1. Eutrophication General data'!I$8, Eutrophication_Module_Inputs[[#Headers],[Country]:[Coastal Population]],0))</f>
        <v>62230</v>
      </c>
      <c r="J122" s="69">
        <f>INDEX('4. WP General data'!$B$7:$L$229, MATCH('1. Eutrophication General data'!$C122, '4. WP General data'!$B$7:$B$229, 0), MATCH('1. Eutrophication General data'!J$8, Eutrophication_Module_Inputs[[#Headers],[Country]:[Coastal Population]],0))</f>
        <v>0</v>
      </c>
      <c r="K122" s="69">
        <f>INDEX('4. WP General data'!$B$7:$L$229, MATCH('1. Eutrophication General data'!$C122, '4. WP General data'!$B$7:$B$229, 0), MATCH('1. Eutrophication General data'!K$8, Eutrophication_Module_Inputs[[#Headers],[Country]:[Coastal Population]],0))</f>
        <v>1.5254500000000001E-13</v>
      </c>
      <c r="L122" s="69">
        <f>INDEX('4. WP General data'!$B$7:$L$229, MATCH('1. Eutrophication General data'!$C122, '4. WP General data'!$B$7:$B$229, 0), MATCH('1. Eutrophication General data'!L$8, Eutrophication_Module_Inputs[[#Headers],[Country]:[Coastal Population]],0))</f>
        <v>1.91752E-14</v>
      </c>
      <c r="M122" s="70">
        <f>INDEX('4. WP General data'!$B$7:$L$229, MATCH('1. Eutrophication General data'!$C122, '4. WP General data'!$B$7:$B$229, 0), MATCH('1. Eutrophication General data'!M$8, Eutrophication_Module_Inputs[[#Headers],[Country]:[Coastal Population]],0))</f>
        <v>0.14445</v>
      </c>
    </row>
    <row r="123" spans="3:13" ht="14.25" customHeight="1" x14ac:dyDescent="0.2">
      <c r="C123" s="9" t="s">
        <v>141</v>
      </c>
      <c r="D123" s="9" t="s">
        <v>29</v>
      </c>
      <c r="E123" s="69">
        <f>INDEX('4. WP General data'!$B$7:$L$229, MATCH('1. Eutrophication General data'!$C123, '4. WP General data'!$B$7:$B$229, 0), MATCH('1. Eutrophication General data'!E$8, Eutrophication_Module_Inputs[[#Headers],[Country]:[Coastal Population]],0))</f>
        <v>5489739</v>
      </c>
      <c r="F123" s="69">
        <f>INDEX('4. WP General data'!$B$7:$L$229, MATCH('1. Eutrophication General data'!$C123, '4. WP General data'!$B$7:$B$229, 0), MATCH('1. Eutrophication General data'!F$8, Eutrophication_Module_Inputs[[#Headers],[Country]:[Coastal Population]],0))</f>
        <v>546.68924731182801</v>
      </c>
      <c r="G123" s="69"/>
      <c r="H123" s="69">
        <f>INDEX('4. WP General data'!$B$7:$L$229, MATCH('1. Eutrophication General data'!$C123, '4. WP General data'!$B$7:$B$229, 0), MATCH('1. Eutrophication General data'!H$8, Eutrophication_Module_Inputs[[#Headers],[Country]:[Coastal Population]],0))</f>
        <v>11088.22998</v>
      </c>
      <c r="I123" s="69">
        <f>INDEX('4. WP General data'!$B$7:$L$229, MATCH('1. Eutrophication General data'!$C123, '4. WP General data'!$B$7:$B$229, 0), MATCH('1. Eutrophication General data'!I$8, Eutrophication_Module_Inputs[[#Headers],[Country]:[Coastal Population]],0))</f>
        <v>10230</v>
      </c>
      <c r="J123" s="69">
        <f>INDEX('4. WP General data'!$B$7:$L$229, MATCH('1. Eutrophication General data'!$C123, '4. WP General data'!$B$7:$B$229, 0), MATCH('1. Eutrophication General data'!J$8, Eutrophication_Module_Inputs[[#Headers],[Country]:[Coastal Population]],0))</f>
        <v>0</v>
      </c>
      <c r="K123" s="69">
        <f>INDEX('4. WP General data'!$B$7:$L$229, MATCH('1. Eutrophication General data'!$C123, '4. WP General data'!$B$7:$B$229, 0), MATCH('1. Eutrophication General data'!K$8, Eutrophication_Module_Inputs[[#Headers],[Country]:[Coastal Population]],0))</f>
        <v>1.2915200000000001E-12</v>
      </c>
      <c r="L123" s="69">
        <f>INDEX('4. WP General data'!$B$7:$L$229, MATCH('1. Eutrophication General data'!$C123, '4. WP General data'!$B$7:$B$229, 0), MATCH('1. Eutrophication General data'!L$8, Eutrophication_Module_Inputs[[#Headers],[Country]:[Coastal Population]],0))</f>
        <v>4.93999E-15</v>
      </c>
      <c r="M123" s="70">
        <f>INDEX('4. WP General data'!$B$7:$L$229, MATCH('1. Eutrophication General data'!$C123, '4. WP General data'!$B$7:$B$229, 0), MATCH('1. Eutrophication General data'!M$8, Eutrophication_Module_Inputs[[#Headers],[Country]:[Coastal Population]],0))</f>
        <v>0.62446000000000002</v>
      </c>
    </row>
    <row r="124" spans="3:13" ht="14.25" customHeight="1" x14ac:dyDescent="0.2">
      <c r="C124" s="9" t="s">
        <v>142</v>
      </c>
      <c r="D124" s="9" t="s">
        <v>34</v>
      </c>
      <c r="E124" s="69">
        <f>INDEX('4. WP General data'!$B$7:$L$229, MATCH('1. Eutrophication General data'!$C124, '4. WP General data'!$B$7:$B$229, 0), MATCH('1. Eutrophication General data'!E$8, Eutrophication_Module_Inputs[[#Headers],[Country]:[Coastal Population]],0))</f>
        <v>2305825</v>
      </c>
      <c r="F124" s="69">
        <f>INDEX('4. WP General data'!$B$7:$L$229, MATCH('1. Eutrophication General data'!$C124, '4. WP General data'!$B$7:$B$229, 0), MATCH('1. Eutrophication General data'!F$8, Eutrophication_Module_Inputs[[#Headers],[Country]:[Coastal Population]],0))</f>
        <v>75.146706192358394</v>
      </c>
      <c r="G124" s="69"/>
      <c r="H124" s="69">
        <f>INDEX('4. WP General data'!$B$7:$L$229, MATCH('1. Eutrophication General data'!$C124, '4. WP General data'!$B$7:$B$229, 0), MATCH('1. Eutrophication General data'!H$8, Eutrophication_Module_Inputs[[#Headers],[Country]:[Coastal Population]],0))</f>
        <v>2868.1963300000002</v>
      </c>
      <c r="I124" s="69">
        <f>INDEX('4. WP General data'!$B$7:$L$229, MATCH('1. Eutrophication General data'!$C124, '4. WP General data'!$B$7:$B$229, 0), MATCH('1. Eutrophication General data'!I$8, Eutrophication_Module_Inputs[[#Headers],[Country]:[Coastal Population]],0))</f>
        <v>30360</v>
      </c>
      <c r="J124" s="69">
        <f>INDEX('4. WP General data'!$B$7:$L$229, MATCH('1. Eutrophication General data'!$C124, '4. WP General data'!$B$7:$B$229, 0), MATCH('1. Eutrophication General data'!J$8, Eutrophication_Module_Inputs[[#Headers],[Country]:[Coastal Population]],0))</f>
        <v>0</v>
      </c>
      <c r="K124" s="69">
        <f>INDEX('4. WP General data'!$B$7:$L$229, MATCH('1. Eutrophication General data'!$C124, '4. WP General data'!$B$7:$B$229, 0), MATCH('1. Eutrophication General data'!K$8, Eutrophication_Module_Inputs[[#Headers],[Country]:[Coastal Population]],0))</f>
        <v>2.23954E-12</v>
      </c>
      <c r="L124" s="69">
        <f>INDEX('4. WP General data'!$B$7:$L$229, MATCH('1. Eutrophication General data'!$C124, '4. WP General data'!$B$7:$B$229, 0), MATCH('1. Eutrophication General data'!L$8, Eutrophication_Module_Inputs[[#Headers],[Country]:[Coastal Population]],0))</f>
        <v>0</v>
      </c>
      <c r="M124" s="70">
        <f>INDEX('4. WP General data'!$B$7:$L$229, MATCH('1. Eutrophication General data'!$C124, '4. WP General data'!$B$7:$B$229, 0), MATCH('1. Eutrophication General data'!M$8, Eutrophication_Module_Inputs[[#Headers],[Country]:[Coastal Population]],0))</f>
        <v>0</v>
      </c>
    </row>
    <row r="125" spans="3:13" ht="14.25" customHeight="1" x14ac:dyDescent="0.2">
      <c r="C125" s="9" t="s">
        <v>143</v>
      </c>
      <c r="D125" s="9" t="s">
        <v>34</v>
      </c>
      <c r="E125" s="69">
        <f>INDEX('4. WP General data'!$B$7:$L$229, MATCH('1. Eutrophication General data'!$C125, '4. WP General data'!$B$7:$B$229, 0), MATCH('1. Eutrophication General data'!E$8, Eutrophication_Module_Inputs[[#Headers],[Country]:[Coastal Population]],0))</f>
        <v>5302681</v>
      </c>
      <c r="F125" s="69">
        <f>INDEX('4. WP General data'!$B$7:$L$229, MATCH('1. Eutrophication General data'!$C125, '4. WP General data'!$B$7:$B$229, 0), MATCH('1. Eutrophication General data'!F$8, Eutrophication_Module_Inputs[[#Headers],[Country]:[Coastal Population]],0))</f>
        <v>53.918355481727602</v>
      </c>
      <c r="G125" s="69"/>
      <c r="H125" s="69">
        <f>INDEX('4. WP General data'!$B$7:$L$229, MATCH('1. Eutrophication General data'!$C125, '4. WP General data'!$B$7:$B$229, 0), MATCH('1. Eutrophication General data'!H$8, Eutrophication_Module_Inputs[[#Headers],[Country]:[Coastal Population]],0))</f>
        <v>1461.9935419999999</v>
      </c>
      <c r="I125" s="69">
        <f>INDEX('4. WP General data'!$B$7:$L$229, MATCH('1. Eutrophication General data'!$C125, '4. WP General data'!$B$7:$B$229, 0), MATCH('1. Eutrophication General data'!I$8, Eutrophication_Module_Inputs[[#Headers],[Country]:[Coastal Population]],0))</f>
        <v>96320</v>
      </c>
      <c r="J125" s="69">
        <f>INDEX('4. WP General data'!$B$7:$L$229, MATCH('1. Eutrophication General data'!$C125, '4. WP General data'!$B$7:$B$229, 0), MATCH('1. Eutrophication General data'!J$8, Eutrophication_Module_Inputs[[#Headers],[Country]:[Coastal Population]],0))</f>
        <v>0</v>
      </c>
      <c r="K125" s="69">
        <f>INDEX('4. WP General data'!$B$7:$L$229, MATCH('1. Eutrophication General data'!$C125, '4. WP General data'!$B$7:$B$229, 0), MATCH('1. Eutrophication General data'!K$8, Eutrophication_Module_Inputs[[#Headers],[Country]:[Coastal Population]],0))</f>
        <v>1.4525300000000001E-12</v>
      </c>
      <c r="L125" s="69">
        <f>INDEX('4. WP General data'!$B$7:$L$229, MATCH('1. Eutrophication General data'!$C125, '4. WP General data'!$B$7:$B$229, 0), MATCH('1. Eutrophication General data'!L$8, Eutrophication_Module_Inputs[[#Headers],[Country]:[Coastal Population]],0))</f>
        <v>2.40538E-15</v>
      </c>
      <c r="M125" s="70">
        <f>INDEX('4. WP General data'!$B$7:$L$229, MATCH('1. Eutrophication General data'!$C125, '4. WP General data'!$B$7:$B$229, 0), MATCH('1. Eutrophication General data'!M$8, Eutrophication_Module_Inputs[[#Headers],[Country]:[Coastal Population]],0))</f>
        <v>0.34689999999999999</v>
      </c>
    </row>
    <row r="126" spans="3:13" ht="14.25" customHeight="1" x14ac:dyDescent="0.2">
      <c r="C126" s="9" t="s">
        <v>144</v>
      </c>
      <c r="D126" s="9" t="s">
        <v>29</v>
      </c>
      <c r="E126" s="69">
        <f>INDEX('4. WP General data'!$B$7:$L$229, MATCH('1. Eutrophication General data'!$C126, '4. WP General data'!$B$7:$B$229, 0), MATCH('1. Eutrophication General data'!E$8, Eutrophication_Module_Inputs[[#Headers],[Country]:[Coastal Population]],0))</f>
        <v>6812341</v>
      </c>
      <c r="F126" s="69">
        <f>INDEX('4. WP General data'!$B$7:$L$229, MATCH('1. Eutrophication General data'!$C126, '4. WP General data'!$B$7:$B$229, 0), MATCH('1. Eutrophication General data'!F$8, Eutrophication_Module_Inputs[[#Headers],[Country]:[Coastal Population]],0))</f>
        <v>3.8278623958534599</v>
      </c>
      <c r="G126" s="69"/>
      <c r="H126" s="69">
        <f>INDEX('4. WP General data'!$B$7:$L$229, MATCH('1. Eutrophication General data'!$C126, '4. WP General data'!$B$7:$B$229, 0), MATCH('1. Eutrophication General data'!H$8, Eutrophication_Module_Inputs[[#Headers],[Country]:[Coastal Population]],0))</f>
        <v>17927.947090000001</v>
      </c>
      <c r="I126" s="69">
        <f>INDEX('4. WP General data'!$B$7:$L$229, MATCH('1. Eutrophication General data'!$C126, '4. WP General data'!$B$7:$B$229, 0), MATCH('1. Eutrophication General data'!I$8, Eutrophication_Module_Inputs[[#Headers],[Country]:[Coastal Population]],0))</f>
        <v>1759540</v>
      </c>
      <c r="J126" s="69">
        <f>INDEX('4. WP General data'!$B$7:$L$229, MATCH('1. Eutrophication General data'!$C126, '4. WP General data'!$B$7:$B$229, 0), MATCH('1. Eutrophication General data'!J$8, Eutrophication_Module_Inputs[[#Headers],[Country]:[Coastal Population]],0))</f>
        <v>0</v>
      </c>
      <c r="K126" s="69">
        <f>INDEX('4. WP General data'!$B$7:$L$229, MATCH('1. Eutrophication General data'!$C126, '4. WP General data'!$B$7:$B$229, 0), MATCH('1. Eutrophication General data'!K$8, Eutrophication_Module_Inputs[[#Headers],[Country]:[Coastal Population]],0))</f>
        <v>2.3823200000000001E-14</v>
      </c>
      <c r="L126" s="69">
        <f>INDEX('4. WP General data'!$B$7:$L$229, MATCH('1. Eutrophication General data'!$C126, '4. WP General data'!$B$7:$B$229, 0), MATCH('1. Eutrophication General data'!L$8, Eutrophication_Module_Inputs[[#Headers],[Country]:[Coastal Population]],0))</f>
        <v>4.93999E-15</v>
      </c>
      <c r="M126" s="70">
        <f>INDEX('4. WP General data'!$B$7:$L$229, MATCH('1. Eutrophication General data'!$C126, '4. WP General data'!$B$7:$B$229, 0), MATCH('1. Eutrophication General data'!M$8, Eutrophication_Module_Inputs[[#Headers],[Country]:[Coastal Population]],0))</f>
        <v>0.14119999999999999</v>
      </c>
    </row>
    <row r="127" spans="3:13" ht="14.25" customHeight="1" x14ac:dyDescent="0.2">
      <c r="C127" s="9" t="s">
        <v>145</v>
      </c>
      <c r="D127" s="9" t="s">
        <v>27</v>
      </c>
      <c r="E127" s="69">
        <f>INDEX('4. WP General data'!$B$7:$L$229, MATCH('1. Eutrophication General data'!$C127, '4. WP General data'!$B$7:$B$229, 0), MATCH('1. Eutrophication General data'!E$8, Eutrophication_Module_Inputs[[#Headers],[Country]:[Coastal Population]],0))</f>
        <v>39327</v>
      </c>
      <c r="F127" s="69">
        <f>INDEX('4. WP General data'!$B$7:$L$229, MATCH('1. Eutrophication General data'!$C127, '4. WP General data'!$B$7:$B$229, 0), MATCH('1. Eutrophication General data'!F$8, Eutrophication_Module_Inputs[[#Headers],[Country]:[Coastal Population]],0))</f>
        <v>243.99375000000001</v>
      </c>
      <c r="G127" s="69"/>
      <c r="H127" s="69" t="str">
        <f>INDEX('4. WP General data'!$B$7:$L$229, MATCH('1. Eutrophication General data'!$C127, '4. WP General data'!$B$7:$B$229, 0), MATCH('1. Eutrophication General data'!H$8, Eutrophication_Module_Inputs[[#Headers],[Country]:[Coastal Population]],0))</f>
        <v>No value</v>
      </c>
      <c r="I127" s="69">
        <f>INDEX('4. WP General data'!$B$7:$L$229, MATCH('1. Eutrophication General data'!$C127, '4. WP General data'!$B$7:$B$229, 0), MATCH('1. Eutrophication General data'!I$8, Eutrophication_Module_Inputs[[#Headers],[Country]:[Coastal Population]],0))</f>
        <v>160</v>
      </c>
      <c r="J127" s="69">
        <f>INDEX('4. WP General data'!$B$7:$L$229, MATCH('1. Eutrophication General data'!$C127, '4. WP General data'!$B$7:$B$229, 0), MATCH('1. Eutrophication General data'!J$8, Eutrophication_Module_Inputs[[#Headers],[Country]:[Coastal Population]],0))</f>
        <v>0</v>
      </c>
      <c r="K127" s="69">
        <f>INDEX('4. WP General data'!$B$7:$L$229, MATCH('1. Eutrophication General data'!$C127, '4. WP General data'!$B$7:$B$229, 0), MATCH('1. Eutrophication General data'!K$8, Eutrophication_Module_Inputs[[#Headers],[Country]:[Coastal Population]],0))</f>
        <v>3.5459500000000003E-14</v>
      </c>
      <c r="L127" s="69">
        <f>INDEX('4. WP General data'!$B$7:$L$229, MATCH('1. Eutrophication General data'!$C127, '4. WP General data'!$B$7:$B$229, 0), MATCH('1. Eutrophication General data'!L$8, Eutrophication_Module_Inputs[[#Headers],[Country]:[Coastal Population]],0))</f>
        <v>0</v>
      </c>
      <c r="M127" s="70">
        <f>INDEX('4. WP General data'!$B$7:$L$229, MATCH('1. Eutrophication General data'!$C127, '4. WP General data'!$B$7:$B$229, 0), MATCH('1. Eutrophication General data'!M$8, Eutrophication_Module_Inputs[[#Headers],[Country]:[Coastal Population]],0))</f>
        <v>0</v>
      </c>
    </row>
    <row r="128" spans="3:13" ht="14.25" customHeight="1" x14ac:dyDescent="0.2">
      <c r="C128" s="9" t="s">
        <v>146</v>
      </c>
      <c r="D128" s="9" t="s">
        <v>27</v>
      </c>
      <c r="E128" s="69">
        <f>INDEX('4. WP General data'!$B$7:$L$229, MATCH('1. Eutrophication General data'!$C128, '4. WP General data'!$B$7:$B$229, 0), MATCH('1. Eutrophication General data'!E$8, Eutrophication_Module_Inputs[[#Headers],[Country]:[Coastal Population]],0))</f>
        <v>2831639</v>
      </c>
      <c r="F128" s="69">
        <f>INDEX('4. WP General data'!$B$7:$L$229, MATCH('1. Eutrophication General data'!$C128, '4. WP General data'!$B$7:$B$229, 0), MATCH('1. Eutrophication General data'!F$8, Eutrophication_Module_Inputs[[#Headers],[Country]:[Coastal Population]],0))</f>
        <v>44.734690943938702</v>
      </c>
      <c r="G128" s="69"/>
      <c r="H128" s="69">
        <f>INDEX('4. WP General data'!$B$7:$L$229, MATCH('1. Eutrophication General data'!$C128, '4. WP General data'!$B$7:$B$229, 0), MATCH('1. Eutrophication General data'!H$8, Eutrophication_Module_Inputs[[#Headers],[Country]:[Coastal Population]],0))</f>
        <v>44640.554660000002</v>
      </c>
      <c r="I128" s="69">
        <f>INDEX('4. WP General data'!$B$7:$L$229, MATCH('1. Eutrophication General data'!$C128, '4. WP General data'!$B$7:$B$229, 0), MATCH('1. Eutrophication General data'!I$8, Eutrophication_Module_Inputs[[#Headers],[Country]:[Coastal Population]],0))</f>
        <v>62610</v>
      </c>
      <c r="J128" s="69">
        <f>INDEX('4. WP General data'!$B$7:$L$229, MATCH('1. Eutrophication General data'!$C128, '4. WP General data'!$B$7:$B$229, 0), MATCH('1. Eutrophication General data'!J$8, Eutrophication_Module_Inputs[[#Headers],[Country]:[Coastal Population]],0))</f>
        <v>0</v>
      </c>
      <c r="K128" s="69">
        <f>INDEX('4. WP General data'!$B$7:$L$229, MATCH('1. Eutrophication General data'!$C128, '4. WP General data'!$B$7:$B$229, 0), MATCH('1. Eutrophication General data'!K$8, Eutrophication_Module_Inputs[[#Headers],[Country]:[Coastal Population]],0))</f>
        <v>7.0740500000000008E-14</v>
      </c>
      <c r="L128" s="69">
        <f>INDEX('4. WP General data'!$B$7:$L$229, MATCH('1. Eutrophication General data'!$C128, '4. WP General data'!$B$7:$B$229, 0), MATCH('1. Eutrophication General data'!L$8, Eutrophication_Module_Inputs[[#Headers],[Country]:[Coastal Population]],0))</f>
        <v>1.91752E-14</v>
      </c>
      <c r="M128" s="70">
        <f>INDEX('4. WP General data'!$B$7:$L$229, MATCH('1. Eutrophication General data'!$C128, '4. WP General data'!$B$7:$B$229, 0), MATCH('1. Eutrophication General data'!M$8, Eutrophication_Module_Inputs[[#Headers],[Country]:[Coastal Population]],0))</f>
        <v>4.9910000000000003E-2</v>
      </c>
    </row>
    <row r="129" spans="3:13" ht="14.25" customHeight="1" x14ac:dyDescent="0.2">
      <c r="C129" s="9" t="s">
        <v>147</v>
      </c>
      <c r="D129" s="9" t="s">
        <v>27</v>
      </c>
      <c r="E129" s="69">
        <f>INDEX('4. WP General data'!$B$7:$L$229, MATCH('1. Eutrophication General data'!$C129, '4. WP General data'!$B$7:$B$229, 0), MATCH('1. Eutrophication General data'!E$8, Eutrophication_Module_Inputs[[#Headers],[Country]:[Coastal Population]],0))</f>
        <v>653103</v>
      </c>
      <c r="F129" s="69">
        <f>INDEX('4. WP General data'!$B$7:$L$229, MATCH('1. Eutrophication General data'!$C129, '4. WP General data'!$B$7:$B$229, 0), MATCH('1. Eutrophication General data'!F$8, Eutrophication_Module_Inputs[[#Headers],[Country]:[Coastal Population]],0))</f>
        <v>248.62068161867001</v>
      </c>
      <c r="G129" s="69"/>
      <c r="H129" s="69">
        <f>INDEX('4. WP General data'!$B$7:$L$229, MATCH('1. Eutrophication General data'!$C129, '4. WP General data'!$B$7:$B$229, 0), MATCH('1. Eutrophication General data'!H$8, Eutrophication_Module_Inputs[[#Headers],[Country]:[Coastal Population]],0))</f>
        <v>94502.530029999994</v>
      </c>
      <c r="I129" s="69">
        <f>INDEX('4. WP General data'!$B$7:$L$229, MATCH('1. Eutrophication General data'!$C129, '4. WP General data'!$B$7:$B$229, 0), MATCH('1. Eutrophication General data'!I$8, Eutrophication_Module_Inputs[[#Headers],[Country]:[Coastal Population]],0))</f>
        <v>2574.46</v>
      </c>
      <c r="J129" s="69">
        <f>INDEX('4. WP General data'!$B$7:$L$229, MATCH('1. Eutrophication General data'!$C129, '4. WP General data'!$B$7:$B$229, 0), MATCH('1. Eutrophication General data'!J$8, Eutrophication_Module_Inputs[[#Headers],[Country]:[Coastal Population]],0))</f>
        <v>0</v>
      </c>
      <c r="K129" s="69">
        <f>INDEX('4. WP General data'!$B$7:$L$229, MATCH('1. Eutrophication General data'!$C129, '4. WP General data'!$B$7:$B$229, 0), MATCH('1. Eutrophication General data'!K$8, Eutrophication_Module_Inputs[[#Headers],[Country]:[Coastal Population]],0))</f>
        <v>3.6190399999999999E-14</v>
      </c>
      <c r="L129" s="69">
        <f>INDEX('4. WP General data'!$B$7:$L$229, MATCH('1. Eutrophication General data'!$C129, '4. WP General data'!$B$7:$B$229, 0), MATCH('1. Eutrophication General data'!L$8, Eutrophication_Module_Inputs[[#Headers],[Country]:[Coastal Population]],0))</f>
        <v>0</v>
      </c>
      <c r="M129" s="70">
        <f>INDEX('4. WP General data'!$B$7:$L$229, MATCH('1. Eutrophication General data'!$C129, '4. WP General data'!$B$7:$B$229, 0), MATCH('1. Eutrophication General data'!M$8, Eutrophication_Module_Inputs[[#Headers],[Country]:[Coastal Population]],0))</f>
        <v>0</v>
      </c>
    </row>
    <row r="130" spans="3:13" ht="14.25" customHeight="1" x14ac:dyDescent="0.2">
      <c r="C130" s="9" t="s">
        <v>148</v>
      </c>
      <c r="D130" s="9" t="s">
        <v>31</v>
      </c>
      <c r="E130" s="69">
        <f>INDEX('4. WP General data'!$B$7:$L$229, MATCH('1. Eutrophication General data'!$C130, '4. WP General data'!$B$7:$B$229, 0), MATCH('1. Eutrophication General data'!E$8, Eutrophication_Module_Inputs[[#Headers],[Country]:[Coastal Population]],0))</f>
        <v>695168</v>
      </c>
      <c r="F130" s="69">
        <f>INDEX('4. WP General data'!$B$7:$L$229, MATCH('1. Eutrophication General data'!$C130, '4. WP General data'!$B$7:$B$229, 0), MATCH('1. Eutrophication General data'!F$8, Eutrophication_Module_Inputs[[#Headers],[Country]:[Coastal Population]],0))</f>
        <v>20806.272727272699</v>
      </c>
      <c r="G130" s="69"/>
      <c r="H130" s="69">
        <f>INDEX('4. WP General data'!$B$7:$L$229, MATCH('1. Eutrophication General data'!$C130, '4. WP General data'!$B$7:$B$229, 0), MATCH('1. Eutrophication General data'!H$8, Eutrophication_Module_Inputs[[#Headers],[Country]:[Coastal Population]],0))</f>
        <v>73470.254889999997</v>
      </c>
      <c r="I130" s="69">
        <f>INDEX('4. WP General data'!$B$7:$L$229, MATCH('1. Eutrophication General data'!$C130, '4. WP General data'!$B$7:$B$229, 0), MATCH('1. Eutrophication General data'!I$8, Eutrophication_Module_Inputs[[#Headers],[Country]:[Coastal Population]],0))</f>
        <v>33</v>
      </c>
      <c r="J130" s="69">
        <f>INDEX('4. WP General data'!$B$7:$L$229, MATCH('1. Eutrophication General data'!$C130, '4. WP General data'!$B$7:$B$229, 0), MATCH('1. Eutrophication General data'!J$8, Eutrophication_Module_Inputs[[#Headers],[Country]:[Coastal Population]],0))</f>
        <v>0</v>
      </c>
      <c r="K130" s="69" t="str">
        <f>INDEX('4. WP General data'!$B$7:$L$229, MATCH('1. Eutrophication General data'!$C130, '4. WP General data'!$B$7:$B$229, 0), MATCH('1. Eutrophication General data'!K$8, Eutrophication_Module_Inputs[[#Headers],[Country]:[Coastal Population]],0))</f>
        <v>Country not available in source dataset</v>
      </c>
      <c r="L130" s="69">
        <f>INDEX('4. WP General data'!$B$7:$L$229, MATCH('1. Eutrophication General data'!$C130, '4. WP General data'!$B$7:$B$229, 0), MATCH('1. Eutrophication General data'!L$8, Eutrophication_Module_Inputs[[#Headers],[Country]:[Coastal Population]],0))</f>
        <v>8.4001000000000002E-16</v>
      </c>
      <c r="M130" s="70">
        <f>INDEX('4. WP General data'!$B$7:$L$229, MATCH('1. Eutrophication General data'!$C130, '4. WP General data'!$B$7:$B$229, 0), MATCH('1. Eutrophication General data'!M$8, Eutrophication_Module_Inputs[[#Headers],[Country]:[Coastal Population]],0))</f>
        <v>1</v>
      </c>
    </row>
    <row r="131" spans="3:13" ht="14.25" customHeight="1" x14ac:dyDescent="0.2">
      <c r="C131" s="9" t="s">
        <v>149</v>
      </c>
      <c r="D131" s="9" t="s">
        <v>34</v>
      </c>
      <c r="E131" s="69">
        <f>INDEX('4. WP General data'!$B$7:$L$229, MATCH('1. Eutrophication General data'!$C131, '4. WP General data'!$B$7:$B$229, 0), MATCH('1. Eutrophication General data'!E$8, Eutrophication_Module_Inputs[[#Headers],[Country]:[Coastal Population]],0))</f>
        <v>29611714</v>
      </c>
      <c r="F131" s="69">
        <f>INDEX('4. WP General data'!$B$7:$L$229, MATCH('1. Eutrophication General data'!$C131, '4. WP General data'!$B$7:$B$229, 0), MATCH('1. Eutrophication General data'!F$8, Eutrophication_Module_Inputs[[#Headers],[Country]:[Coastal Population]],0))</f>
        <v>49.700331729116499</v>
      </c>
      <c r="G131" s="69"/>
      <c r="H131" s="69">
        <f>INDEX('4. WP General data'!$B$7:$L$229, MATCH('1. Eutrophication General data'!$C131, '4. WP General data'!$B$7:$B$229, 0), MATCH('1. Eutrophication General data'!H$8, Eutrophication_Module_Inputs[[#Headers],[Country]:[Coastal Population]],0))</f>
        <v>1612.993729</v>
      </c>
      <c r="I131" s="69">
        <f>INDEX('4. WP General data'!$B$7:$L$229, MATCH('1. Eutrophication General data'!$C131, '4. WP General data'!$B$7:$B$229, 0), MATCH('1. Eutrophication General data'!I$8, Eutrophication_Module_Inputs[[#Headers],[Country]:[Coastal Population]],0))</f>
        <v>581800</v>
      </c>
      <c r="J131" s="69">
        <f>INDEX('4. WP General data'!$B$7:$L$229, MATCH('1. Eutrophication General data'!$C131, '4. WP General data'!$B$7:$B$229, 0), MATCH('1. Eutrophication General data'!J$8, Eutrophication_Module_Inputs[[#Headers],[Country]:[Coastal Population]],0))</f>
        <v>0</v>
      </c>
      <c r="K131" s="69">
        <f>INDEX('4. WP General data'!$B$7:$L$229, MATCH('1. Eutrophication General data'!$C131, '4. WP General data'!$B$7:$B$229, 0), MATCH('1. Eutrophication General data'!K$8, Eutrophication_Module_Inputs[[#Headers],[Country]:[Coastal Population]],0))</f>
        <v>2.2452100000000003E-12</v>
      </c>
      <c r="L131" s="69">
        <f>INDEX('4. WP General data'!$B$7:$L$229, MATCH('1. Eutrophication General data'!$C131, '4. WP General data'!$B$7:$B$229, 0), MATCH('1. Eutrophication General data'!L$8, Eutrophication_Module_Inputs[[#Headers],[Country]:[Coastal Population]],0))</f>
        <v>2.93963E-16</v>
      </c>
      <c r="M131" s="70">
        <f>INDEX('4. WP General data'!$B$7:$L$229, MATCH('1. Eutrophication General data'!$C131, '4. WP General data'!$B$7:$B$229, 0), MATCH('1. Eutrophication General data'!M$8, Eutrophication_Module_Inputs[[#Headers],[Country]:[Coastal Population]],0))</f>
        <v>0.11651</v>
      </c>
    </row>
    <row r="132" spans="3:13" ht="14.25" customHeight="1" x14ac:dyDescent="0.2">
      <c r="C132" s="9" t="s">
        <v>150</v>
      </c>
      <c r="D132" s="9" t="s">
        <v>34</v>
      </c>
      <c r="E132" s="69">
        <f>INDEX('4. WP General data'!$B$7:$L$229, MATCH('1. Eutrophication General data'!$C132, '4. WP General data'!$B$7:$B$229, 0), MATCH('1. Eutrophication General data'!E$8, Eutrophication_Module_Inputs[[#Headers],[Country]:[Coastal Population]],0))</f>
        <v>20405317</v>
      </c>
      <c r="F132" s="69">
        <f>INDEX('4. WP General data'!$B$7:$L$229, MATCH('1. Eutrophication General data'!$C132, '4. WP General data'!$B$7:$B$229, 0), MATCH('1. Eutrophication General data'!F$8, Eutrophication_Module_Inputs[[#Headers],[Country]:[Coastal Population]],0))</f>
        <v>210.96459482392899</v>
      </c>
      <c r="G132" s="69"/>
      <c r="H132" s="69">
        <f>INDEX('4. WP General data'!$B$7:$L$229, MATCH('1. Eutrophication General data'!$C132, '4. WP General data'!$B$7:$B$229, 0), MATCH('1. Eutrophication General data'!H$8, Eutrophication_Module_Inputs[[#Headers],[Country]:[Coastal Population]],0))</f>
        <v>1677.718302</v>
      </c>
      <c r="I132" s="69">
        <f>INDEX('4. WP General data'!$B$7:$L$229, MATCH('1. Eutrophication General data'!$C132, '4. WP General data'!$B$7:$B$229, 0), MATCH('1. Eutrophication General data'!I$8, Eutrophication_Module_Inputs[[#Headers],[Country]:[Coastal Population]],0))</f>
        <v>94280</v>
      </c>
      <c r="J132" s="69">
        <f>INDEX('4. WP General data'!$B$7:$L$229, MATCH('1. Eutrophication General data'!$C132, '4. WP General data'!$B$7:$B$229, 0), MATCH('1. Eutrophication General data'!J$8, Eutrophication_Module_Inputs[[#Headers],[Country]:[Coastal Population]],0))</f>
        <v>0</v>
      </c>
      <c r="K132" s="69">
        <f>INDEX('4. WP General data'!$B$7:$L$229, MATCH('1. Eutrophication General data'!$C132, '4. WP General data'!$B$7:$B$229, 0), MATCH('1. Eutrophication General data'!K$8, Eutrophication_Module_Inputs[[#Headers],[Country]:[Coastal Population]],0))</f>
        <v>1.7969699999999998E-11</v>
      </c>
      <c r="L132" s="69">
        <f>INDEX('4. WP General data'!$B$7:$L$229, MATCH('1. Eutrophication General data'!$C132, '4. WP General data'!$B$7:$B$229, 0), MATCH('1. Eutrophication General data'!L$8, Eutrophication_Module_Inputs[[#Headers],[Country]:[Coastal Population]],0))</f>
        <v>0</v>
      </c>
      <c r="M132" s="70">
        <f>INDEX('4. WP General data'!$B$7:$L$229, MATCH('1. Eutrophication General data'!$C132, '4. WP General data'!$B$7:$B$229, 0), MATCH('1. Eutrophication General data'!M$8, Eutrophication_Module_Inputs[[#Headers],[Country]:[Coastal Population]],0))</f>
        <v>0</v>
      </c>
    </row>
    <row r="133" spans="3:13" ht="14.25" customHeight="1" x14ac:dyDescent="0.2">
      <c r="C133" s="9" t="s">
        <v>151</v>
      </c>
      <c r="D133" s="9" t="s">
        <v>31</v>
      </c>
      <c r="E133" s="69">
        <f>INDEX('4. WP General data'!$B$7:$L$229, MATCH('1. Eutrophication General data'!$C133, '4. WP General data'!$B$7:$B$229, 0), MATCH('1. Eutrophication General data'!E$8, Eutrophication_Module_Inputs[[#Headers],[Country]:[Coastal Population]],0))</f>
        <v>33938221</v>
      </c>
      <c r="F133" s="69">
        <f>INDEX('4. WP General data'!$B$7:$L$229, MATCH('1. Eutrophication General data'!$C133, '4. WP General data'!$B$7:$B$229, 0), MATCH('1. Eutrophication General data'!F$8, Eutrophication_Module_Inputs[[#Headers],[Country]:[Coastal Population]],0))</f>
        <v>102.188020088267</v>
      </c>
      <c r="G133" s="69"/>
      <c r="H133" s="69">
        <f>INDEX('4. WP General data'!$B$7:$L$229, MATCH('1. Eutrophication General data'!$C133, '4. WP General data'!$B$7:$B$229, 0), MATCH('1. Eutrophication General data'!H$8, Eutrophication_Module_Inputs[[#Headers],[Country]:[Coastal Population]],0))</f>
        <v>29627.239699999998</v>
      </c>
      <c r="I133" s="69">
        <f>INDEX('4. WP General data'!$B$7:$L$229, MATCH('1. Eutrophication General data'!$C133, '4. WP General data'!$B$7:$B$229, 0), MATCH('1. Eutrophication General data'!I$8, Eutrophication_Module_Inputs[[#Headers],[Country]:[Coastal Population]],0))</f>
        <v>328550</v>
      </c>
      <c r="J133" s="69">
        <f>INDEX('4. WP General data'!$B$7:$L$229, MATCH('1. Eutrophication General data'!$C133, '4. WP General data'!$B$7:$B$229, 0), MATCH('1. Eutrophication General data'!J$8, Eutrophication_Module_Inputs[[#Headers],[Country]:[Coastal Population]],0))</f>
        <v>0</v>
      </c>
      <c r="K133" s="69">
        <f>INDEX('4. WP General data'!$B$7:$L$229, MATCH('1. Eutrophication General data'!$C133, '4. WP General data'!$B$7:$B$229, 0), MATCH('1. Eutrophication General data'!K$8, Eutrophication_Module_Inputs[[#Headers],[Country]:[Coastal Population]],0))</f>
        <v>3.8772700000000005E-12</v>
      </c>
      <c r="L133" s="69">
        <f>INDEX('4. WP General data'!$B$7:$L$229, MATCH('1. Eutrophication General data'!$C133, '4. WP General data'!$B$7:$B$229, 0), MATCH('1. Eutrophication General data'!L$8, Eutrophication_Module_Inputs[[#Headers],[Country]:[Coastal Population]],0))</f>
        <v>9.1156700000000009E-16</v>
      </c>
      <c r="M133" s="70">
        <f>INDEX('4. WP General data'!$B$7:$L$229, MATCH('1. Eutrophication General data'!$C133, '4. WP General data'!$B$7:$B$229, 0), MATCH('1. Eutrophication General data'!M$8, Eutrophication_Module_Inputs[[#Headers],[Country]:[Coastal Population]],0))</f>
        <v>0.29399999999999998</v>
      </c>
    </row>
    <row r="134" spans="3:13" ht="14.25" customHeight="1" x14ac:dyDescent="0.2">
      <c r="C134" s="9" t="s">
        <v>152</v>
      </c>
      <c r="D134" s="9" t="s">
        <v>25</v>
      </c>
      <c r="E134" s="69">
        <f>INDEX('4. WP General data'!$B$7:$L$229, MATCH('1. Eutrophication General data'!$C134, '4. WP General data'!$B$7:$B$229, 0), MATCH('1. Eutrophication General data'!E$8, Eutrophication_Module_Inputs[[#Headers],[Country]:[Coastal Population]],0))</f>
        <v>523787</v>
      </c>
      <c r="F134" s="69">
        <f>INDEX('4. WP General data'!$B$7:$L$229, MATCH('1. Eutrophication General data'!$C134, '4. WP General data'!$B$7:$B$229, 0), MATCH('1. Eutrophication General data'!F$8, Eutrophication_Module_Inputs[[#Headers],[Country]:[Coastal Population]],0))</f>
        <v>1738.19</v>
      </c>
      <c r="G134" s="69"/>
      <c r="H134" s="69">
        <f>INDEX('4. WP General data'!$B$7:$L$229, MATCH('1. Eutrophication General data'!$C134, '4. WP General data'!$B$7:$B$229, 0), MATCH('1. Eutrophication General data'!H$8, Eutrophication_Module_Inputs[[#Headers],[Country]:[Coastal Population]],0))</f>
        <v>17114.264169999999</v>
      </c>
      <c r="I134" s="69">
        <f>INDEX('4. WP General data'!$B$7:$L$229, MATCH('1. Eutrophication General data'!$C134, '4. WP General data'!$B$7:$B$229, 0), MATCH('1. Eutrophication General data'!I$8, Eutrophication_Module_Inputs[[#Headers],[Country]:[Coastal Population]],0))</f>
        <v>300</v>
      </c>
      <c r="J134" s="69">
        <f>INDEX('4. WP General data'!$B$7:$L$229, MATCH('1. Eutrophication General data'!$C134, '4. WP General data'!$B$7:$B$229, 0), MATCH('1. Eutrophication General data'!J$8, Eutrophication_Module_Inputs[[#Headers],[Country]:[Coastal Population]],0))</f>
        <v>0</v>
      </c>
      <c r="K134" s="69" t="str">
        <f>INDEX('4. WP General data'!$B$7:$L$229, MATCH('1. Eutrophication General data'!$C134, '4. WP General data'!$B$7:$B$229, 0), MATCH('1. Eutrophication General data'!K$8, Eutrophication_Module_Inputs[[#Headers],[Country]:[Coastal Population]],0))</f>
        <v>Country not available in source dataset</v>
      </c>
      <c r="L134" s="69">
        <f>INDEX('4. WP General data'!$B$7:$L$229, MATCH('1. Eutrophication General data'!$C134, '4. WP General data'!$B$7:$B$229, 0), MATCH('1. Eutrophication General data'!L$8, Eutrophication_Module_Inputs[[#Headers],[Country]:[Coastal Population]],0))</f>
        <v>2.6542600000000003E-15</v>
      </c>
      <c r="M134" s="70">
        <f>INDEX('4. WP General data'!$B$7:$L$229, MATCH('1. Eutrophication General data'!$C134, '4. WP General data'!$B$7:$B$229, 0), MATCH('1. Eutrophication General data'!M$8, Eutrophication_Module_Inputs[[#Headers],[Country]:[Coastal Population]],0))</f>
        <v>1</v>
      </c>
    </row>
    <row r="135" spans="3:13" ht="14.25" customHeight="1" x14ac:dyDescent="0.2">
      <c r="C135" s="9" t="s">
        <v>153</v>
      </c>
      <c r="D135" s="9" t="s">
        <v>34</v>
      </c>
      <c r="E135" s="69">
        <f>INDEX('4. WP General data'!$B$7:$L$229, MATCH('1. Eutrophication General data'!$C135, '4. WP General data'!$B$7:$B$229, 0), MATCH('1. Eutrophication General data'!E$8, Eutrophication_Module_Inputs[[#Headers],[Country]:[Coastal Population]],0))</f>
        <v>22593590</v>
      </c>
      <c r="F135" s="69">
        <f>INDEX('4. WP General data'!$B$7:$L$229, MATCH('1. Eutrophication General data'!$C135, '4. WP General data'!$B$7:$B$229, 0), MATCH('1. Eutrophication General data'!F$8, Eutrophication_Module_Inputs[[#Headers],[Country]:[Coastal Population]],0))</f>
        <v>17.952108278219001</v>
      </c>
      <c r="G135" s="69"/>
      <c r="H135" s="69">
        <f>INDEX('4. WP General data'!$B$7:$L$229, MATCH('1. Eutrophication General data'!$C135, '4. WP General data'!$B$7:$B$229, 0), MATCH('1. Eutrophication General data'!H$8, Eutrophication_Module_Inputs[[#Headers],[Country]:[Coastal Population]],0))</f>
        <v>2288.8491199999999</v>
      </c>
      <c r="I135" s="69">
        <f>INDEX('4. WP General data'!$B$7:$L$229, MATCH('1. Eutrophication General data'!$C135, '4. WP General data'!$B$7:$B$229, 0), MATCH('1. Eutrophication General data'!I$8, Eutrophication_Module_Inputs[[#Headers],[Country]:[Coastal Population]],0))</f>
        <v>1220190</v>
      </c>
      <c r="J135" s="69">
        <f>INDEX('4. WP General data'!$B$7:$L$229, MATCH('1. Eutrophication General data'!$C135, '4. WP General data'!$B$7:$B$229, 0), MATCH('1. Eutrophication General data'!J$8, Eutrophication_Module_Inputs[[#Headers],[Country]:[Coastal Population]],0))</f>
        <v>0</v>
      </c>
      <c r="K135" s="69">
        <f>INDEX('4. WP General data'!$B$7:$L$229, MATCH('1. Eutrophication General data'!$C135, '4. WP General data'!$B$7:$B$229, 0), MATCH('1. Eutrophication General data'!K$8, Eutrophication_Module_Inputs[[#Headers],[Country]:[Coastal Population]],0))</f>
        <v>6.2363300000000003E-12</v>
      </c>
      <c r="L135" s="69">
        <f>INDEX('4. WP General data'!$B$7:$L$229, MATCH('1. Eutrophication General data'!$C135, '4. WP General data'!$B$7:$B$229, 0), MATCH('1. Eutrophication General data'!L$8, Eutrophication_Module_Inputs[[#Headers],[Country]:[Coastal Population]],0))</f>
        <v>0</v>
      </c>
      <c r="M135" s="70">
        <f>INDEX('4. WP General data'!$B$7:$L$229, MATCH('1. Eutrophication General data'!$C135, '4. WP General data'!$B$7:$B$229, 0), MATCH('1. Eutrophication General data'!M$8, Eutrophication_Module_Inputs[[#Headers],[Country]:[Coastal Population]],0))</f>
        <v>0</v>
      </c>
    </row>
    <row r="136" spans="3:13" ht="14.25" customHeight="1" x14ac:dyDescent="0.2">
      <c r="C136" s="9" t="s">
        <v>154</v>
      </c>
      <c r="D136" s="9" t="s">
        <v>29</v>
      </c>
      <c r="E136" s="69">
        <f>INDEX('4. WP General data'!$B$7:$L$229, MATCH('1. Eutrophication General data'!$C136, '4. WP General data'!$B$7:$B$229, 0), MATCH('1. Eutrophication General data'!E$8, Eutrophication_Module_Inputs[[#Headers],[Country]:[Coastal Population]],0))</f>
        <v>531113</v>
      </c>
      <c r="F136" s="69">
        <f>INDEX('4. WP General data'!$B$7:$L$229, MATCH('1. Eutrophication General data'!$C136, '4. WP General data'!$B$7:$B$229, 0), MATCH('1. Eutrophication General data'!F$8, Eutrophication_Module_Inputs[[#Headers],[Country]:[Coastal Population]],0))</f>
        <v>1620.425</v>
      </c>
      <c r="G136" s="69"/>
      <c r="H136" s="69">
        <f>INDEX('4. WP General data'!$B$7:$L$229, MATCH('1. Eutrophication General data'!$C136, '4. WP General data'!$B$7:$B$229, 0), MATCH('1. Eutrophication General data'!H$8, Eutrophication_Module_Inputs[[#Headers],[Country]:[Coastal Population]],0))</f>
        <v>48071.10396</v>
      </c>
      <c r="I136" s="69">
        <f>INDEX('4. WP General data'!$B$7:$L$229, MATCH('1. Eutrophication General data'!$C136, '4. WP General data'!$B$7:$B$229, 0), MATCH('1. Eutrophication General data'!I$8, Eutrophication_Module_Inputs[[#Headers],[Country]:[Coastal Population]],0))</f>
        <v>320</v>
      </c>
      <c r="J136" s="69">
        <f>INDEX('4. WP General data'!$B$7:$L$229, MATCH('1. Eutrophication General data'!$C136, '4. WP General data'!$B$7:$B$229, 0), MATCH('1. Eutrophication General data'!J$8, Eutrophication_Module_Inputs[[#Headers],[Country]:[Coastal Population]],0))</f>
        <v>0</v>
      </c>
      <c r="K136" s="69" t="str">
        <f>INDEX('4. WP General data'!$B$7:$L$229, MATCH('1. Eutrophication General data'!$C136, '4. WP General data'!$B$7:$B$229, 0), MATCH('1. Eutrophication General data'!K$8, Eutrophication_Module_Inputs[[#Headers],[Country]:[Coastal Population]],0))</f>
        <v>Country not available in source dataset</v>
      </c>
      <c r="L136" s="69">
        <f>INDEX('4. WP General data'!$B$7:$L$229, MATCH('1. Eutrophication General data'!$C136, '4. WP General data'!$B$7:$B$229, 0), MATCH('1. Eutrophication General data'!L$8, Eutrophication_Module_Inputs[[#Headers],[Country]:[Coastal Population]],0))</f>
        <v>4.93999E-15</v>
      </c>
      <c r="M136" s="70">
        <f>INDEX('4. WP General data'!$B$7:$L$229, MATCH('1. Eutrophication General data'!$C136, '4. WP General data'!$B$7:$B$229, 0), MATCH('1. Eutrophication General data'!M$8, Eutrophication_Module_Inputs[[#Headers],[Country]:[Coastal Population]],0))</f>
        <v>1</v>
      </c>
    </row>
    <row r="137" spans="3:13" ht="14.25" customHeight="1" x14ac:dyDescent="0.2">
      <c r="C137" s="9" t="s">
        <v>155</v>
      </c>
      <c r="D137" s="9" t="s">
        <v>31</v>
      </c>
      <c r="E137" s="69">
        <f>INDEX('4. WP General data'!$B$7:$L$229, MATCH('1. Eutrophication General data'!$C137, '4. WP General data'!$B$7:$B$229, 0), MATCH('1. Eutrophication General data'!E$8, Eutrophication_Module_Inputs[[#Headers],[Country]:[Coastal Population]],0))</f>
        <v>41569</v>
      </c>
      <c r="F137" s="69">
        <f>INDEX('4. WP General data'!$B$7:$L$229, MATCH('1. Eutrophication General data'!$C137, '4. WP General data'!$B$7:$B$229, 0), MATCH('1. Eutrophication General data'!F$8, Eutrophication_Module_Inputs[[#Headers],[Country]:[Coastal Population]],0))</f>
        <v>233.611111111111</v>
      </c>
      <c r="G137" s="69"/>
      <c r="H137" s="69">
        <f>INDEX('4. WP General data'!$B$7:$L$229, MATCH('1. Eutrophication General data'!$C137, '4. WP General data'!$B$7:$B$229, 0), MATCH('1. Eutrophication General data'!H$8, Eutrophication_Module_Inputs[[#Headers],[Country]:[Coastal Population]],0))</f>
        <v>7212.9693360000001</v>
      </c>
      <c r="I137" s="69">
        <f>INDEX('4. WP General data'!$B$7:$L$229, MATCH('1. Eutrophication General data'!$C137, '4. WP General data'!$B$7:$B$229, 0), MATCH('1. Eutrophication General data'!I$8, Eutrophication_Module_Inputs[[#Headers],[Country]:[Coastal Population]],0))</f>
        <v>180</v>
      </c>
      <c r="J137" s="69">
        <f>INDEX('4. WP General data'!$B$7:$L$229, MATCH('1. Eutrophication General data'!$C137, '4. WP General data'!$B$7:$B$229, 0), MATCH('1. Eutrophication General data'!J$8, Eutrophication_Module_Inputs[[#Headers],[Country]:[Coastal Population]],0))</f>
        <v>0</v>
      </c>
      <c r="K137" s="69" t="str">
        <f>INDEX('4. WP General data'!$B$7:$L$229, MATCH('1. Eutrophication General data'!$C137, '4. WP General data'!$B$7:$B$229, 0), MATCH('1. Eutrophication General data'!K$8, Eutrophication_Module_Inputs[[#Headers],[Country]:[Coastal Population]],0))</f>
        <v>Country not available in source dataset</v>
      </c>
      <c r="L137" s="69">
        <f>INDEX('4. WP General data'!$B$7:$L$229, MATCH('1. Eutrophication General data'!$C137, '4. WP General data'!$B$7:$B$229, 0), MATCH('1. Eutrophication General data'!L$8, Eutrophication_Module_Inputs[[#Headers],[Country]:[Coastal Population]],0))</f>
        <v>0</v>
      </c>
      <c r="M137" s="70">
        <f>INDEX('4. WP General data'!$B$7:$L$229, MATCH('1. Eutrophication General data'!$C137, '4. WP General data'!$B$7:$B$229, 0), MATCH('1. Eutrophication General data'!M$8, Eutrophication_Module_Inputs[[#Headers],[Country]:[Coastal Population]],0))</f>
        <v>1</v>
      </c>
    </row>
    <row r="138" spans="3:13" ht="14.25" customHeight="1" x14ac:dyDescent="0.2">
      <c r="C138" s="9" t="s">
        <v>156</v>
      </c>
      <c r="D138" s="9" t="s">
        <v>34</v>
      </c>
      <c r="E138" s="69">
        <f>INDEX('4. WP General data'!$B$7:$L$229, MATCH('1. Eutrophication General data'!$C138, '4. WP General data'!$B$7:$B$229, 0), MATCH('1. Eutrophication General data'!E$8, Eutrophication_Module_Inputs[[#Headers],[Country]:[Coastal Population]],0))</f>
        <v>4736139</v>
      </c>
      <c r="F138" s="69">
        <f>INDEX('4. WP General data'!$B$7:$L$229, MATCH('1. Eutrophication General data'!$C138, '4. WP General data'!$B$7:$B$229, 0), MATCH('1. Eutrophication General data'!F$8, Eutrophication_Module_Inputs[[#Headers],[Country]:[Coastal Population]],0))</f>
        <v>4.4775143106626603</v>
      </c>
      <c r="G138" s="69"/>
      <c r="H138" s="69">
        <f>INDEX('4. WP General data'!$B$7:$L$229, MATCH('1. Eutrophication General data'!$C138, '4. WP General data'!$B$7:$B$229, 0), MATCH('1. Eutrophication General data'!H$8, Eutrophication_Module_Inputs[[#Headers],[Country]:[Coastal Population]],0))</f>
        <v>5893.2925320000004</v>
      </c>
      <c r="I138" s="69">
        <f>INDEX('4. WP General data'!$B$7:$L$229, MATCH('1. Eutrophication General data'!$C138, '4. WP General data'!$B$7:$B$229, 0), MATCH('1. Eutrophication General data'!I$8, Eutrophication_Module_Inputs[[#Headers],[Country]:[Coastal Population]],0))</f>
        <v>1030700</v>
      </c>
      <c r="J138" s="69">
        <f>INDEX('4. WP General data'!$B$7:$L$229, MATCH('1. Eutrophication General data'!$C138, '4. WP General data'!$B$7:$B$229, 0), MATCH('1. Eutrophication General data'!J$8, Eutrophication_Module_Inputs[[#Headers],[Country]:[Coastal Population]],0))</f>
        <v>0</v>
      </c>
      <c r="K138" s="69">
        <f>INDEX('4. WP General data'!$B$7:$L$229, MATCH('1. Eutrophication General data'!$C138, '4. WP General data'!$B$7:$B$229, 0), MATCH('1. Eutrophication General data'!K$8, Eutrophication_Module_Inputs[[#Headers],[Country]:[Coastal Population]],0))</f>
        <v>2.6408200000000001E-12</v>
      </c>
      <c r="L138" s="69">
        <f>INDEX('4. WP General data'!$B$7:$L$229, MATCH('1. Eutrophication General data'!$C138, '4. WP General data'!$B$7:$B$229, 0), MATCH('1. Eutrophication General data'!L$8, Eutrophication_Module_Inputs[[#Headers],[Country]:[Coastal Population]],0))</f>
        <v>1.1051200000000001E-15</v>
      </c>
      <c r="M138" s="70">
        <f>INDEX('4. WP General data'!$B$7:$L$229, MATCH('1. Eutrophication General data'!$C138, '4. WP General data'!$B$7:$B$229, 0), MATCH('1. Eutrophication General data'!M$8, Eutrophication_Module_Inputs[[#Headers],[Country]:[Coastal Population]],0))</f>
        <v>0.30362</v>
      </c>
    </row>
    <row r="139" spans="3:13" ht="14.25" customHeight="1" x14ac:dyDescent="0.2">
      <c r="C139" s="9" t="s">
        <v>157</v>
      </c>
      <c r="D139" s="9" t="s">
        <v>34</v>
      </c>
      <c r="E139" s="69">
        <f>INDEX('4. WP General data'!$B$7:$L$229, MATCH('1. Eutrophication General data'!$C139, '4. WP General data'!$B$7:$B$229, 0), MATCH('1. Eutrophication General data'!E$8, Eutrophication_Module_Inputs[[#Headers],[Country]:[Coastal Population]],0))</f>
        <v>1262523</v>
      </c>
      <c r="F139" s="69">
        <f>INDEX('4. WP General data'!$B$7:$L$229, MATCH('1. Eutrophication General data'!$C139, '4. WP General data'!$B$7:$B$229, 0), MATCH('1. Eutrophication General data'!F$8, Eutrophication_Module_Inputs[[#Headers],[Country]:[Coastal Population]],0))</f>
        <v>634.11817726589902</v>
      </c>
      <c r="G139" s="69"/>
      <c r="H139" s="69">
        <f>INDEX('4. WP General data'!$B$7:$L$229, MATCH('1. Eutrophication General data'!$C139, '4. WP General data'!$B$7:$B$229, 0), MATCH('1. Eutrophication General data'!H$8, Eutrophication_Module_Inputs[[#Headers],[Country]:[Coastal Population]],0))</f>
        <v>23969.838299999999</v>
      </c>
      <c r="I139" s="69">
        <f>INDEX('4. WP General data'!$B$7:$L$229, MATCH('1. Eutrophication General data'!$C139, '4. WP General data'!$B$7:$B$229, 0), MATCH('1. Eutrophication General data'!I$8, Eutrophication_Module_Inputs[[#Headers],[Country]:[Coastal Population]],0))</f>
        <v>1997</v>
      </c>
      <c r="J139" s="69">
        <f>INDEX('4. WP General data'!$B$7:$L$229, MATCH('1. Eutrophication General data'!$C139, '4. WP General data'!$B$7:$B$229, 0), MATCH('1. Eutrophication General data'!J$8, Eutrophication_Module_Inputs[[#Headers],[Country]:[Coastal Population]],0))</f>
        <v>0</v>
      </c>
      <c r="K139" s="69" t="str">
        <f>INDEX('4. WP General data'!$B$7:$L$229, MATCH('1. Eutrophication General data'!$C139, '4. WP General data'!$B$7:$B$229, 0), MATCH('1. Eutrophication General data'!K$8, Eutrophication_Module_Inputs[[#Headers],[Country]:[Coastal Population]],0))</f>
        <v>Country not available in source dataset</v>
      </c>
      <c r="L139" s="69">
        <f>INDEX('4. WP General data'!$B$7:$L$229, MATCH('1. Eutrophication General data'!$C139, '4. WP General data'!$B$7:$B$229, 0), MATCH('1. Eutrophication General data'!L$8, Eutrophication_Module_Inputs[[#Headers],[Country]:[Coastal Population]],0))</f>
        <v>0</v>
      </c>
      <c r="M139" s="70">
        <f>INDEX('4. WP General data'!$B$7:$L$229, MATCH('1. Eutrophication General data'!$C139, '4. WP General data'!$B$7:$B$229, 0), MATCH('1. Eutrophication General data'!M$8, Eutrophication_Module_Inputs[[#Headers],[Country]:[Coastal Population]],0))</f>
        <v>0.70045000000000002</v>
      </c>
    </row>
    <row r="140" spans="3:13" ht="14.25" customHeight="1" x14ac:dyDescent="0.2">
      <c r="C140" s="9" t="s">
        <v>158</v>
      </c>
      <c r="D140" s="9" t="s">
        <v>36</v>
      </c>
      <c r="E140" s="69">
        <f>INDEX('4. WP General data'!$B$7:$L$229, MATCH('1. Eutrophication General data'!$C140, '4. WP General data'!$B$7:$B$229, 0), MATCH('1. Eutrophication General data'!E$8, Eutrophication_Module_Inputs[[#Headers],[Country]:[Coastal Population]],0))</f>
        <v>127504125</v>
      </c>
      <c r="F140" s="69">
        <f>INDEX('4. WP General data'!$B$7:$L$229, MATCH('1. Eutrophication General data'!$C140, '4. WP General data'!$B$7:$B$229, 0), MATCH('1. Eutrophication General data'!F$8, Eutrophication_Module_Inputs[[#Headers],[Country]:[Coastal Population]],0))</f>
        <v>65.179216543635405</v>
      </c>
      <c r="G140" s="69"/>
      <c r="H140" s="69">
        <f>INDEX('4. WP General data'!$B$7:$L$229, MATCH('1. Eutrophication General data'!$C140, '4. WP General data'!$B$7:$B$229, 0), MATCH('1. Eutrophication General data'!H$8, Eutrophication_Module_Inputs[[#Headers],[Country]:[Coastal Population]],0))</f>
        <v>20588.27089</v>
      </c>
      <c r="I140" s="69">
        <f>INDEX('4. WP General data'!$B$7:$L$229, MATCH('1. Eutrophication General data'!$C140, '4. WP General data'!$B$7:$B$229, 0), MATCH('1. Eutrophication General data'!I$8, Eutrophication_Module_Inputs[[#Headers],[Country]:[Coastal Population]],0))</f>
        <v>1943950</v>
      </c>
      <c r="J140" s="69">
        <f>INDEX('4. WP General data'!$B$7:$L$229, MATCH('1. Eutrophication General data'!$C140, '4. WP General data'!$B$7:$B$229, 0), MATCH('1. Eutrophication General data'!J$8, Eutrophication_Module_Inputs[[#Headers],[Country]:[Coastal Population]],0))</f>
        <v>0</v>
      </c>
      <c r="K140" s="69">
        <f>INDEX('4. WP General data'!$B$7:$L$229, MATCH('1. Eutrophication General data'!$C140, '4. WP General data'!$B$7:$B$229, 0), MATCH('1. Eutrophication General data'!K$8, Eutrophication_Module_Inputs[[#Headers],[Country]:[Coastal Population]],0))</f>
        <v>6.9636900000000002E-12</v>
      </c>
      <c r="L140" s="69">
        <f>INDEX('4. WP General data'!$B$7:$L$229, MATCH('1. Eutrophication General data'!$C140, '4. WP General data'!$B$7:$B$229, 0), MATCH('1. Eutrophication General data'!L$8, Eutrophication_Module_Inputs[[#Headers],[Country]:[Coastal Population]],0))</f>
        <v>1.49898E-15</v>
      </c>
      <c r="M140" s="70">
        <f>INDEX('4. WP General data'!$B$7:$L$229, MATCH('1. Eutrophication General data'!$C140, '4. WP General data'!$B$7:$B$229, 0), MATCH('1. Eutrophication General data'!M$8, Eutrophication_Module_Inputs[[#Headers],[Country]:[Coastal Population]],0))</f>
        <v>6.8250000000000005E-2</v>
      </c>
    </row>
    <row r="141" spans="3:13" ht="14.25" customHeight="1" x14ac:dyDescent="0.2">
      <c r="C141" s="9" t="s">
        <v>159</v>
      </c>
      <c r="D141" s="9" t="s">
        <v>31</v>
      </c>
      <c r="E141" s="69">
        <f>INDEX('4. WP General data'!$B$7:$L$229, MATCH('1. Eutrophication General data'!$C141, '4. WP General data'!$B$7:$B$229, 0), MATCH('1. Eutrophication General data'!E$8, Eutrophication_Module_Inputs[[#Headers],[Country]:[Coastal Population]],0))</f>
        <v>114164</v>
      </c>
      <c r="F141" s="69">
        <f>INDEX('4. WP General data'!$B$7:$L$229, MATCH('1. Eutrophication General data'!$C141, '4. WP General data'!$B$7:$B$229, 0), MATCH('1. Eutrophication General data'!F$8, Eutrophication_Module_Inputs[[#Headers],[Country]:[Coastal Population]],0))</f>
        <v>161.61571428571401</v>
      </c>
      <c r="G141" s="69"/>
      <c r="H141" s="69">
        <f>INDEX('4. WP General data'!$B$7:$L$229, MATCH('1. Eutrophication General data'!$C141, '4. WP General data'!$B$7:$B$229, 0), MATCH('1. Eutrophication General data'!H$8, Eutrophication_Module_Inputs[[#Headers],[Country]:[Coastal Population]],0))</f>
        <v>4324.429862</v>
      </c>
      <c r="I141" s="69">
        <f>INDEX('4. WP General data'!$B$7:$L$229, MATCH('1. Eutrophication General data'!$C141, '4. WP General data'!$B$7:$B$229, 0), MATCH('1. Eutrophication General data'!I$8, Eutrophication_Module_Inputs[[#Headers],[Country]:[Coastal Population]],0))</f>
        <v>700</v>
      </c>
      <c r="J141" s="69">
        <f>INDEX('4. WP General data'!$B$7:$L$229, MATCH('1. Eutrophication General data'!$C141, '4. WP General data'!$B$7:$B$229, 0), MATCH('1. Eutrophication General data'!J$8, Eutrophication_Module_Inputs[[#Headers],[Country]:[Coastal Population]],0))</f>
        <v>0</v>
      </c>
      <c r="K141" s="69" t="str">
        <f>INDEX('4. WP General data'!$B$7:$L$229, MATCH('1. Eutrophication General data'!$C141, '4. WP General data'!$B$7:$B$229, 0), MATCH('1. Eutrophication General data'!K$8, Eutrophication_Module_Inputs[[#Headers],[Country]:[Coastal Population]],0))</f>
        <v>Country not available in source dataset</v>
      </c>
      <c r="L141" s="69" t="str">
        <f>INDEX('4. WP General data'!$B$7:$L$229, MATCH('1. Eutrophication General data'!$C141, '4. WP General data'!$B$7:$B$229, 0), MATCH('1. Eutrophication General data'!L$8, Eutrophication_Module_Inputs[[#Headers],[Country]:[Coastal Population]],0))</f>
        <v>Country not available in Source Dataset</v>
      </c>
      <c r="M141" s="70">
        <f>INDEX('4. WP General data'!$B$7:$L$229, MATCH('1. Eutrophication General data'!$C141, '4. WP General data'!$B$7:$B$229, 0), MATCH('1. Eutrophication General data'!M$8, Eutrophication_Module_Inputs[[#Headers],[Country]:[Coastal Population]],0))</f>
        <v>1</v>
      </c>
    </row>
    <row r="142" spans="3:13" ht="14.25" customHeight="1" x14ac:dyDescent="0.2">
      <c r="C142" s="9" t="s">
        <v>160</v>
      </c>
      <c r="D142" s="9" t="s">
        <v>27</v>
      </c>
      <c r="E142" s="69">
        <f>INDEX('4. WP General data'!$B$7:$L$229, MATCH('1. Eutrophication General data'!$C142, '4. WP General data'!$B$7:$B$229, 0), MATCH('1. Eutrophication General data'!E$8, Eutrophication_Module_Inputs[[#Headers],[Country]:[Coastal Population]],0))</f>
        <v>2538894</v>
      </c>
      <c r="F142" s="69">
        <f>INDEX('4. WP General data'!$B$7:$L$229, MATCH('1. Eutrophication General data'!$C142, '4. WP General data'!$B$7:$B$229, 0), MATCH('1. Eutrophication General data'!F$8, Eutrophication_Module_Inputs[[#Headers],[Country]:[Coastal Population]],0))</f>
        <v>90.110355122019001</v>
      </c>
      <c r="G142" s="69"/>
      <c r="H142" s="69">
        <f>INDEX('4. WP General data'!$B$7:$L$229, MATCH('1. Eutrophication General data'!$C142, '4. WP General data'!$B$7:$B$229, 0), MATCH('1. Eutrophication General data'!H$8, Eutrophication_Module_Inputs[[#Headers],[Country]:[Coastal Population]],0))</f>
        <v>15987.33072</v>
      </c>
      <c r="I142" s="69">
        <f>INDEX('4. WP General data'!$B$7:$L$229, MATCH('1. Eutrophication General data'!$C142, '4. WP General data'!$B$7:$B$229, 0), MATCH('1. Eutrophication General data'!I$8, Eutrophication_Module_Inputs[[#Headers],[Country]:[Coastal Population]],0))</f>
        <v>32970</v>
      </c>
      <c r="J142" s="69">
        <f>INDEX('4. WP General data'!$B$7:$L$229, MATCH('1. Eutrophication General data'!$C142, '4. WP General data'!$B$7:$B$229, 0), MATCH('1. Eutrophication General data'!J$8, Eutrophication_Module_Inputs[[#Headers],[Country]:[Coastal Population]],0))</f>
        <v>0</v>
      </c>
      <c r="K142" s="69">
        <f>INDEX('4. WP General data'!$B$7:$L$229, MATCH('1. Eutrophication General data'!$C142, '4. WP General data'!$B$7:$B$229, 0), MATCH('1. Eutrophication General data'!K$8, Eutrophication_Module_Inputs[[#Headers],[Country]:[Coastal Population]],0))</f>
        <v>2.0392600000000001E-13</v>
      </c>
      <c r="L142" s="69">
        <f>INDEX('4. WP General data'!$B$7:$L$229, MATCH('1. Eutrophication General data'!$C142, '4. WP General data'!$B$7:$B$229, 0), MATCH('1. Eutrophication General data'!L$8, Eutrophication_Module_Inputs[[#Headers],[Country]:[Coastal Population]],0))</f>
        <v>0</v>
      </c>
      <c r="M142" s="70">
        <f>INDEX('4. WP General data'!$B$7:$L$229, MATCH('1. Eutrophication General data'!$C142, '4. WP General data'!$B$7:$B$229, 0), MATCH('1. Eutrophication General data'!M$8, Eutrophication_Module_Inputs[[#Headers],[Country]:[Coastal Population]],0))</f>
        <v>0</v>
      </c>
    </row>
    <row r="143" spans="3:13" ht="14.25" customHeight="1" x14ac:dyDescent="0.2">
      <c r="C143" s="9" t="s">
        <v>161</v>
      </c>
      <c r="D143" s="9" t="s">
        <v>27</v>
      </c>
      <c r="E143" s="69">
        <f>INDEX('4. WP General data'!$B$7:$L$229, MATCH('1. Eutrophication General data'!$C143, '4. WP General data'!$B$7:$B$229, 0), MATCH('1. Eutrophication General data'!E$8, Eutrophication_Module_Inputs[[#Headers],[Country]:[Coastal Population]],0))</f>
        <v>36469</v>
      </c>
      <c r="F143" s="69">
        <f>INDEX('4. WP General data'!$B$7:$L$229, MATCH('1. Eutrophication General data'!$C143, '4. WP General data'!$B$7:$B$229, 0), MATCH('1. Eutrophication General data'!F$8, Eutrophication_Module_Inputs[[#Headers],[Country]:[Coastal Population]],0))</f>
        <v>17603.646833013401</v>
      </c>
      <c r="G143" s="69"/>
      <c r="H143" s="69" t="str">
        <f>INDEX('4. WP General data'!$B$7:$L$229, MATCH('1. Eutrophication General data'!$C143, '4. WP General data'!$B$7:$B$229, 0), MATCH('1. Eutrophication General data'!H$8, Eutrophication_Module_Inputs[[#Headers],[Country]:[Coastal Population]],0))</f>
        <v>No value</v>
      </c>
      <c r="I143" s="69">
        <f>INDEX('4. WP General data'!$B$7:$L$229, MATCH('1. Eutrophication General data'!$C143, '4. WP General data'!$B$7:$B$229, 0), MATCH('1. Eutrophication General data'!I$8, Eutrophication_Module_Inputs[[#Headers],[Country]:[Coastal Population]],0))</f>
        <v>2.0840000000000001</v>
      </c>
      <c r="J143" s="69">
        <f>INDEX('4. WP General data'!$B$7:$L$229, MATCH('1. Eutrophication General data'!$C143, '4. WP General data'!$B$7:$B$229, 0), MATCH('1. Eutrophication General data'!J$8, Eutrophication_Module_Inputs[[#Headers],[Country]:[Coastal Population]],0))</f>
        <v>0</v>
      </c>
      <c r="K143" s="69" t="str">
        <f>INDEX('4. WP General data'!$B$7:$L$229, MATCH('1. Eutrophication General data'!$C143, '4. WP General data'!$B$7:$B$229, 0), MATCH('1. Eutrophication General data'!K$8, Eutrophication_Module_Inputs[[#Headers],[Country]:[Coastal Population]],0))</f>
        <v>Country not available in source dataset</v>
      </c>
      <c r="L143" s="69">
        <f>INDEX('4. WP General data'!$B$7:$L$229, MATCH('1. Eutrophication General data'!$C143, '4. WP General data'!$B$7:$B$229, 0), MATCH('1. Eutrophication General data'!L$8, Eutrophication_Module_Inputs[[#Headers],[Country]:[Coastal Population]],0))</f>
        <v>4.93999E-15</v>
      </c>
      <c r="M143" s="70">
        <f>INDEX('4. WP General data'!$B$7:$L$229, MATCH('1. Eutrophication General data'!$C143, '4. WP General data'!$B$7:$B$229, 0), MATCH('1. Eutrophication General data'!M$8, Eutrophication_Module_Inputs[[#Headers],[Country]:[Coastal Population]],0))</f>
        <v>1</v>
      </c>
    </row>
    <row r="144" spans="3:13" ht="14.25" customHeight="1" x14ac:dyDescent="0.2">
      <c r="C144" s="9" t="s">
        <v>162</v>
      </c>
      <c r="D144" s="9" t="s">
        <v>31</v>
      </c>
      <c r="E144" s="69">
        <f>INDEX('4. WP General data'!$B$7:$L$229, MATCH('1. Eutrophication General data'!$C144, '4. WP General data'!$B$7:$B$229, 0), MATCH('1. Eutrophication General data'!E$8, Eutrophication_Module_Inputs[[#Headers],[Country]:[Coastal Population]],0))</f>
        <v>3398366</v>
      </c>
      <c r="F144" s="69">
        <f>INDEX('4. WP General data'!$B$7:$L$229, MATCH('1. Eutrophication General data'!$C144, '4. WP General data'!$B$7:$B$229, 0), MATCH('1. Eutrophication General data'!F$8, Eutrophication_Module_Inputs[[#Headers],[Country]:[Coastal Population]],0))</f>
        <v>2.1494490875482399</v>
      </c>
      <c r="G144" s="69"/>
      <c r="H144" s="69">
        <f>INDEX('4. WP General data'!$B$7:$L$229, MATCH('1. Eutrophication General data'!$C144, '4. WP General data'!$B$7:$B$229, 0), MATCH('1. Eutrophication General data'!H$8, Eutrophication_Module_Inputs[[#Headers],[Country]:[Coastal Population]],0))</f>
        <v>12768.34</v>
      </c>
      <c r="I144" s="69">
        <f>INDEX('4. WP General data'!$B$7:$L$229, MATCH('1. Eutrophication General data'!$C144, '4. WP General data'!$B$7:$B$229, 0), MATCH('1. Eutrophication General data'!I$8, Eutrophication_Module_Inputs[[#Headers],[Country]:[Coastal Population]],0))</f>
        <v>1557507</v>
      </c>
      <c r="J144" s="69">
        <f>INDEX('4. WP General data'!$B$7:$L$229, MATCH('1. Eutrophication General data'!$C144, '4. WP General data'!$B$7:$B$229, 0), MATCH('1. Eutrophication General data'!J$8, Eutrophication_Module_Inputs[[#Headers],[Country]:[Coastal Population]],0))</f>
        <v>0</v>
      </c>
      <c r="K144" s="69">
        <f>INDEX('4. WP General data'!$B$7:$L$229, MATCH('1. Eutrophication General data'!$C144, '4. WP General data'!$B$7:$B$229, 0), MATCH('1. Eutrophication General data'!K$8, Eutrophication_Module_Inputs[[#Headers],[Country]:[Coastal Population]],0))</f>
        <v>2.6502900000000001E-13</v>
      </c>
      <c r="L144" s="69">
        <f>INDEX('4. WP General data'!$B$7:$L$229, MATCH('1. Eutrophication General data'!$C144, '4. WP General data'!$B$7:$B$229, 0), MATCH('1. Eutrophication General data'!L$8, Eutrophication_Module_Inputs[[#Headers],[Country]:[Coastal Population]],0))</f>
        <v>0</v>
      </c>
      <c r="M144" s="70">
        <f>INDEX('4. WP General data'!$B$7:$L$229, MATCH('1. Eutrophication General data'!$C144, '4. WP General data'!$B$7:$B$229, 0), MATCH('1. Eutrophication General data'!M$8, Eutrophication_Module_Inputs[[#Headers],[Country]:[Coastal Population]],0))</f>
        <v>0</v>
      </c>
    </row>
    <row r="145" spans="3:13" ht="14.25" customHeight="1" x14ac:dyDescent="0.2">
      <c r="C145" s="9" t="s">
        <v>163</v>
      </c>
      <c r="D145" s="9" t="s">
        <v>27</v>
      </c>
      <c r="E145" s="69">
        <f>INDEX('4. WP General data'!$B$7:$L$229, MATCH('1. Eutrophication General data'!$C145, '4. WP General data'!$B$7:$B$229, 0), MATCH('1. Eutrophication General data'!E$8, Eutrophication_Module_Inputs[[#Headers],[Country]:[Coastal Population]],0))</f>
        <v>617213</v>
      </c>
      <c r="F145" s="69">
        <f>INDEX('4. WP General data'!$B$7:$L$229, MATCH('1. Eutrophication General data'!$C145, '4. WP General data'!$B$7:$B$229, 0), MATCH('1. Eutrophication General data'!F$8, Eutrophication_Module_Inputs[[#Headers],[Country]:[Coastal Population]],0))</f>
        <v>46.037992565055802</v>
      </c>
      <c r="G145" s="69"/>
      <c r="H145" s="69">
        <f>INDEX('4. WP General data'!$B$7:$L$229, MATCH('1. Eutrophication General data'!$C145, '4. WP General data'!$B$7:$B$229, 0), MATCH('1. Eutrophication General data'!H$8, Eutrophication_Module_Inputs[[#Headers],[Country]:[Coastal Population]],0))</f>
        <v>25016.022420000001</v>
      </c>
      <c r="I145" s="69">
        <f>INDEX('4. WP General data'!$B$7:$L$229, MATCH('1. Eutrophication General data'!$C145, '4. WP General data'!$B$7:$B$229, 0), MATCH('1. Eutrophication General data'!I$8, Eutrophication_Module_Inputs[[#Headers],[Country]:[Coastal Population]],0))</f>
        <v>13450</v>
      </c>
      <c r="J145" s="69">
        <f>INDEX('4. WP General data'!$B$7:$L$229, MATCH('1. Eutrophication General data'!$C145, '4. WP General data'!$B$7:$B$229, 0), MATCH('1. Eutrophication General data'!J$8, Eutrophication_Module_Inputs[[#Headers],[Country]:[Coastal Population]],0))</f>
        <v>0</v>
      </c>
      <c r="K145" s="69">
        <f>INDEX('4. WP General data'!$B$7:$L$229, MATCH('1. Eutrophication General data'!$C145, '4. WP General data'!$B$7:$B$229, 0), MATCH('1. Eutrophication General data'!K$8, Eutrophication_Module_Inputs[[#Headers],[Country]:[Coastal Population]],0))</f>
        <v>4.1514800000000001E-13</v>
      </c>
      <c r="L145" s="69">
        <f>INDEX('4. WP General data'!$B$7:$L$229, MATCH('1. Eutrophication General data'!$C145, '4. WP General data'!$B$7:$B$229, 0), MATCH('1. Eutrophication General data'!L$8, Eutrophication_Module_Inputs[[#Headers],[Country]:[Coastal Population]],0))</f>
        <v>4.93999E-15</v>
      </c>
      <c r="M145" s="70">
        <f>INDEX('4. WP General data'!$B$7:$L$229, MATCH('1. Eutrophication General data'!$C145, '4. WP General data'!$B$7:$B$229, 0), MATCH('1. Eutrophication General data'!M$8, Eutrophication_Module_Inputs[[#Headers],[Country]:[Coastal Population]],0))</f>
        <v>0.15914</v>
      </c>
    </row>
    <row r="146" spans="3:13" ht="14.25" customHeight="1" x14ac:dyDescent="0.2">
      <c r="C146" s="9" t="s">
        <v>164</v>
      </c>
      <c r="D146" s="9" t="s">
        <v>29</v>
      </c>
      <c r="E146" s="69">
        <f>INDEX('4. WP General data'!$B$7:$L$229, MATCH('1. Eutrophication General data'!$C146, '4. WP General data'!$B$7:$B$229, 0), MATCH('1. Eutrophication General data'!E$8, Eutrophication_Module_Inputs[[#Headers],[Country]:[Coastal Population]],0))</f>
        <v>37457971</v>
      </c>
      <c r="F146" s="69">
        <f>INDEX('4. WP General data'!$B$7:$L$229, MATCH('1. Eutrophication General data'!$C146, '4. WP General data'!$B$7:$B$229, 0), MATCH('1. Eutrophication General data'!F$8, Eutrophication_Module_Inputs[[#Headers],[Country]:[Coastal Population]],0))</f>
        <v>83.075473896482194</v>
      </c>
      <c r="G146" s="69"/>
      <c r="H146" s="69">
        <f>INDEX('4. WP General data'!$B$7:$L$229, MATCH('1. Eutrophication General data'!$C146, '4. WP General data'!$B$7:$B$229, 0), MATCH('1. Eutrophication General data'!H$8, Eutrophication_Module_Inputs[[#Headers],[Country]:[Coastal Population]],0))</f>
        <v>8462.8085940000001</v>
      </c>
      <c r="I146" s="69">
        <f>INDEX('4. WP General data'!$B$7:$L$229, MATCH('1. Eutrophication General data'!$C146, '4. WP General data'!$B$7:$B$229, 0), MATCH('1. Eutrophication General data'!I$8, Eutrophication_Module_Inputs[[#Headers],[Country]:[Coastal Population]],0))</f>
        <v>446300</v>
      </c>
      <c r="J146" s="69">
        <f>INDEX('4. WP General data'!$B$7:$L$229, MATCH('1. Eutrophication General data'!$C146, '4. WP General data'!$B$7:$B$229, 0), MATCH('1. Eutrophication General data'!J$8, Eutrophication_Module_Inputs[[#Headers],[Country]:[Coastal Population]],0))</f>
        <v>0</v>
      </c>
      <c r="K146" s="69">
        <f>INDEX('4. WP General data'!$B$7:$L$229, MATCH('1. Eutrophication General data'!$C146, '4. WP General data'!$B$7:$B$229, 0), MATCH('1. Eutrophication General data'!K$8, Eutrophication_Module_Inputs[[#Headers],[Country]:[Coastal Population]],0))</f>
        <v>5.93325E-13</v>
      </c>
      <c r="L146" s="69">
        <f>INDEX('4. WP General data'!$B$7:$L$229, MATCH('1. Eutrophication General data'!$C146, '4. WP General data'!$B$7:$B$229, 0), MATCH('1. Eutrophication General data'!L$8, Eutrophication_Module_Inputs[[#Headers],[Country]:[Coastal Population]],0))</f>
        <v>4.9010100000000003E-15</v>
      </c>
      <c r="M146" s="70">
        <f>INDEX('4. WP General data'!$B$7:$L$229, MATCH('1. Eutrophication General data'!$C146, '4. WP General data'!$B$7:$B$229, 0), MATCH('1. Eutrophication General data'!M$8, Eutrophication_Module_Inputs[[#Headers],[Country]:[Coastal Population]],0))</f>
        <v>0.28126000000000001</v>
      </c>
    </row>
    <row r="147" spans="3:13" ht="14.25" customHeight="1" x14ac:dyDescent="0.2">
      <c r="C147" s="9" t="s">
        <v>165</v>
      </c>
      <c r="D147" s="9" t="s">
        <v>34</v>
      </c>
      <c r="E147" s="69">
        <f>INDEX('4. WP General data'!$B$7:$L$229, MATCH('1. Eutrophication General data'!$C147, '4. WP General data'!$B$7:$B$229, 0), MATCH('1. Eutrophication General data'!E$8, Eutrophication_Module_Inputs[[#Headers],[Country]:[Coastal Population]],0))</f>
        <v>32969518</v>
      </c>
      <c r="F147" s="69">
        <f>INDEX('4. WP General data'!$B$7:$L$229, MATCH('1. Eutrophication General data'!$C147, '4. WP General data'!$B$7:$B$229, 0), MATCH('1. Eutrophication General data'!F$8, Eutrophication_Module_Inputs[[#Headers],[Country]:[Coastal Population]],0))</f>
        <v>40.790803428368001</v>
      </c>
      <c r="G147" s="69"/>
      <c r="H147" s="69">
        <f>INDEX('4. WP General data'!$B$7:$L$229, MATCH('1. Eutrophication General data'!$C147, '4. WP General data'!$B$7:$B$229, 0), MATCH('1. Eutrophication General data'!H$8, Eutrophication_Module_Inputs[[#Headers],[Country]:[Coastal Population]],0))</f>
        <v>1410.1807349999999</v>
      </c>
      <c r="I147" s="69">
        <f>INDEX('4. WP General data'!$B$7:$L$229, MATCH('1. Eutrophication General data'!$C147, '4. WP General data'!$B$7:$B$229, 0), MATCH('1. Eutrophication General data'!I$8, Eutrophication_Module_Inputs[[#Headers],[Country]:[Coastal Population]],0))</f>
        <v>786380</v>
      </c>
      <c r="J147" s="69">
        <f>INDEX('4. WP General data'!$B$7:$L$229, MATCH('1. Eutrophication General data'!$C147, '4. WP General data'!$B$7:$B$229, 0), MATCH('1. Eutrophication General data'!J$8, Eutrophication_Module_Inputs[[#Headers],[Country]:[Coastal Population]],0))</f>
        <v>0</v>
      </c>
      <c r="K147" s="69">
        <f>INDEX('4. WP General data'!$B$7:$L$229, MATCH('1. Eutrophication General data'!$C147, '4. WP General data'!$B$7:$B$229, 0), MATCH('1. Eutrophication General data'!K$8, Eutrophication_Module_Inputs[[#Headers],[Country]:[Coastal Population]],0))</f>
        <v>8.4536399999999999E-12</v>
      </c>
      <c r="L147" s="69">
        <f>INDEX('4. WP General data'!$B$7:$L$229, MATCH('1. Eutrophication General data'!$C147, '4. WP General data'!$B$7:$B$229, 0), MATCH('1. Eutrophication General data'!L$8, Eutrophication_Module_Inputs[[#Headers],[Country]:[Coastal Population]],0))</f>
        <v>2.93963E-16</v>
      </c>
      <c r="M147" s="70">
        <f>INDEX('4. WP General data'!$B$7:$L$229, MATCH('1. Eutrophication General data'!$C147, '4. WP General data'!$B$7:$B$229, 0), MATCH('1. Eutrophication General data'!M$8, Eutrophication_Module_Inputs[[#Headers],[Country]:[Coastal Population]],0))</f>
        <v>0.12909999999999999</v>
      </c>
    </row>
    <row r="148" spans="3:13" ht="14.25" customHeight="1" x14ac:dyDescent="0.2">
      <c r="C148" s="9" t="s">
        <v>166</v>
      </c>
      <c r="D148" s="9" t="s">
        <v>31</v>
      </c>
      <c r="E148" s="69">
        <f>INDEX('4. WP General data'!$B$7:$L$229, MATCH('1. Eutrophication General data'!$C148, '4. WP General data'!$B$7:$B$229, 0), MATCH('1. Eutrophication General data'!E$8, Eutrophication_Module_Inputs[[#Headers],[Country]:[Coastal Population]],0))</f>
        <v>54179306</v>
      </c>
      <c r="F148" s="69">
        <f>INDEX('4. WP General data'!$B$7:$L$229, MATCH('1. Eutrophication General data'!$C148, '4. WP General data'!$B$7:$B$229, 0), MATCH('1. Eutrophication General data'!F$8, Eutrophication_Module_Inputs[[#Headers],[Country]:[Coastal Population]],0))</f>
        <v>82.427695466315299</v>
      </c>
      <c r="G148" s="69"/>
      <c r="H148" s="69">
        <f>INDEX('4. WP General data'!$B$7:$L$229, MATCH('1. Eutrophication General data'!$C148, '4. WP General data'!$B$7:$B$229, 0), MATCH('1. Eutrophication General data'!H$8, Eutrophication_Module_Inputs[[#Headers],[Country]:[Coastal Population]],0))</f>
        <v>5056.1755830000002</v>
      </c>
      <c r="I148" s="69">
        <f>INDEX('4. WP General data'!$B$7:$L$229, MATCH('1. Eutrophication General data'!$C148, '4. WP General data'!$B$7:$B$229, 0), MATCH('1. Eutrophication General data'!I$8, Eutrophication_Module_Inputs[[#Headers],[Country]:[Coastal Population]],0))</f>
        <v>652670</v>
      </c>
      <c r="J148" s="69">
        <f>INDEX('4. WP General data'!$B$7:$L$229, MATCH('1. Eutrophication General data'!$C148, '4. WP General data'!$B$7:$B$229, 0), MATCH('1. Eutrophication General data'!J$8, Eutrophication_Module_Inputs[[#Headers],[Country]:[Coastal Population]],0))</f>
        <v>0</v>
      </c>
      <c r="K148" s="69">
        <f>INDEX('4. WP General data'!$B$7:$L$229, MATCH('1. Eutrophication General data'!$C148, '4. WP General data'!$B$7:$B$229, 0), MATCH('1. Eutrophication General data'!K$8, Eutrophication_Module_Inputs[[#Headers],[Country]:[Coastal Population]],0))</f>
        <v>2.9506900000000002E-12</v>
      </c>
      <c r="L148" s="69">
        <f>INDEX('4. WP General data'!$B$7:$L$229, MATCH('1. Eutrophication General data'!$C148, '4. WP General data'!$B$7:$B$229, 0), MATCH('1. Eutrophication General data'!L$8, Eutrophication_Module_Inputs[[#Headers],[Country]:[Coastal Population]],0))</f>
        <v>1.3757400000000001E-15</v>
      </c>
      <c r="M148" s="70">
        <f>INDEX('4. WP General data'!$B$7:$L$229, MATCH('1. Eutrophication General data'!$C148, '4. WP General data'!$B$7:$B$229, 0), MATCH('1. Eutrophication General data'!M$8, Eutrophication_Module_Inputs[[#Headers],[Country]:[Coastal Population]],0))</f>
        <v>5.1689999999999993E-2</v>
      </c>
    </row>
    <row r="149" spans="3:13" ht="14.25" customHeight="1" x14ac:dyDescent="0.2">
      <c r="C149" s="9" t="s">
        <v>167</v>
      </c>
      <c r="D149" s="9" t="s">
        <v>34</v>
      </c>
      <c r="E149" s="69">
        <f>INDEX('4. WP General data'!$B$7:$L$229, MATCH('1. Eutrophication General data'!$C149, '4. WP General data'!$B$7:$B$229, 0), MATCH('1. Eutrophication General data'!E$8, Eutrophication_Module_Inputs[[#Headers],[Country]:[Coastal Population]],0))</f>
        <v>2567012</v>
      </c>
      <c r="F149" s="69">
        <f>INDEX('4. WP General data'!$B$7:$L$229, MATCH('1. Eutrophication General data'!$C149, '4. WP General data'!$B$7:$B$229, 0), MATCH('1. Eutrophication General data'!F$8, Eutrophication_Module_Inputs[[#Headers],[Country]:[Coastal Population]],0))</f>
        <v>3.0732196431391099</v>
      </c>
      <c r="G149" s="69"/>
      <c r="H149" s="69">
        <f>INDEX('4. WP General data'!$B$7:$L$229, MATCH('1. Eutrophication General data'!$C149, '4. WP General data'!$B$7:$B$229, 0), MATCH('1. Eutrophication General data'!H$8, Eutrophication_Module_Inputs[[#Headers],[Country]:[Coastal Population]],0))</f>
        <v>10377.85224</v>
      </c>
      <c r="I149" s="69">
        <f>INDEX('4. WP General data'!$B$7:$L$229, MATCH('1. Eutrophication General data'!$C149, '4. WP General data'!$B$7:$B$229, 0), MATCH('1. Eutrophication General data'!I$8, Eutrophication_Module_Inputs[[#Headers],[Country]:[Coastal Population]],0))</f>
        <v>823290</v>
      </c>
      <c r="J149" s="69">
        <f>INDEX('4. WP General data'!$B$7:$L$229, MATCH('1. Eutrophication General data'!$C149, '4. WP General data'!$B$7:$B$229, 0), MATCH('1. Eutrophication General data'!J$8, Eutrophication_Module_Inputs[[#Headers],[Country]:[Coastal Population]],0))</f>
        <v>0</v>
      </c>
      <c r="K149" s="69">
        <f>INDEX('4. WP General data'!$B$7:$L$229, MATCH('1. Eutrophication General data'!$C149, '4. WP General data'!$B$7:$B$229, 0), MATCH('1. Eutrophication General data'!K$8, Eutrophication_Module_Inputs[[#Headers],[Country]:[Coastal Population]],0))</f>
        <v>9.2843200000000002E-12</v>
      </c>
      <c r="L149" s="69">
        <f>INDEX('4. WP General data'!$B$7:$L$229, MATCH('1. Eutrophication General data'!$C149, '4. WP General data'!$B$7:$B$229, 0), MATCH('1. Eutrophication General data'!L$8, Eutrophication_Module_Inputs[[#Headers],[Country]:[Coastal Population]],0))</f>
        <v>1.7374500000000001E-15</v>
      </c>
      <c r="M149" s="70">
        <f>INDEX('4. WP General data'!$B$7:$L$229, MATCH('1. Eutrophication General data'!$C149, '4. WP General data'!$B$7:$B$229, 0), MATCH('1. Eutrophication General data'!M$8, Eutrophication_Module_Inputs[[#Headers],[Country]:[Coastal Population]],0))</f>
        <v>4.9349999999999998E-2</v>
      </c>
    </row>
    <row r="150" spans="3:13" ht="14.25" customHeight="1" x14ac:dyDescent="0.2">
      <c r="C150" s="9" t="s">
        <v>168</v>
      </c>
      <c r="D150" s="9" t="s">
        <v>31</v>
      </c>
      <c r="E150" s="69">
        <f>INDEX('4. WP General data'!$B$7:$L$229, MATCH('1. Eutrophication General data'!$C150, '4. WP General data'!$B$7:$B$229, 0), MATCH('1. Eutrophication General data'!E$8, Eutrophication_Module_Inputs[[#Headers],[Country]:[Coastal Population]],0))</f>
        <v>12668</v>
      </c>
      <c r="F150" s="69">
        <f>INDEX('4. WP General data'!$B$7:$L$229, MATCH('1. Eutrophication General data'!$C150, '4. WP General data'!$B$7:$B$229, 0), MATCH('1. Eutrophication General data'!F$8, Eutrophication_Module_Inputs[[#Headers],[Country]:[Coastal Population]],0))</f>
        <v>625.54999999999995</v>
      </c>
      <c r="G150" s="69"/>
      <c r="H150" s="69">
        <f>INDEX('4. WP General data'!$B$7:$L$229, MATCH('1. Eutrophication General data'!$C150, '4. WP General data'!$B$7:$B$229, 0), MATCH('1. Eutrophication General data'!H$8, Eutrophication_Module_Inputs[[#Headers],[Country]:[Coastal Population]],0))</f>
        <v>17048.664629999999</v>
      </c>
      <c r="I150" s="69">
        <f>INDEX('4. WP General data'!$B$7:$L$229, MATCH('1. Eutrophication General data'!$C150, '4. WP General data'!$B$7:$B$229, 0), MATCH('1. Eutrophication General data'!I$8, Eutrophication_Module_Inputs[[#Headers],[Country]:[Coastal Population]],0))</f>
        <v>20</v>
      </c>
      <c r="J150" s="69">
        <f>INDEX('4. WP General data'!$B$7:$L$229, MATCH('1. Eutrophication General data'!$C150, '4. WP General data'!$B$7:$B$229, 0), MATCH('1. Eutrophication General data'!J$8, Eutrophication_Module_Inputs[[#Headers],[Country]:[Coastal Population]],0))</f>
        <v>0</v>
      </c>
      <c r="K150" s="69" t="str">
        <f>INDEX('4. WP General data'!$B$7:$L$229, MATCH('1. Eutrophication General data'!$C150, '4. WP General data'!$B$7:$B$229, 0), MATCH('1. Eutrophication General data'!K$8, Eutrophication_Module_Inputs[[#Headers],[Country]:[Coastal Population]],0))</f>
        <v>Country not available in source dataset</v>
      </c>
      <c r="L150" s="69">
        <f>INDEX('4. WP General data'!$B$7:$L$229, MATCH('1. Eutrophication General data'!$C150, '4. WP General data'!$B$7:$B$229, 0), MATCH('1. Eutrophication General data'!L$8, Eutrophication_Module_Inputs[[#Headers],[Country]:[Coastal Population]],0))</f>
        <v>0</v>
      </c>
      <c r="M150" s="70">
        <f>INDEX('4. WP General data'!$B$7:$L$229, MATCH('1. Eutrophication General data'!$C150, '4. WP General data'!$B$7:$B$229, 0), MATCH('1. Eutrophication General data'!M$8, Eutrophication_Module_Inputs[[#Headers],[Country]:[Coastal Population]],0))</f>
        <v>1</v>
      </c>
    </row>
    <row r="151" spans="3:13" ht="14.25" customHeight="1" x14ac:dyDescent="0.2">
      <c r="C151" s="9" t="s">
        <v>169</v>
      </c>
      <c r="D151" s="9" t="s">
        <v>25</v>
      </c>
      <c r="E151" s="69">
        <f>INDEX('4. WP General data'!$B$7:$L$229, MATCH('1. Eutrophication General data'!$C151, '4. WP General data'!$B$7:$B$229, 0), MATCH('1. Eutrophication General data'!E$8, Eutrophication_Module_Inputs[[#Headers],[Country]:[Coastal Population]],0))</f>
        <v>30547580</v>
      </c>
      <c r="F151" s="69">
        <f>INDEX('4. WP General data'!$B$7:$L$229, MATCH('1. Eutrophication General data'!$C151, '4. WP General data'!$B$7:$B$229, 0), MATCH('1. Eutrophication General data'!F$8, Eutrophication_Module_Inputs[[#Headers],[Country]:[Coastal Population]],0))</f>
        <v>209.52207185211</v>
      </c>
      <c r="G151" s="69"/>
      <c r="H151" s="69">
        <f>INDEX('4. WP General data'!$B$7:$L$229, MATCH('1. Eutrophication General data'!$C151, '4. WP General data'!$B$7:$B$229, 0), MATCH('1. Eutrophication General data'!H$8, Eutrophication_Module_Inputs[[#Headers],[Country]:[Coastal Population]],0))</f>
        <v>4485.3370100000002</v>
      </c>
      <c r="I151" s="69">
        <f>INDEX('4. WP General data'!$B$7:$L$229, MATCH('1. Eutrophication General data'!$C151, '4. WP General data'!$B$7:$B$229, 0), MATCH('1. Eutrophication General data'!I$8, Eutrophication_Module_Inputs[[#Headers],[Country]:[Coastal Population]],0))</f>
        <v>143350</v>
      </c>
      <c r="J151" s="69">
        <f>INDEX('4. WP General data'!$B$7:$L$229, MATCH('1. Eutrophication General data'!$C151, '4. WP General data'!$B$7:$B$229, 0), MATCH('1. Eutrophication General data'!J$8, Eutrophication_Module_Inputs[[#Headers],[Country]:[Coastal Population]],0))</f>
        <v>0</v>
      </c>
      <c r="K151" s="69">
        <f>INDEX('4. WP General data'!$B$7:$L$229, MATCH('1. Eutrophication General data'!$C151, '4. WP General data'!$B$7:$B$229, 0), MATCH('1. Eutrophication General data'!K$8, Eutrophication_Module_Inputs[[#Headers],[Country]:[Coastal Population]],0))</f>
        <v>3.2001400000000001E-12</v>
      </c>
      <c r="L151" s="69">
        <f>INDEX('4. WP General data'!$B$7:$L$229, MATCH('1. Eutrophication General data'!$C151, '4. WP General data'!$B$7:$B$229, 0), MATCH('1. Eutrophication General data'!L$8, Eutrophication_Module_Inputs[[#Headers],[Country]:[Coastal Population]],0))</f>
        <v>0</v>
      </c>
      <c r="M151" s="70">
        <f>INDEX('4. WP General data'!$B$7:$L$229, MATCH('1. Eutrophication General data'!$C151, '4. WP General data'!$B$7:$B$229, 0), MATCH('1. Eutrophication General data'!M$8, Eutrophication_Module_Inputs[[#Headers],[Country]:[Coastal Population]],0))</f>
        <v>1.57E-3</v>
      </c>
    </row>
    <row r="152" spans="3:13" ht="14.25" customHeight="1" x14ac:dyDescent="0.2">
      <c r="C152" s="9" t="s">
        <v>170</v>
      </c>
      <c r="D152" s="9" t="s">
        <v>27</v>
      </c>
      <c r="E152" s="69">
        <f>INDEX('4. WP General data'!$B$7:$L$229, MATCH('1. Eutrophication General data'!$C152, '4. WP General data'!$B$7:$B$229, 0), MATCH('1. Eutrophication General data'!E$8, Eutrophication_Module_Inputs[[#Headers],[Country]:[Coastal Population]],0))</f>
        <v>17700982</v>
      </c>
      <c r="F152" s="69">
        <f>INDEX('4. WP General data'!$B$7:$L$229, MATCH('1. Eutrophication General data'!$C152, '4. WP General data'!$B$7:$B$229, 0), MATCH('1. Eutrophication General data'!F$8, Eutrophication_Module_Inputs[[#Headers],[Country]:[Coastal Population]],0))</f>
        <v>520.73192753192802</v>
      </c>
      <c r="G152" s="69"/>
      <c r="H152" s="69">
        <f>INDEX('4. WP General data'!$B$7:$L$229, MATCH('1. Eutrophication General data'!$C152, '4. WP General data'!$B$7:$B$229, 0), MATCH('1. Eutrophication General data'!H$8, Eutrophication_Module_Inputs[[#Headers],[Country]:[Coastal Population]],0))</f>
        <v>68775.378349999999</v>
      </c>
      <c r="I152" s="69">
        <f>INDEX('4. WP General data'!$B$7:$L$229, MATCH('1. Eutrophication General data'!$C152, '4. WP General data'!$B$7:$B$229, 0), MATCH('1. Eutrophication General data'!I$8, Eutrophication_Module_Inputs[[#Headers],[Country]:[Coastal Population]],0))</f>
        <v>33670</v>
      </c>
      <c r="J152" s="69">
        <f>INDEX('4. WP General data'!$B$7:$L$229, MATCH('1. Eutrophication General data'!$C152, '4. WP General data'!$B$7:$B$229, 0), MATCH('1. Eutrophication General data'!J$8, Eutrophication_Module_Inputs[[#Headers],[Country]:[Coastal Population]],0))</f>
        <v>0</v>
      </c>
      <c r="K152" s="69">
        <f>INDEX('4. WP General data'!$B$7:$L$229, MATCH('1. Eutrophication General data'!$C152, '4. WP General data'!$B$7:$B$229, 0), MATCH('1. Eutrophication General data'!K$8, Eutrophication_Module_Inputs[[#Headers],[Country]:[Coastal Population]],0))</f>
        <v>3.4409500000000003E-14</v>
      </c>
      <c r="L152" s="69">
        <f>INDEX('4. WP General data'!$B$7:$L$229, MATCH('1. Eutrophication General data'!$C152, '4. WP General data'!$B$7:$B$229, 0), MATCH('1. Eutrophication General data'!L$8, Eutrophication_Module_Inputs[[#Headers],[Country]:[Coastal Population]],0))</f>
        <v>2.6857000000000002E-15</v>
      </c>
      <c r="M152" s="70">
        <f>INDEX('4. WP General data'!$B$7:$L$229, MATCH('1. Eutrophication General data'!$C152, '4. WP General data'!$B$7:$B$229, 0), MATCH('1. Eutrophication General data'!M$8, Eutrophication_Module_Inputs[[#Headers],[Country]:[Coastal Population]],0))</f>
        <v>8.4860000000000005E-2</v>
      </c>
    </row>
    <row r="153" spans="3:13" ht="14.25" customHeight="1" x14ac:dyDescent="0.2">
      <c r="C153" s="9" t="s">
        <v>171</v>
      </c>
      <c r="D153" s="9" t="s">
        <v>31</v>
      </c>
      <c r="E153" s="69">
        <f>INDEX('4. WP General data'!$B$7:$L$229, MATCH('1. Eutrophication General data'!$C153, '4. WP General data'!$B$7:$B$229, 0), MATCH('1. Eutrophication General data'!E$8, Eutrophication_Module_Inputs[[#Headers],[Country]:[Coastal Population]],0))</f>
        <v>269215</v>
      </c>
      <c r="F153" s="69">
        <f>INDEX('4. WP General data'!$B$7:$L$229, MATCH('1. Eutrophication General data'!$C153, '4. WP General data'!$B$7:$B$229, 0), MATCH('1. Eutrophication General data'!F$8, Eutrophication_Module_Inputs[[#Headers],[Country]:[Coastal Population]],0))</f>
        <v>14.7915754923414</v>
      </c>
      <c r="G153" s="69"/>
      <c r="H153" s="69" t="str">
        <f>INDEX('4. WP General data'!$B$7:$L$229, MATCH('1. Eutrophication General data'!$C153, '4. WP General data'!$B$7:$B$229, 0), MATCH('1. Eutrophication General data'!H$8, Eutrophication_Module_Inputs[[#Headers],[Country]:[Coastal Population]],0))</f>
        <v>No value</v>
      </c>
      <c r="I153" s="69">
        <f>INDEX('4. WP General data'!$B$7:$L$229, MATCH('1. Eutrophication General data'!$C153, '4. WP General data'!$B$7:$B$229, 0), MATCH('1. Eutrophication General data'!I$8, Eutrophication_Module_Inputs[[#Headers],[Country]:[Coastal Population]],0))</f>
        <v>18280</v>
      </c>
      <c r="J153" s="69">
        <f>INDEX('4. WP General data'!$B$7:$L$229, MATCH('1. Eutrophication General data'!$C153, '4. WP General data'!$B$7:$B$229, 0), MATCH('1. Eutrophication General data'!J$8, Eutrophication_Module_Inputs[[#Headers],[Country]:[Coastal Population]],0))</f>
        <v>0</v>
      </c>
      <c r="K153" s="69" t="str">
        <f>INDEX('4. WP General data'!$B$7:$L$229, MATCH('1. Eutrophication General data'!$C153, '4. WP General data'!$B$7:$B$229, 0), MATCH('1. Eutrophication General data'!K$8, Eutrophication_Module_Inputs[[#Headers],[Country]:[Coastal Population]],0))</f>
        <v>Country not available in source dataset</v>
      </c>
      <c r="L153" s="69">
        <f>INDEX('4. WP General data'!$B$7:$L$229, MATCH('1. Eutrophication General data'!$C153, '4. WP General data'!$B$7:$B$229, 0), MATCH('1. Eutrophication General data'!L$8, Eutrophication_Module_Inputs[[#Headers],[Country]:[Coastal Population]],0))</f>
        <v>0</v>
      </c>
      <c r="M153" s="70">
        <f>INDEX('4. WP General data'!$B$7:$L$229, MATCH('1. Eutrophication General data'!$C153, '4. WP General data'!$B$7:$B$229, 0), MATCH('1. Eutrophication General data'!M$8, Eutrophication_Module_Inputs[[#Headers],[Country]:[Coastal Population]],0))</f>
        <v>0.75192999999999999</v>
      </c>
    </row>
    <row r="154" spans="3:13" ht="14.25" customHeight="1" x14ac:dyDescent="0.2">
      <c r="C154" s="9" t="s">
        <v>172</v>
      </c>
      <c r="D154" s="9" t="s">
        <v>31</v>
      </c>
      <c r="E154" s="69">
        <f>INDEX('4. WP General data'!$B$7:$L$229, MATCH('1. Eutrophication General data'!$C154, '4. WP General data'!$B$7:$B$229, 0), MATCH('1. Eutrophication General data'!E$8, Eutrophication_Module_Inputs[[#Headers],[Country]:[Coastal Population]],0))</f>
        <v>5117200</v>
      </c>
      <c r="F154" s="69">
        <f>INDEX('4. WP General data'!$B$7:$L$229, MATCH('1. Eutrophication General data'!$C154, '4. WP General data'!$B$7:$B$229, 0), MATCH('1. Eutrophication General data'!F$8, Eutrophication_Module_Inputs[[#Headers],[Country]:[Coastal Population]],0))</f>
        <v>19.411720025825101</v>
      </c>
      <c r="G154" s="69"/>
      <c r="H154" s="69">
        <f>INDEX('4. WP General data'!$B$7:$L$229, MATCH('1. Eutrophication General data'!$C154, '4. WP General data'!$B$7:$B$229, 0), MATCH('1. Eutrophication General data'!H$8, Eutrophication_Module_Inputs[[#Headers],[Country]:[Coastal Population]],0))</f>
        <v>46918.90857</v>
      </c>
      <c r="I154" s="69">
        <f>INDEX('4. WP General data'!$B$7:$L$229, MATCH('1. Eutrophication General data'!$C154, '4. WP General data'!$B$7:$B$229, 0), MATCH('1. Eutrophication General data'!I$8, Eutrophication_Module_Inputs[[#Headers],[Country]:[Coastal Population]],0))</f>
        <v>263310</v>
      </c>
      <c r="J154" s="69">
        <f>INDEX('4. WP General data'!$B$7:$L$229, MATCH('1. Eutrophication General data'!$C154, '4. WP General data'!$B$7:$B$229, 0), MATCH('1. Eutrophication General data'!J$8, Eutrophication_Module_Inputs[[#Headers],[Country]:[Coastal Population]],0))</f>
        <v>0</v>
      </c>
      <c r="K154" s="69">
        <f>INDEX('4. WP General data'!$B$7:$L$229, MATCH('1. Eutrophication General data'!$C154, '4. WP General data'!$B$7:$B$229, 0), MATCH('1. Eutrophication General data'!K$8, Eutrophication_Module_Inputs[[#Headers],[Country]:[Coastal Population]],0))</f>
        <v>6.2471399999999998E-14</v>
      </c>
      <c r="L154" s="69">
        <f>INDEX('4. WP General data'!$B$7:$L$229, MATCH('1. Eutrophication General data'!$C154, '4. WP General data'!$B$7:$B$229, 0), MATCH('1. Eutrophication General data'!L$8, Eutrophication_Module_Inputs[[#Headers],[Country]:[Coastal Population]],0))</f>
        <v>7.6652400000000005E-16</v>
      </c>
      <c r="M154" s="70">
        <f>INDEX('4. WP General data'!$B$7:$L$229, MATCH('1. Eutrophication General data'!$C154, '4. WP General data'!$B$7:$B$229, 0), MATCH('1. Eutrophication General data'!M$8, Eutrophication_Module_Inputs[[#Headers],[Country]:[Coastal Population]],0))</f>
        <v>0.65698999999999996</v>
      </c>
    </row>
    <row r="155" spans="3:13" ht="14.25" customHeight="1" x14ac:dyDescent="0.2">
      <c r="C155" s="9" t="s">
        <v>173</v>
      </c>
      <c r="D155" s="9" t="s">
        <v>36</v>
      </c>
      <c r="E155" s="69">
        <f>INDEX('4. WP General data'!$B$7:$L$229, MATCH('1. Eutrophication General data'!$C155, '4. WP General data'!$B$7:$B$229, 0), MATCH('1. Eutrophication General data'!E$8, Eutrophication_Module_Inputs[[#Headers],[Country]:[Coastal Population]],0))</f>
        <v>6948392</v>
      </c>
      <c r="F155" s="69">
        <f>INDEX('4. WP General data'!$B$7:$L$229, MATCH('1. Eutrophication General data'!$C155, '4. WP General data'!$B$7:$B$229, 0), MATCH('1. Eutrophication General data'!F$8, Eutrophication_Module_Inputs[[#Headers],[Country]:[Coastal Population]],0))</f>
        <v>56.926541465846803</v>
      </c>
      <c r="G155" s="69"/>
      <c r="H155" s="69">
        <f>INDEX('4. WP General data'!$B$7:$L$229, MATCH('1. Eutrophication General data'!$C155, '4. WP General data'!$B$7:$B$229, 0), MATCH('1. Eutrophication General data'!H$8, Eutrophication_Module_Inputs[[#Headers],[Country]:[Coastal Population]],0))</f>
        <v>6438.4876649999997</v>
      </c>
      <c r="I155" s="69">
        <f>INDEX('4. WP General data'!$B$7:$L$229, MATCH('1. Eutrophication General data'!$C155, '4. WP General data'!$B$7:$B$229, 0), MATCH('1. Eutrophication General data'!I$8, Eutrophication_Module_Inputs[[#Headers],[Country]:[Coastal Population]],0))</f>
        <v>120340</v>
      </c>
      <c r="J155" s="69">
        <f>INDEX('4. WP General data'!$B$7:$L$229, MATCH('1. Eutrophication General data'!$C155, '4. WP General data'!$B$7:$B$229, 0), MATCH('1. Eutrophication General data'!J$8, Eutrophication_Module_Inputs[[#Headers],[Country]:[Coastal Population]],0))</f>
        <v>0</v>
      </c>
      <c r="K155" s="69">
        <f>INDEX('4. WP General data'!$B$7:$L$229, MATCH('1. Eutrophication General data'!$C155, '4. WP General data'!$B$7:$B$229, 0), MATCH('1. Eutrophication General data'!K$8, Eutrophication_Module_Inputs[[#Headers],[Country]:[Coastal Population]],0))</f>
        <v>1.5940200000000001E-12</v>
      </c>
      <c r="L155" s="69">
        <f>INDEX('4. WP General data'!$B$7:$L$229, MATCH('1. Eutrophication General data'!$C155, '4. WP General data'!$B$7:$B$229, 0), MATCH('1. Eutrophication General data'!L$8, Eutrophication_Module_Inputs[[#Headers],[Country]:[Coastal Population]],0))</f>
        <v>6.7597000000000002E-16</v>
      </c>
      <c r="M155" s="70">
        <f>INDEX('4. WP General data'!$B$7:$L$229, MATCH('1. Eutrophication General data'!$C155, '4. WP General data'!$B$7:$B$229, 0), MATCH('1. Eutrophication General data'!M$8, Eutrophication_Module_Inputs[[#Headers],[Country]:[Coastal Population]],0))</f>
        <v>5.9180000000000003E-2</v>
      </c>
    </row>
    <row r="156" spans="3:13" ht="14.25" customHeight="1" x14ac:dyDescent="0.2">
      <c r="C156" s="9" t="s">
        <v>174</v>
      </c>
      <c r="D156" s="9" t="s">
        <v>34</v>
      </c>
      <c r="E156" s="69">
        <f>INDEX('4. WP General data'!$B$7:$L$229, MATCH('1. Eutrophication General data'!$C156, '4. WP General data'!$B$7:$B$229, 0), MATCH('1. Eutrophication General data'!E$8, Eutrophication_Module_Inputs[[#Headers],[Country]:[Coastal Population]],0))</f>
        <v>26207977</v>
      </c>
      <c r="F156" s="69">
        <f>INDEX('4. WP General data'!$B$7:$L$229, MATCH('1. Eutrophication General data'!$C156, '4. WP General data'!$B$7:$B$229, 0), MATCH('1. Eutrophication General data'!F$8, Eutrophication_Module_Inputs[[#Headers],[Country]:[Coastal Population]],0))</f>
        <v>19.935834846451399</v>
      </c>
      <c r="G156" s="69"/>
      <c r="H156" s="69">
        <f>INDEX('4. WP General data'!$B$7:$L$229, MATCH('1. Eutrophication General data'!$C156, '4. WP General data'!$B$7:$B$229, 0), MATCH('1. Eutrophication General data'!H$8, Eutrophication_Module_Inputs[[#Headers],[Country]:[Coastal Population]],0))</f>
        <v>1566.662039</v>
      </c>
      <c r="I156" s="69">
        <f>INDEX('4. WP General data'!$B$7:$L$229, MATCH('1. Eutrophication General data'!$C156, '4. WP General data'!$B$7:$B$229, 0), MATCH('1. Eutrophication General data'!I$8, Eutrophication_Module_Inputs[[#Headers],[Country]:[Coastal Population]],0))</f>
        <v>1266700</v>
      </c>
      <c r="J156" s="69">
        <f>INDEX('4. WP General data'!$B$7:$L$229, MATCH('1. Eutrophication General data'!$C156, '4. WP General data'!$B$7:$B$229, 0), MATCH('1. Eutrophication General data'!J$8, Eutrophication_Module_Inputs[[#Headers],[Country]:[Coastal Population]],0))</f>
        <v>0</v>
      </c>
      <c r="K156" s="69">
        <f>INDEX('4. WP General data'!$B$7:$L$229, MATCH('1. Eutrophication General data'!$C156, '4. WP General data'!$B$7:$B$229, 0), MATCH('1. Eutrophication General data'!K$8, Eutrophication_Module_Inputs[[#Headers],[Country]:[Coastal Population]],0))</f>
        <v>4.3554500000000004E-13</v>
      </c>
      <c r="L156" s="69">
        <f>INDEX('4. WP General data'!$B$7:$L$229, MATCH('1. Eutrophication General data'!$C156, '4. WP General data'!$B$7:$B$229, 0), MATCH('1. Eutrophication General data'!L$8, Eutrophication_Module_Inputs[[#Headers],[Country]:[Coastal Population]],0))</f>
        <v>0</v>
      </c>
      <c r="M156" s="70">
        <f>INDEX('4. WP General data'!$B$7:$L$229, MATCH('1. Eutrophication General data'!$C156, '4. WP General data'!$B$7:$B$229, 0), MATCH('1. Eutrophication General data'!M$8, Eutrophication_Module_Inputs[[#Headers],[Country]:[Coastal Population]],0))</f>
        <v>0</v>
      </c>
    </row>
    <row r="157" spans="3:13" ht="14.25" customHeight="1" x14ac:dyDescent="0.2">
      <c r="C157" s="9" t="s">
        <v>175</v>
      </c>
      <c r="D157" s="9" t="s">
        <v>34</v>
      </c>
      <c r="E157" s="69">
        <f>INDEX('4. WP General data'!$B$7:$L$229, MATCH('1. Eutrophication General data'!$C157, '4. WP General data'!$B$7:$B$229, 0), MATCH('1. Eutrophication General data'!E$8, Eutrophication_Module_Inputs[[#Headers],[Country]:[Coastal Population]],0))</f>
        <v>218541212</v>
      </c>
      <c r="F157" s="69">
        <f>INDEX('4. WP General data'!$B$7:$L$229, MATCH('1. Eutrophication General data'!$C157, '4. WP General data'!$B$7:$B$229, 0), MATCH('1. Eutrophication General data'!F$8, Eutrophication_Module_Inputs[[#Headers],[Country]:[Coastal Population]],0))</f>
        <v>234.30868715482501</v>
      </c>
      <c r="G157" s="69"/>
      <c r="H157" s="69">
        <f>INDEX('4. WP General data'!$B$7:$L$229, MATCH('1. Eutrophication General data'!$C157, '4. WP General data'!$B$7:$B$229, 0), MATCH('1. Eutrophication General data'!H$8, Eutrophication_Module_Inputs[[#Headers],[Country]:[Coastal Population]],0))</f>
        <v>5514.1735879999997</v>
      </c>
      <c r="I157" s="69">
        <f>INDEX('4. WP General data'!$B$7:$L$229, MATCH('1. Eutrophication General data'!$C157, '4. WP General data'!$B$7:$B$229, 0), MATCH('1. Eutrophication General data'!I$8, Eutrophication_Module_Inputs[[#Headers],[Country]:[Coastal Population]],0))</f>
        <v>910770</v>
      </c>
      <c r="J157" s="69">
        <f>INDEX('4. WP General data'!$B$7:$L$229, MATCH('1. Eutrophication General data'!$C157, '4. WP General data'!$B$7:$B$229, 0), MATCH('1. Eutrophication General data'!J$8, Eutrophication_Module_Inputs[[#Headers],[Country]:[Coastal Population]],0))</f>
        <v>0</v>
      </c>
      <c r="K157" s="69">
        <f>INDEX('4. WP General data'!$B$7:$L$229, MATCH('1. Eutrophication General data'!$C157, '4. WP General data'!$B$7:$B$229, 0), MATCH('1. Eutrophication General data'!K$8, Eutrophication_Module_Inputs[[#Headers],[Country]:[Coastal Population]],0))</f>
        <v>1.14375E-12</v>
      </c>
      <c r="L157" s="69">
        <f>INDEX('4. WP General data'!$B$7:$L$229, MATCH('1. Eutrophication General data'!$C157, '4. WP General data'!$B$7:$B$229, 0), MATCH('1. Eutrophication General data'!L$8, Eutrophication_Module_Inputs[[#Headers],[Country]:[Coastal Population]],0))</f>
        <v>2.12206E-15</v>
      </c>
      <c r="M157" s="70">
        <f>INDEX('4. WP General data'!$B$7:$L$229, MATCH('1. Eutrophication General data'!$C157, '4. WP General data'!$B$7:$B$229, 0), MATCH('1. Eutrophication General data'!M$8, Eutrophication_Module_Inputs[[#Headers],[Country]:[Coastal Population]],0))</f>
        <v>2.0339999999999997E-2</v>
      </c>
    </row>
    <row r="158" spans="3:13" ht="14.25" customHeight="1" x14ac:dyDescent="0.2">
      <c r="C158" s="9" t="s">
        <v>176</v>
      </c>
      <c r="D158" s="9" t="s">
        <v>27</v>
      </c>
      <c r="E158" s="69">
        <f>INDEX('4. WP General data'!$B$7:$L$229, MATCH('1. Eutrophication General data'!$C158, '4. WP General data'!$B$7:$B$229, 0), MATCH('1. Eutrophication General data'!E$8, Eutrophication_Module_Inputs[[#Headers],[Country]:[Coastal Population]],0))</f>
        <v>1831712</v>
      </c>
      <c r="F158" s="69">
        <f>INDEX('4. WP General data'!$B$7:$L$229, MATCH('1. Eutrophication General data'!$C158, '4. WP General data'!$B$7:$B$229, 0), MATCH('1. Eutrophication General data'!F$8, Eutrophication_Module_Inputs[[#Headers],[Country]:[Coastal Population]],0))</f>
        <v>72.843536875495602</v>
      </c>
      <c r="G158" s="69"/>
      <c r="H158" s="69">
        <f>INDEX('4. WP General data'!$B$7:$L$229, MATCH('1. Eutrophication General data'!$C158, '4. WP General data'!$B$7:$B$229, 0), MATCH('1. Eutrophication General data'!H$8, Eutrophication_Module_Inputs[[#Headers],[Country]:[Coastal Population]],0))</f>
        <v>21389.720689999998</v>
      </c>
      <c r="I158" s="69">
        <f>INDEX('4. WP General data'!$B$7:$L$229, MATCH('1. Eutrophication General data'!$C158, '4. WP General data'!$B$7:$B$229, 0), MATCH('1. Eutrophication General data'!I$8, Eutrophication_Module_Inputs[[#Headers],[Country]:[Coastal Population]],0))</f>
        <v>25220</v>
      </c>
      <c r="J158" s="69">
        <f>INDEX('4. WP General data'!$B$7:$L$229, MATCH('1. Eutrophication General data'!$C158, '4. WP General data'!$B$7:$B$229, 0), MATCH('1. Eutrophication General data'!J$8, Eutrophication_Module_Inputs[[#Headers],[Country]:[Coastal Population]],0))</f>
        <v>0</v>
      </c>
      <c r="K158" s="69" t="str">
        <f>INDEX('4. WP General data'!$B$7:$L$229, MATCH('1. Eutrophication General data'!$C158, '4. WP General data'!$B$7:$B$229, 0), MATCH('1. Eutrophication General data'!K$8, Eutrophication_Module_Inputs[[#Headers],[Country]:[Coastal Population]],0))</f>
        <v>Country not available in source dataset</v>
      </c>
      <c r="L158" s="69">
        <f>INDEX('4. WP General data'!$B$7:$L$229, MATCH('1. Eutrophication General data'!$C158, '4. WP General data'!$B$7:$B$229, 0), MATCH('1. Eutrophication General data'!L$8, Eutrophication_Module_Inputs[[#Headers],[Country]:[Coastal Population]],0))</f>
        <v>0</v>
      </c>
      <c r="M158" s="70">
        <f>INDEX('4. WP General data'!$B$7:$L$229, MATCH('1. Eutrophication General data'!$C158, '4. WP General data'!$B$7:$B$229, 0), MATCH('1. Eutrophication General data'!M$8, Eutrophication_Module_Inputs[[#Headers],[Country]:[Coastal Population]],0))</f>
        <v>0</v>
      </c>
    </row>
    <row r="159" spans="3:13" ht="14.25" customHeight="1" x14ac:dyDescent="0.2">
      <c r="C159" s="9" t="s">
        <v>177</v>
      </c>
      <c r="D159" s="9" t="s">
        <v>31</v>
      </c>
      <c r="E159" s="69">
        <f>INDEX('4. WP General data'!$B$7:$L$229, MATCH('1. Eutrophication General data'!$C159, '4. WP General data'!$B$7:$B$229, 0), MATCH('1. Eutrophication General data'!E$8, Eutrophication_Module_Inputs[[#Headers],[Country]:[Coastal Population]],0))</f>
        <v>49551</v>
      </c>
      <c r="F159" s="69">
        <f>INDEX('4. WP General data'!$B$7:$L$229, MATCH('1. Eutrophication General data'!$C159, '4. WP General data'!$B$7:$B$229, 0), MATCH('1. Eutrophication General data'!F$8, Eutrophication_Module_Inputs[[#Headers],[Country]:[Coastal Population]],0))</f>
        <v>107.56739130434801</v>
      </c>
      <c r="G159" s="69"/>
      <c r="H159" s="69" t="str">
        <f>INDEX('4. WP General data'!$B$7:$L$229, MATCH('1. Eutrophication General data'!$C159, '4. WP General data'!$B$7:$B$229, 0), MATCH('1. Eutrophication General data'!H$8, Eutrophication_Module_Inputs[[#Headers],[Country]:[Coastal Population]],0))</f>
        <v>No value</v>
      </c>
      <c r="I159" s="69">
        <f>INDEX('4. WP General data'!$B$7:$L$229, MATCH('1. Eutrophication General data'!$C159, '4. WP General data'!$B$7:$B$229, 0), MATCH('1. Eutrophication General data'!I$8, Eutrophication_Module_Inputs[[#Headers],[Country]:[Coastal Population]],0))</f>
        <v>460</v>
      </c>
      <c r="J159" s="69">
        <f>INDEX('4. WP General data'!$B$7:$L$229, MATCH('1. Eutrophication General data'!$C159, '4. WP General data'!$B$7:$B$229, 0), MATCH('1. Eutrophication General data'!J$8, Eutrophication_Module_Inputs[[#Headers],[Country]:[Coastal Population]],0))</f>
        <v>0</v>
      </c>
      <c r="K159" s="69" t="str">
        <f>INDEX('4. WP General data'!$B$7:$L$229, MATCH('1. Eutrophication General data'!$C159, '4. WP General data'!$B$7:$B$229, 0), MATCH('1. Eutrophication General data'!K$8, Eutrophication_Module_Inputs[[#Headers],[Country]:[Coastal Population]],0))</f>
        <v>Country not available in source dataset</v>
      </c>
      <c r="L159" s="69">
        <f>INDEX('4. WP General data'!$B$7:$L$229, MATCH('1. Eutrophication General data'!$C159, '4. WP General data'!$B$7:$B$229, 0), MATCH('1. Eutrophication General data'!L$8, Eutrophication_Module_Inputs[[#Headers],[Country]:[Coastal Population]],0))</f>
        <v>0</v>
      </c>
      <c r="M159" s="70">
        <f>INDEX('4. WP General data'!$B$7:$L$229, MATCH('1. Eutrophication General data'!$C159, '4. WP General data'!$B$7:$B$229, 0), MATCH('1. Eutrophication General data'!M$8, Eutrophication_Module_Inputs[[#Headers],[Country]:[Coastal Population]],0))</f>
        <v>1</v>
      </c>
    </row>
    <row r="160" spans="3:13" ht="14.25" customHeight="1" x14ac:dyDescent="0.2">
      <c r="C160" s="9" t="s">
        <v>178</v>
      </c>
      <c r="D160" s="9" t="s">
        <v>27</v>
      </c>
      <c r="E160" s="69">
        <f>INDEX('4. WP General data'!$B$7:$L$229, MATCH('1. Eutrophication General data'!$C160, '4. WP General data'!$B$7:$B$229, 0), MATCH('1. Eutrophication General data'!E$8, Eutrophication_Module_Inputs[[#Headers],[Country]:[Coastal Population]],0))</f>
        <v>5457127</v>
      </c>
      <c r="F160" s="69">
        <f>INDEX('4. WP General data'!$B$7:$L$229, MATCH('1. Eutrophication General data'!$C160, '4. WP General data'!$B$7:$B$229, 0), MATCH('1. Eutrophication General data'!F$8, Eutrophication_Module_Inputs[[#Headers],[Country]:[Coastal Population]],0))</f>
        <v>14.8470090866665</v>
      </c>
      <c r="G160" s="69"/>
      <c r="H160" s="69">
        <f>INDEX('4. WP General data'!$B$7:$L$229, MATCH('1. Eutrophication General data'!$C160, '4. WP General data'!$B$7:$B$229, 0), MATCH('1. Eutrophication General data'!H$8, Eutrophication_Module_Inputs[[#Headers],[Country]:[Coastal Population]],0))</f>
        <v>90750.950960000002</v>
      </c>
      <c r="I160" s="69">
        <f>INDEX('4. WP General data'!$B$7:$L$229, MATCH('1. Eutrophication General data'!$C160, '4. WP General data'!$B$7:$B$229, 0), MATCH('1. Eutrophication General data'!I$8, Eutrophication_Module_Inputs[[#Headers],[Country]:[Coastal Population]],0))</f>
        <v>364270</v>
      </c>
      <c r="J160" s="69">
        <f>INDEX('4. WP General data'!$B$7:$L$229, MATCH('1. Eutrophication General data'!$C160, '4. WP General data'!$B$7:$B$229, 0), MATCH('1. Eutrophication General data'!J$8, Eutrophication_Module_Inputs[[#Headers],[Country]:[Coastal Population]],0))</f>
        <v>0</v>
      </c>
      <c r="K160" s="69">
        <f>INDEX('4. WP General data'!$B$7:$L$229, MATCH('1. Eutrophication General data'!$C160, '4. WP General data'!$B$7:$B$229, 0), MATCH('1. Eutrophication General data'!K$8, Eutrophication_Module_Inputs[[#Headers],[Country]:[Coastal Population]],0))</f>
        <v>3.9398300000000002E-13</v>
      </c>
      <c r="L160" s="69">
        <f>INDEX('4. WP General data'!$B$7:$L$229, MATCH('1. Eutrophication General data'!$C160, '4. WP General data'!$B$7:$B$229, 0), MATCH('1. Eutrophication General data'!L$8, Eutrophication_Module_Inputs[[#Headers],[Country]:[Coastal Population]],0))</f>
        <v>2.4643500000000003E-15</v>
      </c>
      <c r="M160" s="70">
        <f>INDEX('4. WP General data'!$B$7:$L$229, MATCH('1. Eutrophication General data'!$C160, '4. WP General data'!$B$7:$B$229, 0), MATCH('1. Eutrophication General data'!M$8, Eutrophication_Module_Inputs[[#Headers],[Country]:[Coastal Population]],0))</f>
        <v>0.42448000000000002</v>
      </c>
    </row>
    <row r="161" spans="3:13" ht="14.25" customHeight="1" x14ac:dyDescent="0.2">
      <c r="C161" s="9" t="s">
        <v>179</v>
      </c>
      <c r="D161" s="9" t="s">
        <v>29</v>
      </c>
      <c r="E161" s="69">
        <f>INDEX('4. WP General data'!$B$7:$L$229, MATCH('1. Eutrophication General data'!$C161, '4. WP General data'!$B$7:$B$229, 0), MATCH('1. Eutrophication General data'!E$8, Eutrophication_Module_Inputs[[#Headers],[Country]:[Coastal Population]],0))</f>
        <v>4576298</v>
      </c>
      <c r="F161" s="69">
        <f>INDEX('4. WP General data'!$B$7:$L$229, MATCH('1. Eutrophication General data'!$C161, '4. WP General data'!$B$7:$B$229, 0), MATCH('1. Eutrophication General data'!F$8, Eutrophication_Module_Inputs[[#Headers],[Country]:[Coastal Population]],0))</f>
        <v>14.605722132471699</v>
      </c>
      <c r="G161" s="69"/>
      <c r="H161" s="69">
        <f>INDEX('4. WP General data'!$B$7:$L$229, MATCH('1. Eutrophication General data'!$C161, '4. WP General data'!$B$7:$B$229, 0), MATCH('1. Eutrophication General data'!H$8, Eutrophication_Module_Inputs[[#Headers],[Country]:[Coastal Population]],0))</f>
        <v>36292.718659999999</v>
      </c>
      <c r="I161" s="69">
        <f>INDEX('4. WP General data'!$B$7:$L$229, MATCH('1. Eutrophication General data'!$C161, '4. WP General data'!$B$7:$B$229, 0), MATCH('1. Eutrophication General data'!I$8, Eutrophication_Module_Inputs[[#Headers],[Country]:[Coastal Population]],0))</f>
        <v>309500</v>
      </c>
      <c r="J161" s="69">
        <f>INDEX('4. WP General data'!$B$7:$L$229, MATCH('1. Eutrophication General data'!$C161, '4. WP General data'!$B$7:$B$229, 0), MATCH('1. Eutrophication General data'!J$8, Eutrophication_Module_Inputs[[#Headers],[Country]:[Coastal Population]],0))</f>
        <v>0</v>
      </c>
      <c r="K161" s="69">
        <f>INDEX('4. WP General data'!$B$7:$L$229, MATCH('1. Eutrophication General data'!$C161, '4. WP General data'!$B$7:$B$229, 0), MATCH('1. Eutrophication General data'!K$8, Eutrophication_Module_Inputs[[#Headers],[Country]:[Coastal Population]],0))</f>
        <v>1.5807400000000002E-14</v>
      </c>
      <c r="L161" s="69">
        <f>INDEX('4. WP General data'!$B$7:$L$229, MATCH('1. Eutrophication General data'!$C161, '4. WP General data'!$B$7:$B$229, 0), MATCH('1. Eutrophication General data'!L$8, Eutrophication_Module_Inputs[[#Headers],[Country]:[Coastal Population]],0))</f>
        <v>2.6542600000000003E-15</v>
      </c>
      <c r="M161" s="70">
        <f>INDEX('4. WP General data'!$B$7:$L$229, MATCH('1. Eutrophication General data'!$C161, '4. WP General data'!$B$7:$B$229, 0), MATCH('1. Eutrophication General data'!M$8, Eutrophication_Module_Inputs[[#Headers],[Country]:[Coastal Population]],0))</f>
        <v>0.25734000000000001</v>
      </c>
    </row>
    <row r="162" spans="3:13" ht="14.25" customHeight="1" x14ac:dyDescent="0.2">
      <c r="C162" s="9" t="s">
        <v>180</v>
      </c>
      <c r="D162" s="9" t="s">
        <v>25</v>
      </c>
      <c r="E162" s="69">
        <f>INDEX('4. WP General data'!$B$7:$L$229, MATCH('1. Eutrophication General data'!$C162, '4. WP General data'!$B$7:$B$229, 0), MATCH('1. Eutrophication General data'!E$8, Eutrophication_Module_Inputs[[#Headers],[Country]:[Coastal Population]],0))</f>
        <v>235824862</v>
      </c>
      <c r="F162" s="69">
        <f>INDEX('4. WP General data'!$B$7:$L$229, MATCH('1. Eutrophication General data'!$C162, '4. WP General data'!$B$7:$B$229, 0), MATCH('1. Eutrophication General data'!F$8, Eutrophication_Module_Inputs[[#Headers],[Country]:[Coastal Population]],0))</f>
        <v>300.17916796388499</v>
      </c>
      <c r="G162" s="69"/>
      <c r="H162" s="69">
        <f>INDEX('4. WP General data'!$B$7:$L$229, MATCH('1. Eutrophication General data'!$C162, '4. WP General data'!$B$7:$B$229, 0), MATCH('1. Eutrophication General data'!H$8, Eutrophication_Module_Inputs[[#Headers],[Country]:[Coastal Population]],0))</f>
        <v>5484.4594180000004</v>
      </c>
      <c r="I162" s="69">
        <f>INDEX('4. WP General data'!$B$7:$L$229, MATCH('1. Eutrophication General data'!$C162, '4. WP General data'!$B$7:$B$229, 0), MATCH('1. Eutrophication General data'!I$8, Eutrophication_Module_Inputs[[#Headers],[Country]:[Coastal Population]],0))</f>
        <v>770880</v>
      </c>
      <c r="J162" s="69">
        <f>INDEX('4. WP General data'!$B$7:$L$229, MATCH('1. Eutrophication General data'!$C162, '4. WP General data'!$B$7:$B$229, 0), MATCH('1. Eutrophication General data'!J$8, Eutrophication_Module_Inputs[[#Headers],[Country]:[Coastal Population]],0))</f>
        <v>0</v>
      </c>
      <c r="K162" s="69">
        <f>INDEX('4. WP General data'!$B$7:$L$229, MATCH('1. Eutrophication General data'!$C162, '4. WP General data'!$B$7:$B$229, 0), MATCH('1. Eutrophication General data'!K$8, Eutrophication_Module_Inputs[[#Headers],[Country]:[Coastal Population]],0))</f>
        <v>3.4489500000000002E-12</v>
      </c>
      <c r="L162" s="69">
        <f>INDEX('4. WP General data'!$B$7:$L$229, MATCH('1. Eutrophication General data'!$C162, '4. WP General data'!$B$7:$B$229, 0), MATCH('1. Eutrophication General data'!L$8, Eutrophication_Module_Inputs[[#Headers],[Country]:[Coastal Population]],0))</f>
        <v>2.6542600000000003E-15</v>
      </c>
      <c r="M162" s="70">
        <f>INDEX('4. WP General data'!$B$7:$L$229, MATCH('1. Eutrophication General data'!$C162, '4. WP General data'!$B$7:$B$229, 0), MATCH('1. Eutrophication General data'!M$8, Eutrophication_Module_Inputs[[#Headers],[Country]:[Coastal Population]],0))</f>
        <v>3.4950000000000002E-2</v>
      </c>
    </row>
    <row r="163" spans="3:13" ht="14.25" customHeight="1" x14ac:dyDescent="0.2">
      <c r="C163" s="9" t="s">
        <v>181</v>
      </c>
      <c r="D163" s="9" t="s">
        <v>31</v>
      </c>
      <c r="E163" s="69">
        <f>INDEX('4. WP General data'!$B$7:$L$229, MATCH('1. Eutrophication General data'!$C163, '4. WP General data'!$B$7:$B$229, 0), MATCH('1. Eutrophication General data'!E$8, Eutrophication_Module_Inputs[[#Headers],[Country]:[Coastal Population]],0))</f>
        <v>18055</v>
      </c>
      <c r="F163" s="69">
        <f>INDEX('4. WP General data'!$B$7:$L$229, MATCH('1. Eutrophication General data'!$C163, '4. WP General data'!$B$7:$B$229, 0), MATCH('1. Eutrophication General data'!F$8, Eutrophication_Module_Inputs[[#Headers],[Country]:[Coastal Population]],0))</f>
        <v>39.182608695652199</v>
      </c>
      <c r="G163" s="69"/>
      <c r="H163" s="69">
        <f>INDEX('4. WP General data'!$B$7:$L$229, MATCH('1. Eutrophication General data'!$C163, '4. WP General data'!$B$7:$B$229, 0), MATCH('1. Eutrophication General data'!H$8, Eutrophication_Module_Inputs[[#Headers],[Country]:[Coastal Population]],0))</f>
        <v>16445.824349999999</v>
      </c>
      <c r="I163" s="69">
        <f>INDEX('4. WP General data'!$B$7:$L$229, MATCH('1. Eutrophication General data'!$C163, '4. WP General data'!$B$7:$B$229, 0), MATCH('1. Eutrophication General data'!I$8, Eutrophication_Module_Inputs[[#Headers],[Country]:[Coastal Population]],0))</f>
        <v>460</v>
      </c>
      <c r="J163" s="69">
        <f>INDEX('4. WP General data'!$B$7:$L$229, MATCH('1. Eutrophication General data'!$C163, '4. WP General data'!$B$7:$B$229, 0), MATCH('1. Eutrophication General data'!J$8, Eutrophication_Module_Inputs[[#Headers],[Country]:[Coastal Population]],0))</f>
        <v>0</v>
      </c>
      <c r="K163" s="69" t="str">
        <f>INDEX('4. WP General data'!$B$7:$L$229, MATCH('1. Eutrophication General data'!$C163, '4. WP General data'!$B$7:$B$229, 0), MATCH('1. Eutrophication General data'!K$8, Eutrophication_Module_Inputs[[#Headers],[Country]:[Coastal Population]],0))</f>
        <v>Country not available in source dataset</v>
      </c>
      <c r="L163" s="69" t="str">
        <f>INDEX('4. WP General data'!$B$7:$L$229, MATCH('1. Eutrophication General data'!$C163, '4. WP General data'!$B$7:$B$229, 0), MATCH('1. Eutrophication General data'!L$8, Eutrophication_Module_Inputs[[#Headers],[Country]:[Coastal Population]],0))</f>
        <v>Country not available in Source Dataset</v>
      </c>
      <c r="M163" s="70">
        <f>INDEX('4. WP General data'!$B$7:$L$229, MATCH('1. Eutrophication General data'!$C163, '4. WP General data'!$B$7:$B$229, 0), MATCH('1. Eutrophication General data'!M$8, Eutrophication_Module_Inputs[[#Headers],[Country]:[Coastal Population]],0))</f>
        <v>1</v>
      </c>
    </row>
    <row r="164" spans="3:13" ht="14.25" customHeight="1" x14ac:dyDescent="0.2">
      <c r="C164" s="9" t="s">
        <v>182</v>
      </c>
      <c r="D164" s="9" t="s">
        <v>36</v>
      </c>
      <c r="E164" s="69">
        <f>INDEX('4. WP General data'!$B$7:$L$229, MATCH('1. Eutrophication General data'!$C164, '4. WP General data'!$B$7:$B$229, 0), MATCH('1. Eutrophication General data'!E$8, Eutrophication_Module_Inputs[[#Headers],[Country]:[Coastal Population]],0))</f>
        <v>4408581</v>
      </c>
      <c r="F164" s="69">
        <f>INDEX('4. WP General data'!$B$7:$L$229, MATCH('1. Eutrophication General data'!$C164, '4. WP General data'!$B$7:$B$229, 0), MATCH('1. Eutrophication General data'!F$8, Eutrophication_Module_Inputs[[#Headers],[Country]:[Coastal Population]],0))</f>
        <v>58.6582232407657</v>
      </c>
      <c r="G164" s="69"/>
      <c r="H164" s="69">
        <f>INDEX('4. WP General data'!$B$7:$L$229, MATCH('1. Eutrophication General data'!$C164, '4. WP General data'!$B$7:$B$229, 0), MATCH('1. Eutrophication General data'!H$8, Eutrophication_Module_Inputs[[#Headers],[Country]:[Coastal Population]],0))</f>
        <v>29210.97147</v>
      </c>
      <c r="I164" s="69">
        <f>INDEX('4. WP General data'!$B$7:$L$229, MATCH('1. Eutrophication General data'!$C164, '4. WP General data'!$B$7:$B$229, 0), MATCH('1. Eutrophication General data'!I$8, Eutrophication_Module_Inputs[[#Headers],[Country]:[Coastal Population]],0))</f>
        <v>74180</v>
      </c>
      <c r="J164" s="69">
        <f>INDEX('4. WP General data'!$B$7:$L$229, MATCH('1. Eutrophication General data'!$C164, '4. WP General data'!$B$7:$B$229, 0), MATCH('1. Eutrophication General data'!J$8, Eutrophication_Module_Inputs[[#Headers],[Country]:[Coastal Population]],0))</f>
        <v>0</v>
      </c>
      <c r="K164" s="69">
        <f>INDEX('4. WP General data'!$B$7:$L$229, MATCH('1. Eutrophication General data'!$C164, '4. WP General data'!$B$7:$B$229, 0), MATCH('1. Eutrophication General data'!K$8, Eutrophication_Module_Inputs[[#Headers],[Country]:[Coastal Population]],0))</f>
        <v>1.2625199999999999E-11</v>
      </c>
      <c r="L164" s="69">
        <f>INDEX('4. WP General data'!$B$7:$L$229, MATCH('1. Eutrophication General data'!$C164, '4. WP General data'!$B$7:$B$229, 0), MATCH('1. Eutrophication General data'!L$8, Eutrophication_Module_Inputs[[#Headers],[Country]:[Coastal Population]],0))</f>
        <v>5.8415000000000004E-16</v>
      </c>
      <c r="M164" s="70">
        <f>INDEX('4. WP General data'!$B$7:$L$229, MATCH('1. Eutrophication General data'!$C164, '4. WP General data'!$B$7:$B$229, 0), MATCH('1. Eutrophication General data'!M$8, Eutrophication_Module_Inputs[[#Headers],[Country]:[Coastal Population]],0))</f>
        <v>0.53503000000000001</v>
      </c>
    </row>
    <row r="165" spans="3:13" ht="14.25" customHeight="1" x14ac:dyDescent="0.2">
      <c r="C165" s="9" t="s">
        <v>183</v>
      </c>
      <c r="D165" s="9" t="s">
        <v>31</v>
      </c>
      <c r="E165" s="69">
        <f>INDEX('4. WP General data'!$B$7:$L$229, MATCH('1. Eutrophication General data'!$C165, '4. WP General data'!$B$7:$B$229, 0), MATCH('1. Eutrophication General data'!E$8, Eutrophication_Module_Inputs[[#Headers],[Country]:[Coastal Population]],0))</f>
        <v>10142619</v>
      </c>
      <c r="F165" s="69">
        <f>INDEX('4. WP General data'!$B$7:$L$229, MATCH('1. Eutrophication General data'!$C165, '4. WP General data'!$B$7:$B$229, 0), MATCH('1. Eutrophication General data'!F$8, Eutrophication_Module_Inputs[[#Headers],[Country]:[Coastal Population]],0))</f>
        <v>21.9702270017224</v>
      </c>
      <c r="G165" s="69"/>
      <c r="H165" s="69">
        <f>INDEX('4. WP General data'!$B$7:$L$229, MATCH('1. Eutrophication General data'!$C165, '4. WP General data'!$B$7:$B$229, 0), MATCH('1. Eutrophication General data'!H$8, Eutrophication_Module_Inputs[[#Headers],[Country]:[Coastal Population]],0))</f>
        <v>3817.6727540000002</v>
      </c>
      <c r="I165" s="69">
        <f>INDEX('4. WP General data'!$B$7:$L$229, MATCH('1. Eutrophication General data'!$C165, '4. WP General data'!$B$7:$B$229, 0), MATCH('1. Eutrophication General data'!I$8, Eutrophication_Module_Inputs[[#Headers],[Country]:[Coastal Population]],0))</f>
        <v>452860</v>
      </c>
      <c r="J165" s="69">
        <f>INDEX('4. WP General data'!$B$7:$L$229, MATCH('1. Eutrophication General data'!$C165, '4. WP General data'!$B$7:$B$229, 0), MATCH('1. Eutrophication General data'!J$8, Eutrophication_Module_Inputs[[#Headers],[Country]:[Coastal Population]],0))</f>
        <v>0</v>
      </c>
      <c r="K165" s="69">
        <f>INDEX('4. WP General data'!$B$7:$L$229, MATCH('1. Eutrophication General data'!$C165, '4. WP General data'!$B$7:$B$229, 0), MATCH('1. Eutrophication General data'!K$8, Eutrophication_Module_Inputs[[#Headers],[Country]:[Coastal Population]],0))</f>
        <v>8.2147499999999999E-13</v>
      </c>
      <c r="L165" s="69">
        <f>INDEX('4. WP General data'!$B$7:$L$229, MATCH('1. Eutrophication General data'!$C165, '4. WP General data'!$B$7:$B$229, 0), MATCH('1. Eutrophication General data'!L$8, Eutrophication_Module_Inputs[[#Headers],[Country]:[Coastal Population]],0))</f>
        <v>0</v>
      </c>
      <c r="M165" s="70">
        <f>INDEX('4. WP General data'!$B$7:$L$229, MATCH('1. Eutrophication General data'!$C165, '4. WP General data'!$B$7:$B$229, 0), MATCH('1. Eutrophication General data'!M$8, Eutrophication_Module_Inputs[[#Headers],[Country]:[Coastal Population]],0))</f>
        <v>0.18914</v>
      </c>
    </row>
    <row r="166" spans="3:13" ht="14.25" customHeight="1" x14ac:dyDescent="0.2">
      <c r="C166" s="9" t="s">
        <v>184</v>
      </c>
      <c r="D166" s="9" t="s">
        <v>36</v>
      </c>
      <c r="E166" s="69">
        <f>INDEX('4. WP General data'!$B$7:$L$229, MATCH('1. Eutrophication General data'!$C166, '4. WP General data'!$B$7:$B$229, 0), MATCH('1. Eutrophication General data'!E$8, Eutrophication_Module_Inputs[[#Headers],[Country]:[Coastal Population]],0))</f>
        <v>6780744</v>
      </c>
      <c r="F166" s="69">
        <f>INDEX('4. WP General data'!$B$7:$L$229, MATCH('1. Eutrophication General data'!$C166, '4. WP General data'!$B$7:$B$229, 0), MATCH('1. Eutrophication General data'!F$8, Eutrophication_Module_Inputs[[#Headers],[Country]:[Coastal Population]],0))</f>
        <v>16.873392902089101</v>
      </c>
      <c r="G166" s="69"/>
      <c r="H166" s="69">
        <f>INDEX('4. WP General data'!$B$7:$L$229, MATCH('1. Eutrophication General data'!$C166, '4. WP General data'!$B$7:$B$229, 0), MATCH('1. Eutrophication General data'!H$8, Eutrophication_Module_Inputs[[#Headers],[Country]:[Coastal Population]],0))</f>
        <v>14828.193880000001</v>
      </c>
      <c r="I166" s="69">
        <f>INDEX('4. WP General data'!$B$7:$L$229, MATCH('1. Eutrophication General data'!$C166, '4. WP General data'!$B$7:$B$229, 0), MATCH('1. Eutrophication General data'!I$8, Eutrophication_Module_Inputs[[#Headers],[Country]:[Coastal Population]],0))</f>
        <v>397300</v>
      </c>
      <c r="J166" s="69">
        <f>INDEX('4. WP General data'!$B$7:$L$229, MATCH('1. Eutrophication General data'!$C166, '4. WP General data'!$B$7:$B$229, 0), MATCH('1. Eutrophication General data'!J$8, Eutrophication_Module_Inputs[[#Headers],[Country]:[Coastal Population]],0))</f>
        <v>0</v>
      </c>
      <c r="K166" s="69">
        <f>INDEX('4. WP General data'!$B$7:$L$229, MATCH('1. Eutrophication General data'!$C166, '4. WP General data'!$B$7:$B$229, 0), MATCH('1. Eutrophication General data'!K$8, Eutrophication_Module_Inputs[[#Headers],[Country]:[Coastal Population]],0))</f>
        <v>2.7795400000000001E-12</v>
      </c>
      <c r="L166" s="69">
        <f>INDEX('4. WP General data'!$B$7:$L$229, MATCH('1. Eutrophication General data'!$C166, '4. WP General data'!$B$7:$B$229, 0), MATCH('1. Eutrophication General data'!L$8, Eutrophication_Module_Inputs[[#Headers],[Country]:[Coastal Population]],0))</f>
        <v>0</v>
      </c>
      <c r="M166" s="70">
        <f>INDEX('4. WP General data'!$B$7:$L$229, MATCH('1. Eutrophication General data'!$C166, '4. WP General data'!$B$7:$B$229, 0), MATCH('1. Eutrophication General data'!M$8, Eutrophication_Module_Inputs[[#Headers],[Country]:[Coastal Population]],0))</f>
        <v>0</v>
      </c>
    </row>
    <row r="167" spans="3:13" ht="14.25" customHeight="1" x14ac:dyDescent="0.2">
      <c r="C167" s="9" t="s">
        <v>185</v>
      </c>
      <c r="D167" s="9" t="s">
        <v>36</v>
      </c>
      <c r="E167" s="69">
        <f>INDEX('4. WP General data'!$B$7:$L$229, MATCH('1. Eutrophication General data'!$C167, '4. WP General data'!$B$7:$B$229, 0), MATCH('1. Eutrophication General data'!E$8, Eutrophication_Module_Inputs[[#Headers],[Country]:[Coastal Population]],0))</f>
        <v>34049588</v>
      </c>
      <c r="F167" s="69">
        <f>INDEX('4. WP General data'!$B$7:$L$229, MATCH('1. Eutrophication General data'!$C167, '4. WP General data'!$B$7:$B$229, 0), MATCH('1. Eutrophication General data'!F$8, Eutrophication_Module_Inputs[[#Headers],[Country]:[Coastal Population]],0))</f>
        <v>26.340211718749998</v>
      </c>
      <c r="G167" s="69"/>
      <c r="H167" s="69">
        <f>INDEX('4. WP General data'!$B$7:$L$229, MATCH('1. Eutrophication General data'!$C167, '4. WP General data'!$B$7:$B$229, 0), MATCH('1. Eutrophication General data'!H$8, Eutrophication_Module_Inputs[[#Headers],[Country]:[Coastal Population]],0))</f>
        <v>13866.84247</v>
      </c>
      <c r="I167" s="69">
        <f>INDEX('4. WP General data'!$B$7:$L$229, MATCH('1. Eutrophication General data'!$C167, '4. WP General data'!$B$7:$B$229, 0), MATCH('1. Eutrophication General data'!I$8, Eutrophication_Module_Inputs[[#Headers],[Country]:[Coastal Population]],0))</f>
        <v>1280000</v>
      </c>
      <c r="J167" s="69">
        <f>INDEX('4. WP General data'!$B$7:$L$229, MATCH('1. Eutrophication General data'!$C167, '4. WP General data'!$B$7:$B$229, 0), MATCH('1. Eutrophication General data'!J$8, Eutrophication_Module_Inputs[[#Headers],[Country]:[Coastal Population]],0))</f>
        <v>0</v>
      </c>
      <c r="K167" s="69">
        <f>INDEX('4. WP General data'!$B$7:$L$229, MATCH('1. Eutrophication General data'!$C167, '4. WP General data'!$B$7:$B$229, 0), MATCH('1. Eutrophication General data'!K$8, Eutrophication_Module_Inputs[[#Headers],[Country]:[Coastal Population]],0))</f>
        <v>5.5253900000000006E-12</v>
      </c>
      <c r="L167" s="69">
        <f>INDEX('4. WP General data'!$B$7:$L$229, MATCH('1. Eutrophication General data'!$C167, '4. WP General data'!$B$7:$B$229, 0), MATCH('1. Eutrophication General data'!L$8, Eutrophication_Module_Inputs[[#Headers],[Country]:[Coastal Population]],0))</f>
        <v>6.5667800000000002E-16</v>
      </c>
      <c r="M167" s="70">
        <f>INDEX('4. WP General data'!$B$7:$L$229, MATCH('1. Eutrophication General data'!$C167, '4. WP General data'!$B$7:$B$229, 0), MATCH('1. Eutrophication General data'!M$8, Eutrophication_Module_Inputs[[#Headers],[Country]:[Coastal Population]],0))</f>
        <v>0.24285000000000001</v>
      </c>
    </row>
    <row r="168" spans="3:13" ht="14.25" customHeight="1" x14ac:dyDescent="0.2">
      <c r="C168" s="9" t="s">
        <v>186</v>
      </c>
      <c r="D168" s="9" t="s">
        <v>31</v>
      </c>
      <c r="E168" s="69">
        <f>INDEX('4. WP General data'!$B$7:$L$229, MATCH('1. Eutrophication General data'!$C168, '4. WP General data'!$B$7:$B$229, 0), MATCH('1. Eutrophication General data'!E$8, Eutrophication_Module_Inputs[[#Headers],[Country]:[Coastal Population]],0))</f>
        <v>115559009</v>
      </c>
      <c r="F168" s="69">
        <f>INDEX('4. WP General data'!$B$7:$L$229, MATCH('1. Eutrophication General data'!$C168, '4. WP General data'!$B$7:$B$229, 0), MATCH('1. Eutrophication General data'!F$8, Eutrophication_Module_Inputs[[#Headers],[Country]:[Coastal Population]],0))</f>
        <v>381.930871650401</v>
      </c>
      <c r="G168" s="69"/>
      <c r="H168" s="69">
        <f>INDEX('4. WP General data'!$B$7:$L$229, MATCH('1. Eutrophication General data'!$C168, '4. WP General data'!$B$7:$B$229, 0), MATCH('1. Eutrophication General data'!H$8, Eutrophication_Module_Inputs[[#Headers],[Country]:[Coastal Population]],0))</f>
        <v>9110.0622700000004</v>
      </c>
      <c r="I168" s="69">
        <f>INDEX('4. WP General data'!$B$7:$L$229, MATCH('1. Eutrophication General data'!$C168, '4. WP General data'!$B$7:$B$229, 0), MATCH('1. Eutrophication General data'!I$8, Eutrophication_Module_Inputs[[#Headers],[Country]:[Coastal Population]],0))</f>
        <v>298170</v>
      </c>
      <c r="J168" s="69">
        <f>INDEX('4. WP General data'!$B$7:$L$229, MATCH('1. Eutrophication General data'!$C168, '4. WP General data'!$B$7:$B$229, 0), MATCH('1. Eutrophication General data'!J$8, Eutrophication_Module_Inputs[[#Headers],[Country]:[Coastal Population]],0))</f>
        <v>0</v>
      </c>
      <c r="K168" s="69">
        <f>INDEX('4. WP General data'!$B$7:$L$229, MATCH('1. Eutrophication General data'!$C168, '4. WP General data'!$B$7:$B$229, 0), MATCH('1. Eutrophication General data'!K$8, Eutrophication_Module_Inputs[[#Headers],[Country]:[Coastal Population]],0))</f>
        <v>2.3481500000000002E-12</v>
      </c>
      <c r="L168" s="69">
        <f>INDEX('4. WP General data'!$B$7:$L$229, MATCH('1. Eutrophication General data'!$C168, '4. WP General data'!$B$7:$B$229, 0), MATCH('1. Eutrophication General data'!L$8, Eutrophication_Module_Inputs[[#Headers],[Country]:[Coastal Population]],0))</f>
        <v>3.4946600000000003E-15</v>
      </c>
      <c r="M168" s="70">
        <f>INDEX('4. WP General data'!$B$7:$L$229, MATCH('1. Eutrophication General data'!$C168, '4. WP General data'!$B$7:$B$229, 0), MATCH('1. Eutrophication General data'!M$8, Eutrophication_Module_Inputs[[#Headers],[Country]:[Coastal Population]],0))</f>
        <v>0.48032999999999998</v>
      </c>
    </row>
    <row r="169" spans="3:13" ht="14.25" customHeight="1" x14ac:dyDescent="0.2">
      <c r="C169" s="9" t="s">
        <v>187</v>
      </c>
      <c r="D169" s="9" t="s">
        <v>27</v>
      </c>
      <c r="E169" s="69">
        <f>INDEX('4. WP General data'!$B$7:$L$229, MATCH('1. Eutrophication General data'!$C169, '4. WP General data'!$B$7:$B$229, 0), MATCH('1. Eutrophication General data'!E$8, Eutrophication_Module_Inputs[[#Headers],[Country]:[Coastal Population]],0))</f>
        <v>36821749</v>
      </c>
      <c r="F169" s="69">
        <f>INDEX('4. WP General data'!$B$7:$L$229, MATCH('1. Eutrophication General data'!$C169, '4. WP General data'!$B$7:$B$229, 0), MATCH('1. Eutrophication General data'!F$8, Eutrophication_Module_Inputs[[#Headers],[Country]:[Coastal Population]],0))</f>
        <v>123.316314929762</v>
      </c>
      <c r="G169" s="69"/>
      <c r="H169" s="69">
        <f>INDEX('4. WP General data'!$B$7:$L$229, MATCH('1. Eutrophication General data'!$C169, '4. WP General data'!$B$7:$B$229, 0), MATCH('1. Eutrophication General data'!H$8, Eutrophication_Module_Inputs[[#Headers],[Country]:[Coastal Population]],0))</f>
        <v>38629.221160000001</v>
      </c>
      <c r="I169" s="69">
        <f>INDEX('4. WP General data'!$B$7:$L$229, MATCH('1. Eutrophication General data'!$C169, '4. WP General data'!$B$7:$B$229, 0), MATCH('1. Eutrophication General data'!I$8, Eutrophication_Module_Inputs[[#Headers],[Country]:[Coastal Population]],0))</f>
        <v>306100</v>
      </c>
      <c r="J169" s="69">
        <f>INDEX('4. WP General data'!$B$7:$L$229, MATCH('1. Eutrophication General data'!$C169, '4. WP General data'!$B$7:$B$229, 0), MATCH('1. Eutrophication General data'!J$8, Eutrophication_Module_Inputs[[#Headers],[Country]:[Coastal Population]],0))</f>
        <v>0</v>
      </c>
      <c r="K169" s="69">
        <f>INDEX('4. WP General data'!$B$7:$L$229, MATCH('1. Eutrophication General data'!$C169, '4. WP General data'!$B$7:$B$229, 0), MATCH('1. Eutrophication General data'!K$8, Eutrophication_Module_Inputs[[#Headers],[Country]:[Coastal Population]],0))</f>
        <v>3.6464500000000001E-14</v>
      </c>
      <c r="L169" s="69">
        <f>INDEX('4. WP General data'!$B$7:$L$229, MATCH('1. Eutrophication General data'!$C169, '4. WP General data'!$B$7:$B$229, 0), MATCH('1. Eutrophication General data'!L$8, Eutrophication_Module_Inputs[[#Headers],[Country]:[Coastal Population]],0))</f>
        <v>1.91752E-14</v>
      </c>
      <c r="M169" s="70">
        <f>INDEX('4. WP General data'!$B$7:$L$229, MATCH('1. Eutrophication General data'!$C169, '4. WP General data'!$B$7:$B$229, 0), MATCH('1. Eutrophication General data'!M$8, Eutrophication_Module_Inputs[[#Headers],[Country]:[Coastal Population]],0))</f>
        <v>3.1119999999999998E-2</v>
      </c>
    </row>
    <row r="170" spans="3:13" ht="14.25" customHeight="1" x14ac:dyDescent="0.2">
      <c r="C170" s="9" t="s">
        <v>188</v>
      </c>
      <c r="D170" s="9" t="s">
        <v>27</v>
      </c>
      <c r="E170" s="69">
        <f>INDEX('4. WP General data'!$B$7:$L$229, MATCH('1. Eutrophication General data'!$C170, '4. WP General data'!$B$7:$B$229, 0), MATCH('1. Eutrophication General data'!E$8, Eutrophication_Module_Inputs[[#Headers],[Country]:[Coastal Population]],0))</f>
        <v>10409704</v>
      </c>
      <c r="F170" s="69">
        <f>INDEX('4. WP General data'!$B$7:$L$229, MATCH('1. Eutrophication General data'!$C170, '4. WP General data'!$B$7:$B$229, 0), MATCH('1. Eutrophication General data'!F$8, Eutrophication_Module_Inputs[[#Headers],[Country]:[Coastal Population]],0))</f>
        <v>113.113510527741</v>
      </c>
      <c r="G170" s="69"/>
      <c r="H170" s="69">
        <f>INDEX('4. WP General data'!$B$7:$L$229, MATCH('1. Eutrophication General data'!$C170, '4. WP General data'!$B$7:$B$229, 0), MATCH('1. Eutrophication General data'!H$8, Eutrophication_Module_Inputs[[#Headers],[Country]:[Coastal Population]],0))</f>
        <v>38395.10428</v>
      </c>
      <c r="I170" s="69">
        <f>INDEX('4. WP General data'!$B$7:$L$229, MATCH('1. Eutrophication General data'!$C170, '4. WP General data'!$B$7:$B$229, 0), MATCH('1. Eutrophication General data'!I$8, Eutrophication_Module_Inputs[[#Headers],[Country]:[Coastal Population]],0))</f>
        <v>91605.6</v>
      </c>
      <c r="J170" s="69">
        <f>INDEX('4. WP General data'!$B$7:$L$229, MATCH('1. Eutrophication General data'!$C170, '4. WP General data'!$B$7:$B$229, 0), MATCH('1. Eutrophication General data'!J$8, Eutrophication_Module_Inputs[[#Headers],[Country]:[Coastal Population]],0))</f>
        <v>0</v>
      </c>
      <c r="K170" s="69">
        <f>INDEX('4. WP General data'!$B$7:$L$229, MATCH('1. Eutrophication General data'!$C170, '4. WP General data'!$B$7:$B$229, 0), MATCH('1. Eutrophication General data'!K$8, Eutrophication_Module_Inputs[[#Headers],[Country]:[Coastal Population]],0))</f>
        <v>3.6774600000000004E-13</v>
      </c>
      <c r="L170" s="69">
        <f>INDEX('4. WP General data'!$B$7:$L$229, MATCH('1. Eutrophication General data'!$C170, '4. WP General data'!$B$7:$B$229, 0), MATCH('1. Eutrophication General data'!L$8, Eutrophication_Module_Inputs[[#Headers],[Country]:[Coastal Population]],0))</f>
        <v>1.09184E-15</v>
      </c>
      <c r="M170" s="70">
        <f>INDEX('4. WP General data'!$B$7:$L$229, MATCH('1. Eutrophication General data'!$C170, '4. WP General data'!$B$7:$B$229, 0), MATCH('1. Eutrophication General data'!M$8, Eutrophication_Module_Inputs[[#Headers],[Country]:[Coastal Population]],0))</f>
        <v>0.37474000000000002</v>
      </c>
    </row>
    <row r="171" spans="3:13" ht="14.25" customHeight="1" x14ac:dyDescent="0.2">
      <c r="C171" s="9" t="s">
        <v>189</v>
      </c>
      <c r="D171" s="9" t="s">
        <v>36</v>
      </c>
      <c r="E171" s="69">
        <f>INDEX('4. WP General data'!$B$7:$L$229, MATCH('1. Eutrophication General data'!$C171, '4. WP General data'!$B$7:$B$229, 0), MATCH('1. Eutrophication General data'!E$8, Eutrophication_Module_Inputs[[#Headers],[Country]:[Coastal Population]],0))</f>
        <v>3220113</v>
      </c>
      <c r="F171" s="69">
        <f>INDEX('4. WP General data'!$B$7:$L$229, MATCH('1. Eutrophication General data'!$C171, '4. WP General data'!$B$7:$B$229, 0), MATCH('1. Eutrophication General data'!F$8, Eutrophication_Module_Inputs[[#Headers],[Country]:[Coastal Population]],0))</f>
        <v>367.834611048478</v>
      </c>
      <c r="G171" s="69"/>
      <c r="H171" s="69">
        <f>INDEX('4. WP General data'!$B$7:$L$229, MATCH('1. Eutrophication General data'!$C171, '4. WP General data'!$B$7:$B$229, 0), MATCH('1. Eutrophication General data'!H$8, Eutrophication_Module_Inputs[[#Headers],[Country]:[Coastal Population]],0))</f>
        <v>27956.788250000001</v>
      </c>
      <c r="I171" s="69">
        <f>INDEX('4. WP General data'!$B$7:$L$229, MATCH('1. Eutrophication General data'!$C171, '4. WP General data'!$B$7:$B$229, 0), MATCH('1. Eutrophication General data'!I$8, Eutrophication_Module_Inputs[[#Headers],[Country]:[Coastal Population]],0))</f>
        <v>8870</v>
      </c>
      <c r="J171" s="69">
        <f>INDEX('4. WP General data'!$B$7:$L$229, MATCH('1. Eutrophication General data'!$C171, '4. WP General data'!$B$7:$B$229, 0), MATCH('1. Eutrophication General data'!J$8, Eutrophication_Module_Inputs[[#Headers],[Country]:[Coastal Population]],0))</f>
        <v>0</v>
      </c>
      <c r="K171" s="69" t="str">
        <f>INDEX('4. WP General data'!$B$7:$L$229, MATCH('1. Eutrophication General data'!$C171, '4. WP General data'!$B$7:$B$229, 0), MATCH('1. Eutrophication General data'!K$8, Eutrophication_Module_Inputs[[#Headers],[Country]:[Coastal Population]],0))</f>
        <v>Country not available in source dataset</v>
      </c>
      <c r="L171" s="69">
        <f>INDEX('4. WP General data'!$B$7:$L$229, MATCH('1. Eutrophication General data'!$C171, '4. WP General data'!$B$7:$B$229, 0), MATCH('1. Eutrophication General data'!L$8, Eutrophication_Module_Inputs[[#Headers],[Country]:[Coastal Population]],0))</f>
        <v>3.4966800000000003E-16</v>
      </c>
      <c r="M171" s="70">
        <f>INDEX('4. WP General data'!$B$7:$L$229, MATCH('1. Eutrophication General data'!$C171, '4. WP General data'!$B$7:$B$229, 0), MATCH('1. Eutrophication General data'!M$8, Eutrophication_Module_Inputs[[#Headers],[Country]:[Coastal Population]],0))</f>
        <v>0.60240000000000005</v>
      </c>
    </row>
    <row r="172" spans="3:13" ht="14.25" customHeight="1" x14ac:dyDescent="0.2">
      <c r="C172" s="9" t="s">
        <v>190</v>
      </c>
      <c r="D172" s="9" t="s">
        <v>29</v>
      </c>
      <c r="E172" s="69">
        <f>INDEX('4. WP General data'!$B$7:$L$229, MATCH('1. Eutrophication General data'!$C172, '4. WP General data'!$B$7:$B$229, 0), MATCH('1. Eutrophication General data'!E$8, Eutrophication_Module_Inputs[[#Headers],[Country]:[Coastal Population]],0))</f>
        <v>2695122</v>
      </c>
      <c r="F172" s="69">
        <f>INDEX('4. WP General data'!$B$7:$L$229, MATCH('1. Eutrophication General data'!$C172, '4. WP General data'!$B$7:$B$229, 0), MATCH('1. Eutrophication General data'!F$8, Eutrophication_Module_Inputs[[#Headers],[Country]:[Coastal Population]],0))</f>
        <v>233.96301131418599</v>
      </c>
      <c r="G172" s="69"/>
      <c r="H172" s="69">
        <f>INDEX('4. WP General data'!$B$7:$L$229, MATCH('1. Eutrophication General data'!$C172, '4. WP General data'!$B$7:$B$229, 0), MATCH('1. Eutrophication General data'!H$8, Eutrophication_Module_Inputs[[#Headers],[Country]:[Coastal Population]],0))</f>
        <v>107191.6195</v>
      </c>
      <c r="I172" s="69">
        <f>INDEX('4. WP General data'!$B$7:$L$229, MATCH('1. Eutrophication General data'!$C172, '4. WP General data'!$B$7:$B$229, 0), MATCH('1. Eutrophication General data'!I$8, Eutrophication_Module_Inputs[[#Headers],[Country]:[Coastal Population]],0))</f>
        <v>11490</v>
      </c>
      <c r="J172" s="69">
        <f>INDEX('4. WP General data'!$B$7:$L$229, MATCH('1. Eutrophication General data'!$C172, '4. WP General data'!$B$7:$B$229, 0), MATCH('1. Eutrophication General data'!J$8, Eutrophication_Module_Inputs[[#Headers],[Country]:[Coastal Population]],0))</f>
        <v>0</v>
      </c>
      <c r="K172" s="69">
        <f>INDEX('4. WP General data'!$B$7:$L$229, MATCH('1. Eutrophication General data'!$C172, '4. WP General data'!$B$7:$B$229, 0), MATCH('1. Eutrophication General data'!K$8, Eutrophication_Module_Inputs[[#Headers],[Country]:[Coastal Population]],0))</f>
        <v>3.2350800000000003E-14</v>
      </c>
      <c r="L172" s="69">
        <f>INDEX('4. WP General data'!$B$7:$L$229, MATCH('1. Eutrophication General data'!$C172, '4. WP General data'!$B$7:$B$229, 0), MATCH('1. Eutrophication General data'!L$8, Eutrophication_Module_Inputs[[#Headers],[Country]:[Coastal Population]],0))</f>
        <v>2.6542600000000003E-15</v>
      </c>
      <c r="M172" s="70">
        <f>INDEX('4. WP General data'!$B$7:$L$229, MATCH('1. Eutrophication General data'!$C172, '4. WP General data'!$B$7:$B$229, 0), MATCH('1. Eutrophication General data'!M$8, Eutrophication_Module_Inputs[[#Headers],[Country]:[Coastal Population]],0))</f>
        <v>0.52256000000000002</v>
      </c>
    </row>
    <row r="173" spans="3:13" ht="14.25" customHeight="1" x14ac:dyDescent="0.2">
      <c r="C173" s="9" t="s">
        <v>191</v>
      </c>
      <c r="D173" s="9" t="s">
        <v>27</v>
      </c>
      <c r="E173" s="69">
        <f>INDEX('4. WP General data'!$B$7:$L$229, MATCH('1. Eutrophication General data'!$C173, '4. WP General data'!$B$7:$B$229, 0), MATCH('1. Eutrophication General data'!E$8, Eutrophication_Module_Inputs[[#Headers],[Country]:[Coastal Population]],0))</f>
        <v>19047009</v>
      </c>
      <c r="F173" s="69">
        <f>INDEX('4. WP General data'!$B$7:$L$229, MATCH('1. Eutrophication General data'!$C173, '4. WP General data'!$B$7:$B$229, 0), MATCH('1. Eutrophication General data'!F$8, Eutrophication_Module_Inputs[[#Headers],[Country]:[Coastal Population]],0))</f>
        <v>83.110478963838702</v>
      </c>
      <c r="G173" s="69"/>
      <c r="H173" s="69">
        <f>INDEX('4. WP General data'!$B$7:$L$229, MATCH('1. Eutrophication General data'!$C173, '4. WP General data'!$B$7:$B$229, 0), MATCH('1. Eutrophication General data'!H$8, Eutrophication_Module_Inputs[[#Headers],[Country]:[Coastal Population]],0))</f>
        <v>37208.247660000001</v>
      </c>
      <c r="I173" s="69">
        <f>INDEX('4. WP General data'!$B$7:$L$229, MATCH('1. Eutrophication General data'!$C173, '4. WP General data'!$B$7:$B$229, 0), MATCH('1. Eutrophication General data'!I$8, Eutrophication_Module_Inputs[[#Headers],[Country]:[Coastal Population]],0))</f>
        <v>230080</v>
      </c>
      <c r="J173" s="69">
        <f>INDEX('4. WP General data'!$B$7:$L$229, MATCH('1. Eutrophication General data'!$C173, '4. WP General data'!$B$7:$B$229, 0), MATCH('1. Eutrophication General data'!J$8, Eutrophication_Module_Inputs[[#Headers],[Country]:[Coastal Population]],0))</f>
        <v>0</v>
      </c>
      <c r="K173" s="69">
        <f>INDEX('4. WP General data'!$B$7:$L$229, MATCH('1. Eutrophication General data'!$C173, '4. WP General data'!$B$7:$B$229, 0), MATCH('1. Eutrophication General data'!K$8, Eutrophication_Module_Inputs[[#Headers],[Country]:[Coastal Population]],0))</f>
        <v>2.03506E-13</v>
      </c>
      <c r="L173" s="69">
        <f>INDEX('4. WP General data'!$B$7:$L$229, MATCH('1. Eutrophication General data'!$C173, '4. WP General data'!$B$7:$B$229, 0), MATCH('1. Eutrophication General data'!L$8, Eutrophication_Module_Inputs[[#Headers],[Country]:[Coastal Population]],0))</f>
        <v>3.5521500000000003E-15</v>
      </c>
      <c r="M173" s="70">
        <f>INDEX('4. WP General data'!$B$7:$L$229, MATCH('1. Eutrophication General data'!$C173, '4. WP General data'!$B$7:$B$229, 0), MATCH('1. Eutrophication General data'!M$8, Eutrophication_Module_Inputs[[#Headers],[Country]:[Coastal Population]],0))</f>
        <v>8.7799999999999996E-3</v>
      </c>
    </row>
    <row r="174" spans="3:13" ht="14.25" customHeight="1" x14ac:dyDescent="0.2">
      <c r="C174" s="9" t="s">
        <v>192</v>
      </c>
      <c r="D174" s="9" t="s">
        <v>27</v>
      </c>
      <c r="E174" s="69">
        <f>INDEX('4. WP General data'!$B$7:$L$229, MATCH('1. Eutrophication General data'!$C174, '4. WP General data'!$B$7:$B$229, 0), MATCH('1. Eutrophication General data'!E$8, Eutrophication_Module_Inputs[[#Headers],[Country]:[Coastal Population]],0))</f>
        <v>144236933</v>
      </c>
      <c r="F174" s="69">
        <f>INDEX('4. WP General data'!$B$7:$L$229, MATCH('1. Eutrophication General data'!$C174, '4. WP General data'!$B$7:$B$229, 0), MATCH('1. Eutrophication General data'!F$8, Eutrophication_Module_Inputs[[#Headers],[Country]:[Coastal Population]],0))</f>
        <v>8.8384875742434303</v>
      </c>
      <c r="G174" s="69"/>
      <c r="H174" s="69">
        <f>INDEX('4. WP General data'!$B$7:$L$229, MATCH('1. Eutrophication General data'!$C174, '4. WP General data'!$B$7:$B$229, 0), MATCH('1. Eutrophication General data'!H$8, Eutrophication_Module_Inputs[[#Headers],[Country]:[Coastal Population]],0))</f>
        <v>38029.855470000002</v>
      </c>
      <c r="I174" s="69">
        <f>INDEX('4. WP General data'!$B$7:$L$229, MATCH('1. Eutrophication General data'!$C174, '4. WP General data'!$B$7:$B$229, 0), MATCH('1. Eutrophication General data'!I$8, Eutrophication_Module_Inputs[[#Headers],[Country]:[Coastal Population]],0))</f>
        <v>16376870</v>
      </c>
      <c r="J174" s="69">
        <f>INDEX('4. WP General data'!$B$7:$L$229, MATCH('1. Eutrophication General data'!$C174, '4. WP General data'!$B$7:$B$229, 0), MATCH('1. Eutrophication General data'!J$8, Eutrophication_Module_Inputs[[#Headers],[Country]:[Coastal Population]],0))</f>
        <v>0</v>
      </c>
      <c r="K174" s="69">
        <f>INDEX('4. WP General data'!$B$7:$L$229, MATCH('1. Eutrophication General data'!$C174, '4. WP General data'!$B$7:$B$229, 0), MATCH('1. Eutrophication General data'!K$8, Eutrophication_Module_Inputs[[#Headers],[Country]:[Coastal Population]],0))</f>
        <v>4.6614200000000001E-13</v>
      </c>
      <c r="L174" s="69">
        <f>INDEX('4. WP General data'!$B$7:$L$229, MATCH('1. Eutrophication General data'!$C174, '4. WP General data'!$B$7:$B$229, 0), MATCH('1. Eutrophication General data'!L$8, Eutrophication_Module_Inputs[[#Headers],[Country]:[Coastal Population]],0))</f>
        <v>3.0030100000000003E-15</v>
      </c>
      <c r="M174" s="70">
        <f>INDEX('4. WP General data'!$B$7:$L$229, MATCH('1. Eutrophication General data'!$C174, '4. WP General data'!$B$7:$B$229, 0), MATCH('1. Eutrophication General data'!M$8, Eutrophication_Module_Inputs[[#Headers],[Country]:[Coastal Population]],0))</f>
        <v>3.2300000000000002E-2</v>
      </c>
    </row>
    <row r="175" spans="3:13" ht="14.25" customHeight="1" x14ac:dyDescent="0.2">
      <c r="C175" s="9" t="s">
        <v>193</v>
      </c>
      <c r="D175" s="9" t="s">
        <v>34</v>
      </c>
      <c r="E175" s="69">
        <f>INDEX('4. WP General data'!$B$7:$L$229, MATCH('1. Eutrophication General data'!$C175, '4. WP General data'!$B$7:$B$229, 0), MATCH('1. Eutrophication General data'!E$8, Eutrophication_Module_Inputs[[#Headers],[Country]:[Coastal Population]],0))</f>
        <v>13776698</v>
      </c>
      <c r="F175" s="69">
        <f>INDEX('4. WP General data'!$B$7:$L$229, MATCH('1. Eutrophication General data'!$C175, '4. WP General data'!$B$7:$B$229, 0), MATCH('1. Eutrophication General data'!F$8, Eutrophication_Module_Inputs[[#Headers],[Country]:[Coastal Population]],0))</f>
        <v>545.67847588163795</v>
      </c>
      <c r="G175" s="69"/>
      <c r="H175" s="69">
        <f>INDEX('4. WP General data'!$B$7:$L$229, MATCH('1. Eutrophication General data'!$C175, '4. WP General data'!$B$7:$B$229, 0), MATCH('1. Eutrophication General data'!H$8, Eutrophication_Module_Inputs[[#Headers],[Country]:[Coastal Population]],0))</f>
        <v>2654.1159729999999</v>
      </c>
      <c r="I175" s="69">
        <f>INDEX('4. WP General data'!$B$7:$L$229, MATCH('1. Eutrophication General data'!$C175, '4. WP General data'!$B$7:$B$229, 0), MATCH('1. Eutrophication General data'!I$8, Eutrophication_Module_Inputs[[#Headers],[Country]:[Coastal Population]],0))</f>
        <v>24670</v>
      </c>
      <c r="J175" s="69">
        <f>INDEX('4. WP General data'!$B$7:$L$229, MATCH('1. Eutrophication General data'!$C175, '4. WP General data'!$B$7:$B$229, 0), MATCH('1. Eutrophication General data'!J$8, Eutrophication_Module_Inputs[[#Headers],[Country]:[Coastal Population]],0))</f>
        <v>0</v>
      </c>
      <c r="K175" s="69">
        <f>INDEX('4. WP General data'!$B$7:$L$229, MATCH('1. Eutrophication General data'!$C175, '4. WP General data'!$B$7:$B$229, 0), MATCH('1. Eutrophication General data'!K$8, Eutrophication_Module_Inputs[[#Headers],[Country]:[Coastal Population]],0))</f>
        <v>7.4524400000000005E-13</v>
      </c>
      <c r="L175" s="69">
        <f>INDEX('4. WP General data'!$B$7:$L$229, MATCH('1. Eutrophication General data'!$C175, '4. WP General data'!$B$7:$B$229, 0), MATCH('1. Eutrophication General data'!L$8, Eutrophication_Module_Inputs[[#Headers],[Country]:[Coastal Population]],0))</f>
        <v>0</v>
      </c>
      <c r="M175" s="70">
        <f>INDEX('4. WP General data'!$B$7:$L$229, MATCH('1. Eutrophication General data'!$C175, '4. WP General data'!$B$7:$B$229, 0), MATCH('1. Eutrophication General data'!M$8, Eutrophication_Module_Inputs[[#Headers],[Country]:[Coastal Population]],0))</f>
        <v>0</v>
      </c>
    </row>
    <row r="176" spans="3:13" ht="14.25" customHeight="1" x14ac:dyDescent="0.2">
      <c r="C176" s="9" t="s">
        <v>194</v>
      </c>
      <c r="D176" s="9" t="s">
        <v>31</v>
      </c>
      <c r="E176" s="69">
        <f>INDEX('4. WP General data'!$B$7:$L$229, MATCH('1. Eutrophication General data'!$C176, '4. WP General data'!$B$7:$B$229, 0), MATCH('1. Eutrophication General data'!E$8, Eutrophication_Module_Inputs[[#Headers],[Country]:[Coastal Population]],0))</f>
        <v>222382</v>
      </c>
      <c r="F176" s="69">
        <f>INDEX('4. WP General data'!$B$7:$L$229, MATCH('1. Eutrophication General data'!$C176, '4. WP General data'!$B$7:$B$229, 0), MATCH('1. Eutrophication General data'!F$8, Eutrophication_Module_Inputs[[#Headers],[Country]:[Coastal Population]],0))</f>
        <v>78.692086330935297</v>
      </c>
      <c r="G176" s="69"/>
      <c r="H176" s="69">
        <f>INDEX('4. WP General data'!$B$7:$L$229, MATCH('1. Eutrophication General data'!$C176, '4. WP General data'!$B$7:$B$229, 0), MATCH('1. Eutrophication General data'!H$8, Eutrophication_Module_Inputs[[#Headers],[Country]:[Coastal Population]],0))</f>
        <v>5990.5792840000004</v>
      </c>
      <c r="I176" s="69">
        <f>INDEX('4. WP General data'!$B$7:$L$229, MATCH('1. Eutrophication General data'!$C176, '4. WP General data'!$B$7:$B$229, 0), MATCH('1. Eutrophication General data'!I$8, Eutrophication_Module_Inputs[[#Headers],[Country]:[Coastal Population]],0))</f>
        <v>2780</v>
      </c>
      <c r="J176" s="69">
        <f>INDEX('4. WP General data'!$B$7:$L$229, MATCH('1. Eutrophication General data'!$C176, '4. WP General data'!$B$7:$B$229, 0), MATCH('1. Eutrophication General data'!J$8, Eutrophication_Module_Inputs[[#Headers],[Country]:[Coastal Population]],0))</f>
        <v>0</v>
      </c>
      <c r="K176" s="69" t="str">
        <f>INDEX('4. WP General data'!$B$7:$L$229, MATCH('1. Eutrophication General data'!$C176, '4. WP General data'!$B$7:$B$229, 0), MATCH('1. Eutrophication General data'!K$8, Eutrophication_Module_Inputs[[#Headers],[Country]:[Coastal Population]],0))</f>
        <v>Country not available in source dataset</v>
      </c>
      <c r="L176" s="69" t="str">
        <f>INDEX('4. WP General data'!$B$7:$L$229, MATCH('1. Eutrophication General data'!$C176, '4. WP General data'!$B$7:$B$229, 0), MATCH('1. Eutrophication General data'!L$8, Eutrophication_Module_Inputs[[#Headers],[Country]:[Coastal Population]],0))</f>
        <v>Country not available in Source Dataset</v>
      </c>
      <c r="M176" s="70">
        <f>INDEX('4. WP General data'!$B$7:$L$229, MATCH('1. Eutrophication General data'!$C176, '4. WP General data'!$B$7:$B$229, 0), MATCH('1. Eutrophication General data'!M$8, Eutrophication_Module_Inputs[[#Headers],[Country]:[Coastal Population]],0))</f>
        <v>0.93635999999999997</v>
      </c>
    </row>
    <row r="177" spans="3:13" ht="14.25" customHeight="1" x14ac:dyDescent="0.2">
      <c r="C177" s="9" t="s">
        <v>195</v>
      </c>
      <c r="D177" s="9" t="s">
        <v>27</v>
      </c>
      <c r="E177" s="69">
        <f>INDEX('4. WP General data'!$B$7:$L$229, MATCH('1. Eutrophication General data'!$C177, '4. WP General data'!$B$7:$B$229, 0), MATCH('1. Eutrophication General data'!E$8, Eutrophication_Module_Inputs[[#Headers],[Country]:[Coastal Population]],0))</f>
        <v>33660</v>
      </c>
      <c r="F177" s="69">
        <f>INDEX('4. WP General data'!$B$7:$L$229, MATCH('1. Eutrophication General data'!$C177, '4. WP General data'!$B$7:$B$229, 0), MATCH('1. Eutrophication General data'!F$8, Eutrophication_Module_Inputs[[#Headers],[Country]:[Coastal Population]],0))</f>
        <v>562.41666666666697</v>
      </c>
      <c r="G177" s="69"/>
      <c r="H177" s="69">
        <f>INDEX('4. WP General data'!$B$7:$L$229, MATCH('1. Eutrophication General data'!$C177, '4. WP General data'!$B$7:$B$229, 0), MATCH('1. Eutrophication General data'!H$8, Eutrophication_Module_Inputs[[#Headers],[Country]:[Coastal Population]],0))</f>
        <v>59021.52319</v>
      </c>
      <c r="I177" s="69">
        <f>INDEX('4. WP General data'!$B$7:$L$229, MATCH('1. Eutrophication General data'!$C177, '4. WP General data'!$B$7:$B$229, 0), MATCH('1. Eutrophication General data'!I$8, Eutrophication_Module_Inputs[[#Headers],[Country]:[Coastal Population]],0))</f>
        <v>60</v>
      </c>
      <c r="J177" s="69">
        <f>INDEX('4. WP General data'!$B$7:$L$229, MATCH('1. Eutrophication General data'!$C177, '4. WP General data'!$B$7:$B$229, 0), MATCH('1. Eutrophication General data'!J$8, Eutrophication_Module_Inputs[[#Headers],[Country]:[Coastal Population]],0))</f>
        <v>0</v>
      </c>
      <c r="K177" s="69">
        <f>INDEX('4. WP General data'!$B$7:$L$229, MATCH('1. Eutrophication General data'!$C177, '4. WP General data'!$B$7:$B$229, 0), MATCH('1. Eutrophication General data'!K$8, Eutrophication_Module_Inputs[[#Headers],[Country]:[Coastal Population]],0))</f>
        <v>1.5973000000000002E-13</v>
      </c>
      <c r="L177" s="69">
        <f>INDEX('4. WP General data'!$B$7:$L$229, MATCH('1. Eutrophication General data'!$C177, '4. WP General data'!$B$7:$B$229, 0), MATCH('1. Eutrophication General data'!L$8, Eutrophication_Module_Inputs[[#Headers],[Country]:[Coastal Population]],0))</f>
        <v>0</v>
      </c>
      <c r="M177" s="70">
        <f>INDEX('4. WP General data'!$B$7:$L$229, MATCH('1. Eutrophication General data'!$C177, '4. WP General data'!$B$7:$B$229, 0), MATCH('1. Eutrophication General data'!M$8, Eutrophication_Module_Inputs[[#Headers],[Country]:[Coastal Population]],0))</f>
        <v>0</v>
      </c>
    </row>
    <row r="178" spans="3:13" ht="14.25" customHeight="1" x14ac:dyDescent="0.2">
      <c r="C178" s="9" t="s">
        <v>196</v>
      </c>
      <c r="D178" s="9" t="s">
        <v>34</v>
      </c>
      <c r="E178" s="69">
        <f>INDEX('4. WP General data'!$B$7:$L$229, MATCH('1. Eutrophication General data'!$C178, '4. WP General data'!$B$7:$B$229, 0), MATCH('1. Eutrophication General data'!E$8, Eutrophication_Module_Inputs[[#Headers],[Country]:[Coastal Population]],0))</f>
        <v>227380</v>
      </c>
      <c r="F178" s="69">
        <f>INDEX('4. WP General data'!$B$7:$L$229, MATCH('1. Eutrophication General data'!$C178, '4. WP General data'!$B$7:$B$229, 0), MATCH('1. Eutrophication General data'!F$8, Eutrophication_Module_Inputs[[#Headers],[Country]:[Coastal Population]],0))</f>
        <v>232.40312499999999</v>
      </c>
      <c r="G178" s="69"/>
      <c r="H178" s="69">
        <f>INDEX('4. WP General data'!$B$7:$L$229, MATCH('1. Eutrophication General data'!$C178, '4. WP General data'!$B$7:$B$229, 0), MATCH('1. Eutrophication General data'!H$8, Eutrophication_Module_Inputs[[#Headers],[Country]:[Coastal Population]],0))</f>
        <v>5732.9398460000002</v>
      </c>
      <c r="I178" s="69">
        <f>INDEX('4. WP General data'!$B$7:$L$229, MATCH('1. Eutrophication General data'!$C178, '4. WP General data'!$B$7:$B$229, 0), MATCH('1. Eutrophication General data'!I$8, Eutrophication_Module_Inputs[[#Headers],[Country]:[Coastal Population]],0))</f>
        <v>960</v>
      </c>
      <c r="J178" s="69">
        <f>INDEX('4. WP General data'!$B$7:$L$229, MATCH('1. Eutrophication General data'!$C178, '4. WP General data'!$B$7:$B$229, 0), MATCH('1. Eutrophication General data'!J$8, Eutrophication_Module_Inputs[[#Headers],[Country]:[Coastal Population]],0))</f>
        <v>0</v>
      </c>
      <c r="K178" s="69" t="str">
        <f>INDEX('4. WP General data'!$B$7:$L$229, MATCH('1. Eutrophication General data'!$C178, '4. WP General data'!$B$7:$B$229, 0), MATCH('1. Eutrophication General data'!K$8, Eutrophication_Module_Inputs[[#Headers],[Country]:[Coastal Population]],0))</f>
        <v>Country not available in source dataset</v>
      </c>
      <c r="L178" s="69">
        <f>INDEX('4. WP General data'!$B$7:$L$229, MATCH('1. Eutrophication General data'!$C178, '4. WP General data'!$B$7:$B$229, 0), MATCH('1. Eutrophication General data'!L$8, Eutrophication_Module_Inputs[[#Headers],[Country]:[Coastal Population]],0))</f>
        <v>1.0261500000000001E-15</v>
      </c>
      <c r="M178" s="70">
        <f>INDEX('4. WP General data'!$B$7:$L$229, MATCH('1. Eutrophication General data'!$C178, '4. WP General data'!$B$7:$B$229, 0), MATCH('1. Eutrophication General data'!M$8, Eutrophication_Module_Inputs[[#Headers],[Country]:[Coastal Population]],0))</f>
        <v>0.91154999999999997</v>
      </c>
    </row>
    <row r="179" spans="3:13" ht="14.25" customHeight="1" x14ac:dyDescent="0.2">
      <c r="C179" s="9" t="s">
        <v>197</v>
      </c>
      <c r="D179" s="9" t="s">
        <v>29</v>
      </c>
      <c r="E179" s="69">
        <f>INDEX('4. WP General data'!$B$7:$L$229, MATCH('1. Eutrophication General data'!$C179, '4. WP General data'!$B$7:$B$229, 0), MATCH('1. Eutrophication General data'!E$8, Eutrophication_Module_Inputs[[#Headers],[Country]:[Coastal Population]],0))</f>
        <v>36408820</v>
      </c>
      <c r="F179" s="69">
        <f>INDEX('4. WP General data'!$B$7:$L$229, MATCH('1. Eutrophication General data'!$C179, '4. WP General data'!$B$7:$B$229, 0), MATCH('1. Eutrophication General data'!F$8, Eutrophication_Module_Inputs[[#Headers],[Country]:[Coastal Population]],0))</f>
        <v>16.723525717661602</v>
      </c>
      <c r="G179" s="69"/>
      <c r="H179" s="69">
        <f>INDEX('4. WP General data'!$B$7:$L$229, MATCH('1. Eutrophication General data'!$C179, '4. WP General data'!$B$7:$B$229, 0), MATCH('1. Eutrophication General data'!H$8, Eutrophication_Module_Inputs[[#Headers],[Country]:[Coastal Population]],0))</f>
        <v>48458.900309999997</v>
      </c>
      <c r="I179" s="69">
        <f>INDEX('4. WP General data'!$B$7:$L$229, MATCH('1. Eutrophication General data'!$C179, '4. WP General data'!$B$7:$B$229, 0), MATCH('1. Eutrophication General data'!I$8, Eutrophication_Module_Inputs[[#Headers],[Country]:[Coastal Population]],0))</f>
        <v>2149690</v>
      </c>
      <c r="J179" s="69">
        <f>INDEX('4. WP General data'!$B$7:$L$229, MATCH('1. Eutrophication General data'!$C179, '4. WP General data'!$B$7:$B$229, 0), MATCH('1. Eutrophication General data'!J$8, Eutrophication_Module_Inputs[[#Headers],[Country]:[Coastal Population]],0))</f>
        <v>0</v>
      </c>
      <c r="K179" s="69">
        <f>INDEX('4. WP General data'!$B$7:$L$229, MATCH('1. Eutrophication General data'!$C179, '4. WP General data'!$B$7:$B$229, 0), MATCH('1. Eutrophication General data'!K$8, Eutrophication_Module_Inputs[[#Headers],[Country]:[Coastal Population]],0))</f>
        <v>3.00715E-14</v>
      </c>
      <c r="L179" s="69">
        <f>INDEX('4. WP General data'!$B$7:$L$229, MATCH('1. Eutrophication General data'!$C179, '4. WP General data'!$B$7:$B$229, 0), MATCH('1. Eutrophication General data'!L$8, Eutrophication_Module_Inputs[[#Headers],[Country]:[Coastal Population]],0))</f>
        <v>2.9809E-15</v>
      </c>
      <c r="M179" s="70">
        <f>INDEX('4. WP General data'!$B$7:$L$229, MATCH('1. Eutrophication General data'!$C179, '4. WP General data'!$B$7:$B$229, 0), MATCH('1. Eutrophication General data'!M$8, Eutrophication_Module_Inputs[[#Headers],[Country]:[Coastal Population]],0))</f>
        <v>0.11926</v>
      </c>
    </row>
    <row r="180" spans="3:13" ht="14.25" customHeight="1" x14ac:dyDescent="0.2">
      <c r="C180" s="9" t="s">
        <v>198</v>
      </c>
      <c r="D180" s="9" t="s">
        <v>34</v>
      </c>
      <c r="E180" s="69">
        <f>INDEX('4. WP General data'!$B$7:$L$229, MATCH('1. Eutrophication General data'!$C180, '4. WP General data'!$B$7:$B$229, 0), MATCH('1. Eutrophication General data'!E$8, Eutrophication_Module_Inputs[[#Headers],[Country]:[Coastal Population]],0))</f>
        <v>17316449</v>
      </c>
      <c r="F180" s="69">
        <f>INDEX('4. WP General data'!$B$7:$L$229, MATCH('1. Eutrophication General data'!$C180, '4. WP General data'!$B$7:$B$229, 0), MATCH('1. Eutrophication General data'!F$8, Eutrophication_Module_Inputs[[#Headers],[Country]:[Coastal Population]],0))</f>
        <v>87.657611800758303</v>
      </c>
      <c r="G180" s="69"/>
      <c r="H180" s="69">
        <f>INDEX('4. WP General data'!$B$7:$L$229, MATCH('1. Eutrophication General data'!$C180, '4. WP General data'!$B$7:$B$229, 0), MATCH('1. Eutrophication General data'!H$8, Eutrophication_Module_Inputs[[#Headers],[Country]:[Coastal Population]],0))</f>
        <v>4150.17929</v>
      </c>
      <c r="I180" s="69">
        <f>INDEX('4. WP General data'!$B$7:$L$229, MATCH('1. Eutrophication General data'!$C180, '4. WP General data'!$B$7:$B$229, 0), MATCH('1. Eutrophication General data'!I$8, Eutrophication_Module_Inputs[[#Headers],[Country]:[Coastal Population]],0))</f>
        <v>192530</v>
      </c>
      <c r="J180" s="69">
        <f>INDEX('4. WP General data'!$B$7:$L$229, MATCH('1. Eutrophication General data'!$C180, '4. WP General data'!$B$7:$B$229, 0), MATCH('1. Eutrophication General data'!J$8, Eutrophication_Module_Inputs[[#Headers],[Country]:[Coastal Population]],0))</f>
        <v>0</v>
      </c>
      <c r="K180" s="69">
        <f>INDEX('4. WP General data'!$B$7:$L$229, MATCH('1. Eutrophication General data'!$C180, '4. WP General data'!$B$7:$B$229, 0), MATCH('1. Eutrophication General data'!K$8, Eutrophication_Module_Inputs[[#Headers],[Country]:[Coastal Population]],0))</f>
        <v>3.22332E-12</v>
      </c>
      <c r="L180" s="69">
        <f>INDEX('4. WP General data'!$B$7:$L$229, MATCH('1. Eutrophication General data'!$C180, '4. WP General data'!$B$7:$B$229, 0), MATCH('1. Eutrophication General data'!L$8, Eutrophication_Module_Inputs[[#Headers],[Country]:[Coastal Population]],0))</f>
        <v>1.40134E-15</v>
      </c>
      <c r="M180" s="70">
        <f>INDEX('4. WP General data'!$B$7:$L$229, MATCH('1. Eutrophication General data'!$C180, '4. WP General data'!$B$7:$B$229, 0), MATCH('1. Eutrophication General data'!M$8, Eutrophication_Module_Inputs[[#Headers],[Country]:[Coastal Population]],0))</f>
        <v>0.23555999999999999</v>
      </c>
    </row>
    <row r="181" spans="3:13" ht="14.25" customHeight="1" x14ac:dyDescent="0.2">
      <c r="C181" s="9" t="s">
        <v>199</v>
      </c>
      <c r="D181" s="9" t="s">
        <v>27</v>
      </c>
      <c r="E181" s="69">
        <f>INDEX('4. WP General data'!$B$7:$L$229, MATCH('1. Eutrophication General data'!$C181, '4. WP General data'!$B$7:$B$229, 0), MATCH('1. Eutrophication General data'!E$8, Eutrophication_Module_Inputs[[#Headers],[Country]:[Coastal Population]],0))</f>
        <v>6664449</v>
      </c>
      <c r="F181" s="69">
        <f>INDEX('4. WP General data'!$B$7:$L$229, MATCH('1. Eutrophication General data'!$C181, '4. WP General data'!$B$7:$B$229, 0), MATCH('1. Eutrophication General data'!F$8, Eutrophication_Module_Inputs[[#Headers],[Country]:[Coastal Population]],0))</f>
        <v>81.273944583184701</v>
      </c>
      <c r="G181" s="69"/>
      <c r="H181" s="69">
        <f>INDEX('4. WP General data'!$B$7:$L$229, MATCH('1. Eutrophication General data'!$C181, '4. WP General data'!$B$7:$B$229, 0), MATCH('1. Eutrophication General data'!H$8, Eutrophication_Module_Inputs[[#Headers],[Country]:[Coastal Population]],0))</f>
        <v>21703.416219999999</v>
      </c>
      <c r="I181" s="69">
        <f>INDEX('4. WP General data'!$B$7:$L$229, MATCH('1. Eutrophication General data'!$C181, '4. WP General data'!$B$7:$B$229, 0), MATCH('1. Eutrophication General data'!I$8, Eutrophication_Module_Inputs[[#Headers],[Country]:[Coastal Population]],0))</f>
        <v>84090</v>
      </c>
      <c r="J181" s="69">
        <f>INDEX('4. WP General data'!$B$7:$L$229, MATCH('1. Eutrophication General data'!$C181, '4. WP General data'!$B$7:$B$229, 0), MATCH('1. Eutrophication General data'!J$8, Eutrophication_Module_Inputs[[#Headers],[Country]:[Coastal Population]],0))</f>
        <v>0</v>
      </c>
      <c r="K181" s="69">
        <f>INDEX('4. WP General data'!$B$7:$L$229, MATCH('1. Eutrophication General data'!$C181, '4. WP General data'!$B$7:$B$229, 0), MATCH('1. Eutrophication General data'!K$8, Eutrophication_Module_Inputs[[#Headers],[Country]:[Coastal Population]],0))</f>
        <v>2.3540800000000001E-13</v>
      </c>
      <c r="L181" s="69">
        <f>INDEX('4. WP General data'!$B$7:$L$229, MATCH('1. Eutrophication General data'!$C181, '4. WP General data'!$B$7:$B$229, 0), MATCH('1. Eutrophication General data'!L$8, Eutrophication_Module_Inputs[[#Headers],[Country]:[Coastal Population]],0))</f>
        <v>0</v>
      </c>
      <c r="M181" s="70">
        <f>INDEX('4. WP General data'!$B$7:$L$229, MATCH('1. Eutrophication General data'!$C181, '4. WP General data'!$B$7:$B$229, 0), MATCH('1. Eutrophication General data'!M$8, Eutrophication_Module_Inputs[[#Headers],[Country]:[Coastal Population]],0))</f>
        <v>0</v>
      </c>
    </row>
    <row r="182" spans="3:13" ht="14.25" customHeight="1" x14ac:dyDescent="0.2">
      <c r="C182" s="9" t="s">
        <v>200</v>
      </c>
      <c r="D182" s="9" t="s">
        <v>34</v>
      </c>
      <c r="E182" s="69">
        <f>INDEX('4. WP General data'!$B$7:$L$229, MATCH('1. Eutrophication General data'!$C182, '4. WP General data'!$B$7:$B$229, 0), MATCH('1. Eutrophication General data'!E$8, Eutrophication_Module_Inputs[[#Headers],[Country]:[Coastal Population]],0))</f>
        <v>119878</v>
      </c>
      <c r="F182" s="69">
        <f>INDEX('4. WP General data'!$B$7:$L$229, MATCH('1. Eutrophication General data'!$C182, '4. WP General data'!$B$7:$B$229, 0), MATCH('1. Eutrophication General data'!F$8, Eutrophication_Module_Inputs[[#Headers],[Country]:[Coastal Population]],0))</f>
        <v>215.778260869565</v>
      </c>
      <c r="G182" s="69"/>
      <c r="H182" s="69">
        <f>INDEX('4. WP General data'!$B$7:$L$229, MATCH('1. Eutrophication General data'!$C182, '4. WP General data'!$B$7:$B$229, 0), MATCH('1. Eutrophication General data'!H$8, Eutrophication_Module_Inputs[[#Headers],[Country]:[Coastal Population]],0))</f>
        <v>28723.199619999999</v>
      </c>
      <c r="I182" s="69">
        <f>INDEX('4. WP General data'!$B$7:$L$229, MATCH('1. Eutrophication General data'!$C182, '4. WP General data'!$B$7:$B$229, 0), MATCH('1. Eutrophication General data'!I$8, Eutrophication_Module_Inputs[[#Headers],[Country]:[Coastal Population]],0))</f>
        <v>460</v>
      </c>
      <c r="J182" s="69">
        <f>INDEX('4. WP General data'!$B$7:$L$229, MATCH('1. Eutrophication General data'!$C182, '4. WP General data'!$B$7:$B$229, 0), MATCH('1. Eutrophication General data'!J$8, Eutrophication_Module_Inputs[[#Headers],[Country]:[Coastal Population]],0))</f>
        <v>0</v>
      </c>
      <c r="K182" s="69" t="str">
        <f>INDEX('4. WP General data'!$B$7:$L$229, MATCH('1. Eutrophication General data'!$C182, '4. WP General data'!$B$7:$B$229, 0), MATCH('1. Eutrophication General data'!K$8, Eutrophication_Module_Inputs[[#Headers],[Country]:[Coastal Population]],0))</f>
        <v>Country not available in source dataset</v>
      </c>
      <c r="L182" s="69">
        <f>INDEX('4. WP General data'!$B$7:$L$229, MATCH('1. Eutrophication General data'!$C182, '4. WP General data'!$B$7:$B$229, 0), MATCH('1. Eutrophication General data'!L$8, Eutrophication_Module_Inputs[[#Headers],[Country]:[Coastal Population]],0))</f>
        <v>0</v>
      </c>
      <c r="M182" s="70">
        <f>INDEX('4. WP General data'!$B$7:$L$229, MATCH('1. Eutrophication General data'!$C182, '4. WP General data'!$B$7:$B$229, 0), MATCH('1. Eutrophication General data'!M$8, Eutrophication_Module_Inputs[[#Headers],[Country]:[Coastal Population]],0))</f>
        <v>1</v>
      </c>
    </row>
    <row r="183" spans="3:13" ht="14.25" customHeight="1" x14ac:dyDescent="0.2">
      <c r="C183" s="9" t="s">
        <v>201</v>
      </c>
      <c r="D183" s="9" t="s">
        <v>34</v>
      </c>
      <c r="E183" s="69">
        <f>INDEX('4. WP General data'!$B$7:$L$229, MATCH('1. Eutrophication General data'!$C183, '4. WP General data'!$B$7:$B$229, 0), MATCH('1. Eutrophication General data'!E$8, Eutrophication_Module_Inputs[[#Headers],[Country]:[Coastal Population]],0))</f>
        <v>8605718</v>
      </c>
      <c r="F183" s="69">
        <f>INDEX('4. WP General data'!$B$7:$L$229, MATCH('1. Eutrophication General data'!$C183, '4. WP General data'!$B$7:$B$229, 0), MATCH('1. Eutrophication General data'!F$8, Eutrophication_Module_Inputs[[#Headers],[Country]:[Coastal Population]],0))</f>
        <v>116.661692989748</v>
      </c>
      <c r="G183" s="69"/>
      <c r="H183" s="69">
        <f>INDEX('4. WP General data'!$B$7:$L$229, MATCH('1. Eutrophication General data'!$C183, '4. WP General data'!$B$7:$B$229, 0), MATCH('1. Eutrophication General data'!H$8, Eutrophication_Module_Inputs[[#Headers],[Country]:[Coastal Population]],0))</f>
        <v>1605.325349</v>
      </c>
      <c r="I183" s="69">
        <f>INDEX('4. WP General data'!$B$7:$L$229, MATCH('1. Eutrophication General data'!$C183, '4. WP General data'!$B$7:$B$229, 0), MATCH('1. Eutrophication General data'!I$8, Eutrophication_Module_Inputs[[#Headers],[Country]:[Coastal Population]],0))</f>
        <v>72180</v>
      </c>
      <c r="J183" s="69">
        <f>INDEX('4. WP General data'!$B$7:$L$229, MATCH('1. Eutrophication General data'!$C183, '4. WP General data'!$B$7:$B$229, 0), MATCH('1. Eutrophication General data'!J$8, Eutrophication_Module_Inputs[[#Headers],[Country]:[Coastal Population]],0))</f>
        <v>0</v>
      </c>
      <c r="K183" s="69">
        <f>INDEX('4. WP General data'!$B$7:$L$229, MATCH('1. Eutrophication General data'!$C183, '4. WP General data'!$B$7:$B$229, 0), MATCH('1. Eutrophication General data'!K$8, Eutrophication_Module_Inputs[[#Headers],[Country]:[Coastal Population]],0))</f>
        <v>1.64451E-12</v>
      </c>
      <c r="L183" s="69">
        <f>INDEX('4. WP General data'!$B$7:$L$229, MATCH('1. Eutrophication General data'!$C183, '4. WP General data'!$B$7:$B$229, 0), MATCH('1. Eutrophication General data'!L$8, Eutrophication_Module_Inputs[[#Headers],[Country]:[Coastal Population]],0))</f>
        <v>1.57887E-15</v>
      </c>
      <c r="M183" s="70">
        <f>INDEX('4. WP General data'!$B$7:$L$229, MATCH('1. Eutrophication General data'!$C183, '4. WP General data'!$B$7:$B$229, 0), MATCH('1. Eutrophication General data'!M$8, Eutrophication_Module_Inputs[[#Headers],[Country]:[Coastal Population]],0))</f>
        <v>0.21865000000000001</v>
      </c>
    </row>
    <row r="184" spans="3:13" ht="14.25" customHeight="1" x14ac:dyDescent="0.2">
      <c r="C184" s="9" t="s">
        <v>202</v>
      </c>
      <c r="D184" s="9" t="s">
        <v>31</v>
      </c>
      <c r="E184" s="69">
        <f>INDEX('4. WP General data'!$B$7:$L$229, MATCH('1. Eutrophication General data'!$C184, '4. WP General data'!$B$7:$B$229, 0), MATCH('1. Eutrophication General data'!E$8, Eutrophication_Module_Inputs[[#Headers],[Country]:[Coastal Population]],0))</f>
        <v>5637022</v>
      </c>
      <c r="F184" s="69">
        <f>INDEX('4. WP General data'!$B$7:$L$229, MATCH('1. Eutrophication General data'!$C184, '4. WP General data'!$B$7:$B$229, 0), MATCH('1. Eutrophication General data'!F$8, Eutrophication_Module_Inputs[[#Headers],[Country]:[Coastal Population]],0))</f>
        <v>7595.4958217270196</v>
      </c>
      <c r="G184" s="69"/>
      <c r="H184" s="69">
        <f>INDEX('4. WP General data'!$B$7:$L$229, MATCH('1. Eutrophication General data'!$C184, '4. WP General data'!$B$7:$B$229, 0), MATCH('1. Eutrophication General data'!H$8, Eutrophication_Module_Inputs[[#Headers],[Country]:[Coastal Population]],0))</f>
        <v>112141.2343</v>
      </c>
      <c r="I184" s="69">
        <f>INDEX('4. WP General data'!$B$7:$L$229, MATCH('1. Eutrophication General data'!$C184, '4. WP General data'!$B$7:$B$229, 0), MATCH('1. Eutrophication General data'!I$8, Eutrophication_Module_Inputs[[#Headers],[Country]:[Coastal Population]],0))</f>
        <v>718</v>
      </c>
      <c r="J184" s="69">
        <f>INDEX('4. WP General data'!$B$7:$L$229, MATCH('1. Eutrophication General data'!$C184, '4. WP General data'!$B$7:$B$229, 0), MATCH('1. Eutrophication General data'!J$8, Eutrophication_Module_Inputs[[#Headers],[Country]:[Coastal Population]],0))</f>
        <v>0</v>
      </c>
      <c r="K184" s="69">
        <f>INDEX('4. WP General data'!$B$7:$L$229, MATCH('1. Eutrophication General data'!$C184, '4. WP General data'!$B$7:$B$229, 0), MATCH('1. Eutrophication General data'!K$8, Eutrophication_Module_Inputs[[#Headers],[Country]:[Coastal Population]],0))</f>
        <v>9.0723700000000004E-12</v>
      </c>
      <c r="L184" s="69">
        <f>INDEX('4. WP General data'!$B$7:$L$229, MATCH('1. Eutrophication General data'!$C184, '4. WP General data'!$B$7:$B$229, 0), MATCH('1. Eutrophication General data'!L$8, Eutrophication_Module_Inputs[[#Headers],[Country]:[Coastal Population]],0))</f>
        <v>8.4001000000000002E-16</v>
      </c>
      <c r="M184" s="70">
        <f>INDEX('4. WP General data'!$B$7:$L$229, MATCH('1. Eutrophication General data'!$C184, '4. WP General data'!$B$7:$B$229, 0), MATCH('1. Eutrophication General data'!M$8, Eutrophication_Module_Inputs[[#Headers],[Country]:[Coastal Population]],0))</f>
        <v>1</v>
      </c>
    </row>
    <row r="185" spans="3:13" ht="14.25" customHeight="1" x14ac:dyDescent="0.2">
      <c r="C185" s="9" t="s">
        <v>203</v>
      </c>
      <c r="D185" s="9" t="s">
        <v>36</v>
      </c>
      <c r="E185" s="69">
        <f>INDEX('4. WP General data'!$B$7:$L$229, MATCH('1. Eutrophication General data'!$C185, '4. WP General data'!$B$7:$B$229, 0), MATCH('1. Eutrophication General data'!E$8, Eutrophication_Module_Inputs[[#Headers],[Country]:[Coastal Population]],0))</f>
        <v>40888</v>
      </c>
      <c r="F185" s="69">
        <f>INDEX('4. WP General data'!$B$7:$L$229, MATCH('1. Eutrophication General data'!$C185, '4. WP General data'!$B$7:$B$229, 0), MATCH('1. Eutrophication General data'!F$8, Eutrophication_Module_Inputs[[#Headers],[Country]:[Coastal Population]],0))</f>
        <v>1197.2941176470599</v>
      </c>
      <c r="G185" s="69"/>
      <c r="H185" s="69">
        <f>INDEX('4. WP General data'!$B$7:$L$229, MATCH('1. Eutrophication General data'!$C185, '4. WP General data'!$B$7:$B$229, 0), MATCH('1. Eutrophication General data'!H$8, Eutrophication_Module_Inputs[[#Headers],[Country]:[Coastal Population]],0))</f>
        <v>40393.327340000003</v>
      </c>
      <c r="I185" s="69">
        <f>INDEX('4. WP General data'!$B$7:$L$229, MATCH('1. Eutrophication General data'!$C185, '4. WP General data'!$B$7:$B$229, 0), MATCH('1. Eutrophication General data'!I$8, Eutrophication_Module_Inputs[[#Headers],[Country]:[Coastal Population]],0))</f>
        <v>34</v>
      </c>
      <c r="J185" s="69">
        <f>INDEX('4. WP General data'!$B$7:$L$229, MATCH('1. Eutrophication General data'!$C185, '4. WP General data'!$B$7:$B$229, 0), MATCH('1. Eutrophication General data'!J$8, Eutrophication_Module_Inputs[[#Headers],[Country]:[Coastal Population]],0))</f>
        <v>0</v>
      </c>
      <c r="K185" s="69" t="str">
        <f>INDEX('4. WP General data'!$B$7:$L$229, MATCH('1. Eutrophication General data'!$C185, '4. WP General data'!$B$7:$B$229, 0), MATCH('1. Eutrophication General data'!K$8, Eutrophication_Module_Inputs[[#Headers],[Country]:[Coastal Population]],0))</f>
        <v>Country not available in source dataset</v>
      </c>
      <c r="L185" s="69" t="str">
        <f>INDEX('4. WP General data'!$B$7:$L$229, MATCH('1. Eutrophication General data'!$C185, '4. WP General data'!$B$7:$B$229, 0), MATCH('1. Eutrophication General data'!L$8, Eutrophication_Module_Inputs[[#Headers],[Country]:[Coastal Population]],0))</f>
        <v>Country not available in Source Dataset</v>
      </c>
      <c r="M185" s="70" t="str">
        <f>INDEX('4. WP General data'!$B$7:$L$229, MATCH('1. Eutrophication General data'!$C185, '4. WP General data'!$B$7:$B$229, 0), MATCH('1. Eutrophication General data'!M$8, Eutrophication_Module_Inputs[[#Headers],[Country]:[Coastal Population]],0))</f>
        <v>No value</v>
      </c>
    </row>
    <row r="186" spans="3:13" ht="14.25" customHeight="1" x14ac:dyDescent="0.2">
      <c r="C186" s="9" t="s">
        <v>204</v>
      </c>
      <c r="D186" s="9" t="s">
        <v>27</v>
      </c>
      <c r="E186" s="69">
        <f>INDEX('4. WP General data'!$B$7:$L$229, MATCH('1. Eutrophication General data'!$C186, '4. WP General data'!$B$7:$B$229, 0), MATCH('1. Eutrophication General data'!E$8, Eutrophication_Module_Inputs[[#Headers],[Country]:[Coastal Population]],0))</f>
        <v>5431752</v>
      </c>
      <c r="F186" s="69">
        <f>INDEX('4. WP General data'!$B$7:$L$229, MATCH('1. Eutrophication General data'!$C186, '4. WP General data'!$B$7:$B$229, 0), MATCH('1. Eutrophication General data'!F$8, Eutrophication_Module_Inputs[[#Headers],[Country]:[Coastal Population]],0))</f>
        <v>113.29548668885199</v>
      </c>
      <c r="G186" s="69"/>
      <c r="H186" s="69">
        <f>INDEX('4. WP General data'!$B$7:$L$229, MATCH('1. Eutrophication General data'!$C186, '4. WP General data'!$B$7:$B$229, 0), MATCH('1. Eutrophication General data'!H$8, Eutrophication_Module_Inputs[[#Headers],[Country]:[Coastal Population]],0))</f>
        <v>36696.121220000001</v>
      </c>
      <c r="I186" s="69">
        <f>INDEX('4. WP General data'!$B$7:$L$229, MATCH('1. Eutrophication General data'!$C186, '4. WP General data'!$B$7:$B$229, 0), MATCH('1. Eutrophication General data'!I$8, Eutrophication_Module_Inputs[[#Headers],[Country]:[Coastal Population]],0))</f>
        <v>48080</v>
      </c>
      <c r="J186" s="69">
        <f>INDEX('4. WP General data'!$B$7:$L$229, MATCH('1. Eutrophication General data'!$C186, '4. WP General data'!$B$7:$B$229, 0), MATCH('1. Eutrophication General data'!J$8, Eutrophication_Module_Inputs[[#Headers],[Country]:[Coastal Population]],0))</f>
        <v>0</v>
      </c>
      <c r="K186" s="69">
        <f>INDEX('4. WP General data'!$B$7:$L$229, MATCH('1. Eutrophication General data'!$C186, '4. WP General data'!$B$7:$B$229, 0), MATCH('1. Eutrophication General data'!K$8, Eutrophication_Module_Inputs[[#Headers],[Country]:[Coastal Population]],0))</f>
        <v>2.2615500000000001E-13</v>
      </c>
      <c r="L186" s="69">
        <f>INDEX('4. WP General data'!$B$7:$L$229, MATCH('1. Eutrophication General data'!$C186, '4. WP General data'!$B$7:$B$229, 0), MATCH('1. Eutrophication General data'!L$8, Eutrophication_Module_Inputs[[#Headers],[Country]:[Coastal Population]],0))</f>
        <v>0</v>
      </c>
      <c r="M186" s="70">
        <f>INDEX('4. WP General data'!$B$7:$L$229, MATCH('1. Eutrophication General data'!$C186, '4. WP General data'!$B$7:$B$229, 0), MATCH('1. Eutrophication General data'!M$8, Eutrophication_Module_Inputs[[#Headers],[Country]:[Coastal Population]],0))</f>
        <v>0</v>
      </c>
    </row>
    <row r="187" spans="3:13" ht="14.25" customHeight="1" x14ac:dyDescent="0.2">
      <c r="C187" s="9" t="s">
        <v>205</v>
      </c>
      <c r="D187" s="9" t="s">
        <v>27</v>
      </c>
      <c r="E187" s="69">
        <f>INDEX('4. WP General data'!$B$7:$L$229, MATCH('1. Eutrophication General data'!$C187, '4. WP General data'!$B$7:$B$229, 0), MATCH('1. Eutrophication General data'!E$8, Eutrophication_Module_Inputs[[#Headers],[Country]:[Coastal Population]],0))</f>
        <v>2111986</v>
      </c>
      <c r="F187" s="69">
        <f>INDEX('4. WP General data'!$B$7:$L$229, MATCH('1. Eutrophication General data'!$C187, '4. WP General data'!$B$7:$B$229, 0), MATCH('1. Eutrophication General data'!F$8, Eutrophication_Module_Inputs[[#Headers],[Country]:[Coastal Population]],0))</f>
        <v>104.689964442502</v>
      </c>
      <c r="G187" s="69"/>
      <c r="H187" s="69">
        <f>INDEX('4. WP General data'!$B$7:$L$229, MATCH('1. Eutrophication General data'!$C187, '4. WP General data'!$B$7:$B$229, 0), MATCH('1. Eutrophication General data'!H$8, Eutrophication_Module_Inputs[[#Headers],[Country]:[Coastal Population]],0))</f>
        <v>45942.153319999998</v>
      </c>
      <c r="I187" s="69">
        <f>INDEX('4. WP General data'!$B$7:$L$229, MATCH('1. Eutrophication General data'!$C187, '4. WP General data'!$B$7:$B$229, 0), MATCH('1. Eutrophication General data'!I$8, Eutrophication_Module_Inputs[[#Headers],[Country]:[Coastal Population]],0))</f>
        <v>20136.400000000001</v>
      </c>
      <c r="J187" s="69">
        <f>INDEX('4. WP General data'!$B$7:$L$229, MATCH('1. Eutrophication General data'!$C187, '4. WP General data'!$B$7:$B$229, 0), MATCH('1. Eutrophication General data'!J$8, Eutrophication_Module_Inputs[[#Headers],[Country]:[Coastal Population]],0))</f>
        <v>0</v>
      </c>
      <c r="K187" s="69">
        <f>INDEX('4. WP General data'!$B$7:$L$229, MATCH('1. Eutrophication General data'!$C187, '4. WP General data'!$B$7:$B$229, 0), MATCH('1. Eutrophication General data'!K$8, Eutrophication_Module_Inputs[[#Headers],[Country]:[Coastal Population]],0))</f>
        <v>4.5867700000000001E-13</v>
      </c>
      <c r="L187" s="69">
        <f>INDEX('4. WP General data'!$B$7:$L$229, MATCH('1. Eutrophication General data'!$C187, '4. WP General data'!$B$7:$B$229, 0), MATCH('1. Eutrophication General data'!L$8, Eutrophication_Module_Inputs[[#Headers],[Country]:[Coastal Population]],0))</f>
        <v>4.93999E-15</v>
      </c>
      <c r="M187" s="70">
        <f>INDEX('4. WP General data'!$B$7:$L$229, MATCH('1. Eutrophication General data'!$C187, '4. WP General data'!$B$7:$B$229, 0), MATCH('1. Eutrophication General data'!M$8, Eutrophication_Module_Inputs[[#Headers],[Country]:[Coastal Population]],0))</f>
        <v>3.0020000000000002E-2</v>
      </c>
    </row>
    <row r="188" spans="3:13" ht="14.25" customHeight="1" x14ac:dyDescent="0.2">
      <c r="C188" s="9" t="s">
        <v>206</v>
      </c>
      <c r="D188" s="9" t="s">
        <v>31</v>
      </c>
      <c r="E188" s="69">
        <f>INDEX('4. WP General data'!$B$7:$L$229, MATCH('1. Eutrophication General data'!$C188, '4. WP General data'!$B$7:$B$229, 0), MATCH('1. Eutrophication General data'!E$8, Eutrophication_Module_Inputs[[#Headers],[Country]:[Coastal Population]],0))</f>
        <v>724273</v>
      </c>
      <c r="F188" s="69">
        <f>INDEX('4. WP General data'!$B$7:$L$229, MATCH('1. Eutrophication General data'!$C188, '4. WP General data'!$B$7:$B$229, 0), MATCH('1. Eutrophication General data'!F$8, Eutrophication_Module_Inputs[[#Headers],[Country]:[Coastal Population]],0))</f>
        <v>25.289424794569499</v>
      </c>
      <c r="G188" s="69"/>
      <c r="H188" s="69">
        <f>INDEX('4. WP General data'!$B$7:$L$229, MATCH('1. Eutrophication General data'!$C188, '4. WP General data'!$B$7:$B$229, 0), MATCH('1. Eutrophication General data'!H$8, Eutrophication_Module_Inputs[[#Headers],[Country]:[Coastal Population]],0))</f>
        <v>2746.1908039999998</v>
      </c>
      <c r="I188" s="69">
        <f>INDEX('4. WP General data'!$B$7:$L$229, MATCH('1. Eutrophication General data'!$C188, '4. WP General data'!$B$7:$B$229, 0), MATCH('1. Eutrophication General data'!I$8, Eutrophication_Module_Inputs[[#Headers],[Country]:[Coastal Population]],0))</f>
        <v>27990</v>
      </c>
      <c r="J188" s="69">
        <f>INDEX('4. WP General data'!$B$7:$L$229, MATCH('1. Eutrophication General data'!$C188, '4. WP General data'!$B$7:$B$229, 0), MATCH('1. Eutrophication General data'!J$8, Eutrophication_Module_Inputs[[#Headers],[Country]:[Coastal Population]],0))</f>
        <v>0</v>
      </c>
      <c r="K188" s="69" t="str">
        <f>INDEX('4. WP General data'!$B$7:$L$229, MATCH('1. Eutrophication General data'!$C188, '4. WP General data'!$B$7:$B$229, 0), MATCH('1. Eutrophication General data'!K$8, Eutrophication_Module_Inputs[[#Headers],[Country]:[Coastal Population]],0))</f>
        <v>Country not available in source dataset</v>
      </c>
      <c r="L188" s="69">
        <f>INDEX('4. WP General data'!$B$7:$L$229, MATCH('1. Eutrophication General data'!$C188, '4. WP General data'!$B$7:$B$229, 0), MATCH('1. Eutrophication General data'!L$8, Eutrophication_Module_Inputs[[#Headers],[Country]:[Coastal Population]],0))</f>
        <v>0</v>
      </c>
      <c r="M188" s="70">
        <f>INDEX('4. WP General data'!$B$7:$L$229, MATCH('1. Eutrophication General data'!$C188, '4. WP General data'!$B$7:$B$229, 0), MATCH('1. Eutrophication General data'!M$8, Eutrophication_Module_Inputs[[#Headers],[Country]:[Coastal Population]],0))</f>
        <v>0.92218</v>
      </c>
    </row>
    <row r="189" spans="3:13" ht="14.25" customHeight="1" x14ac:dyDescent="0.2">
      <c r="C189" s="9" t="s">
        <v>207</v>
      </c>
      <c r="D189" s="9" t="s">
        <v>34</v>
      </c>
      <c r="E189" s="69">
        <f>INDEX('4. WP General data'!$B$7:$L$229, MATCH('1. Eutrophication General data'!$C189, '4. WP General data'!$B$7:$B$229, 0), MATCH('1. Eutrophication General data'!E$8, Eutrophication_Module_Inputs[[#Headers],[Country]:[Coastal Population]],0))</f>
        <v>17597511</v>
      </c>
      <c r="F189" s="69">
        <f>INDEX('4. WP General data'!$B$7:$L$229, MATCH('1. Eutrophication General data'!$C189, '4. WP General data'!$B$7:$B$229, 0), MATCH('1. Eutrophication General data'!F$8, Eutrophication_Module_Inputs[[#Headers],[Country]:[Coastal Population]],0))</f>
        <v>27.203081263748501</v>
      </c>
      <c r="G189" s="69"/>
      <c r="H189" s="69">
        <f>INDEX('4. WP General data'!$B$7:$L$229, MATCH('1. Eutrophication General data'!$C189, '4. WP General data'!$B$7:$B$229, 0), MATCH('1. Eutrophication General data'!H$8, Eutrophication_Module_Inputs[[#Headers],[Country]:[Coastal Population]],0))</f>
        <v>1455.725946</v>
      </c>
      <c r="I189" s="69">
        <f>INDEX('4. WP General data'!$B$7:$L$229, MATCH('1. Eutrophication General data'!$C189, '4. WP General data'!$B$7:$B$229, 0), MATCH('1. Eutrophication General data'!I$8, Eutrophication_Module_Inputs[[#Headers],[Country]:[Coastal Population]],0))</f>
        <v>627340</v>
      </c>
      <c r="J189" s="69">
        <f>INDEX('4. WP General data'!$B$7:$L$229, MATCH('1. Eutrophication General data'!$C189, '4. WP General data'!$B$7:$B$229, 0), MATCH('1. Eutrophication General data'!J$8, Eutrophication_Module_Inputs[[#Headers],[Country]:[Coastal Population]],0))</f>
        <v>0</v>
      </c>
      <c r="K189" s="69">
        <f>INDEX('4. WP General data'!$B$7:$L$229, MATCH('1. Eutrophication General data'!$C189, '4. WP General data'!$B$7:$B$229, 0), MATCH('1. Eutrophication General data'!K$8, Eutrophication_Module_Inputs[[#Headers],[Country]:[Coastal Population]],0))</f>
        <v>7.1522100000000003E-13</v>
      </c>
      <c r="L189" s="69">
        <f>INDEX('4. WP General data'!$B$7:$L$229, MATCH('1. Eutrophication General data'!$C189, '4. WP General data'!$B$7:$B$229, 0), MATCH('1. Eutrophication General data'!L$8, Eutrophication_Module_Inputs[[#Headers],[Country]:[Coastal Population]],0))</f>
        <v>2.6542600000000003E-15</v>
      </c>
      <c r="M189" s="70">
        <f>INDEX('4. WP General data'!$B$7:$L$229, MATCH('1. Eutrophication General data'!$C189, '4. WP General data'!$B$7:$B$229, 0), MATCH('1. Eutrophication General data'!M$8, Eutrophication_Module_Inputs[[#Headers],[Country]:[Coastal Population]],0))</f>
        <v>0.16991000000000001</v>
      </c>
    </row>
    <row r="190" spans="3:13" ht="14.25" customHeight="1" x14ac:dyDescent="0.2">
      <c r="C190" s="9" t="s">
        <v>208</v>
      </c>
      <c r="D190" s="9" t="s">
        <v>34</v>
      </c>
      <c r="E190" s="69">
        <f>INDEX('4. WP General data'!$B$7:$L$229, MATCH('1. Eutrophication General data'!$C190, '4. WP General data'!$B$7:$B$229, 0), MATCH('1. Eutrophication General data'!E$8, Eutrophication_Module_Inputs[[#Headers],[Country]:[Coastal Population]],0))</f>
        <v>59893885</v>
      </c>
      <c r="F190" s="69">
        <f>INDEX('4. WP General data'!$B$7:$L$229, MATCH('1. Eutrophication General data'!$C190, '4. WP General data'!$B$7:$B$229, 0), MATCH('1. Eutrophication General data'!F$8, Eutrophication_Module_Inputs[[#Headers],[Country]:[Coastal Population]],0))</f>
        <v>48.959479511000801</v>
      </c>
      <c r="G190" s="69"/>
      <c r="H190" s="69">
        <f>INDEX('4. WP General data'!$B$7:$L$229, MATCH('1. Eutrophication General data'!$C190, '4. WP General data'!$B$7:$B$229, 0), MATCH('1. Eutrophication General data'!H$8, Eutrophication_Module_Inputs[[#Headers],[Country]:[Coastal Population]],0))</f>
        <v>13901.69786</v>
      </c>
      <c r="I190" s="69">
        <f>INDEX('4. WP General data'!$B$7:$L$229, MATCH('1. Eutrophication General data'!$C190, '4. WP General data'!$B$7:$B$229, 0), MATCH('1. Eutrophication General data'!I$8, Eutrophication_Module_Inputs[[#Headers],[Country]:[Coastal Population]],0))</f>
        <v>1213090</v>
      </c>
      <c r="J190" s="69">
        <f>INDEX('4. WP General data'!$B$7:$L$229, MATCH('1. Eutrophication General data'!$C190, '4. WP General data'!$B$7:$B$229, 0), MATCH('1. Eutrophication General data'!J$8, Eutrophication_Module_Inputs[[#Headers],[Country]:[Coastal Population]],0))</f>
        <v>0</v>
      </c>
      <c r="K190" s="69">
        <f>INDEX('4. WP General data'!$B$7:$L$229, MATCH('1. Eutrophication General data'!$C190, '4. WP General data'!$B$7:$B$229, 0), MATCH('1. Eutrophication General data'!K$8, Eutrophication_Module_Inputs[[#Headers],[Country]:[Coastal Population]],0))</f>
        <v>4.3118999999999998E-12</v>
      </c>
      <c r="L190" s="69">
        <f>INDEX('4. WP General data'!$B$7:$L$229, MATCH('1. Eutrophication General data'!$C190, '4. WP General data'!$B$7:$B$229, 0), MATCH('1. Eutrophication General data'!L$8, Eutrophication_Module_Inputs[[#Headers],[Country]:[Coastal Population]],0))</f>
        <v>1.7428400000000001E-15</v>
      </c>
      <c r="M190" s="70">
        <f>INDEX('4. WP General data'!$B$7:$L$229, MATCH('1. Eutrophication General data'!$C190, '4. WP General data'!$B$7:$B$229, 0), MATCH('1. Eutrophication General data'!M$8, Eutrophication_Module_Inputs[[#Headers],[Country]:[Coastal Population]],0))</f>
        <v>0.11952</v>
      </c>
    </row>
    <row r="191" spans="3:13" ht="14.25" customHeight="1" x14ac:dyDescent="0.2">
      <c r="C191" s="9" t="s">
        <v>209</v>
      </c>
      <c r="D191" s="9" t="s">
        <v>34</v>
      </c>
      <c r="E191" s="69">
        <f>INDEX('4. WP General data'!$B$7:$L$229, MATCH('1. Eutrophication General data'!$C191, '4. WP General data'!$B$7:$B$229, 0), MATCH('1. Eutrophication General data'!E$8, Eutrophication_Module_Inputs[[#Headers],[Country]:[Coastal Population]],0))</f>
        <v>10913164</v>
      </c>
      <c r="F191" s="69">
        <f>INDEX('4. WP General data'!$B$7:$L$229, MATCH('1. Eutrophication General data'!$C191, '4. WP General data'!$B$7:$B$229, 0), MATCH('1. Eutrophication General data'!F$8, Eutrophication_Module_Inputs[[#Headers],[Country]:[Coastal Population]],0))</f>
        <v>17.008643362397699</v>
      </c>
      <c r="G191" s="69"/>
      <c r="H191" s="69" t="str">
        <f>INDEX('4. WP General data'!$B$7:$L$229, MATCH('1. Eutrophication General data'!$C191, '4. WP General data'!$B$7:$B$229, 0), MATCH('1. Eutrophication General data'!H$8, Eutrophication_Module_Inputs[[#Headers],[Country]:[Coastal Population]],0))</f>
        <v>No value</v>
      </c>
      <c r="I191" s="69">
        <f>INDEX('4. WP General data'!$B$7:$L$229, MATCH('1. Eutrophication General data'!$C191, '4. WP General data'!$B$7:$B$229, 0), MATCH('1. Eutrophication General data'!I$8, Eutrophication_Module_Inputs[[#Headers],[Country]:[Coastal Population]],0))</f>
        <v>631930</v>
      </c>
      <c r="J191" s="69">
        <f>INDEX('4. WP General data'!$B$7:$L$229, MATCH('1. Eutrophication General data'!$C191, '4. WP General data'!$B$7:$B$229, 0), MATCH('1. Eutrophication General data'!J$8, Eutrophication_Module_Inputs[[#Headers],[Country]:[Coastal Population]],0))</f>
        <v>0</v>
      </c>
      <c r="K191" s="69" t="str">
        <f>INDEX('4. WP General data'!$B$7:$L$229, MATCH('1. Eutrophication General data'!$C191, '4. WP General data'!$B$7:$B$229, 0), MATCH('1. Eutrophication General data'!K$8, Eutrophication_Module_Inputs[[#Headers],[Country]:[Coastal Population]],0))</f>
        <v>Country not available in source dataset</v>
      </c>
      <c r="L191" s="69">
        <f>INDEX('4. WP General data'!$B$7:$L$229, MATCH('1. Eutrophication General data'!$C191, '4. WP General data'!$B$7:$B$229, 0), MATCH('1. Eutrophication General data'!L$8, Eutrophication_Module_Inputs[[#Headers],[Country]:[Coastal Population]],0))</f>
        <v>0</v>
      </c>
      <c r="M191" s="70">
        <f>INDEX('4. WP General data'!$B$7:$L$229, MATCH('1. Eutrophication General data'!$C191, '4. WP General data'!$B$7:$B$229, 0), MATCH('1. Eutrophication General data'!M$8, Eutrophication_Module_Inputs[[#Headers],[Country]:[Coastal Population]],0))</f>
        <v>0</v>
      </c>
    </row>
    <row r="192" spans="3:13" ht="14.25" customHeight="1" x14ac:dyDescent="0.2">
      <c r="C192" s="9" t="s">
        <v>210</v>
      </c>
      <c r="D192" s="9" t="s">
        <v>27</v>
      </c>
      <c r="E192" s="69">
        <f>INDEX('4. WP General data'!$B$7:$L$229, MATCH('1. Eutrophication General data'!$C192, '4. WP General data'!$B$7:$B$229, 0), MATCH('1. Eutrophication General data'!E$8, Eutrophication_Module_Inputs[[#Headers],[Country]:[Coastal Population]],0))</f>
        <v>47778340</v>
      </c>
      <c r="F192" s="69">
        <f>INDEX('4. WP General data'!$B$7:$L$229, MATCH('1. Eutrophication General data'!$C192, '4. WP General data'!$B$7:$B$229, 0), MATCH('1. Eutrophication General data'!F$8, Eutrophication_Module_Inputs[[#Headers],[Country]:[Coastal Population]],0))</f>
        <v>94.882208796979697</v>
      </c>
      <c r="G192" s="69"/>
      <c r="H192" s="69">
        <f>INDEX('4. WP General data'!$B$7:$L$229, MATCH('1. Eutrophication General data'!$C192, '4. WP General data'!$B$7:$B$229, 0), MATCH('1. Eutrophication General data'!H$8, Eutrophication_Module_Inputs[[#Headers],[Country]:[Coastal Population]],0))</f>
        <v>43959.529260000003</v>
      </c>
      <c r="I192" s="69">
        <f>INDEX('4. WP General data'!$B$7:$L$229, MATCH('1. Eutrophication General data'!$C192, '4. WP General data'!$B$7:$B$229, 0), MATCH('1. Eutrophication General data'!I$8, Eutrophication_Module_Inputs[[#Headers],[Country]:[Coastal Population]],0))</f>
        <v>499733.24400000001</v>
      </c>
      <c r="J192" s="69">
        <f>INDEX('4. WP General data'!$B$7:$L$229, MATCH('1. Eutrophication General data'!$C192, '4. WP General data'!$B$7:$B$229, 0), MATCH('1. Eutrophication General data'!J$8, Eutrophication_Module_Inputs[[#Headers],[Country]:[Coastal Population]],0))</f>
        <v>0</v>
      </c>
      <c r="K192" s="69">
        <f>INDEX('4. WP General data'!$B$7:$L$229, MATCH('1. Eutrophication General data'!$C192, '4. WP General data'!$B$7:$B$229, 0), MATCH('1. Eutrophication General data'!K$8, Eutrophication_Module_Inputs[[#Headers],[Country]:[Coastal Population]],0))</f>
        <v>4.6755599999999999E-13</v>
      </c>
      <c r="L192" s="69">
        <f>INDEX('4. WP General data'!$B$7:$L$229, MATCH('1. Eutrophication General data'!$C192, '4. WP General data'!$B$7:$B$229, 0), MATCH('1. Eutrophication General data'!L$8, Eutrophication_Module_Inputs[[#Headers],[Country]:[Coastal Population]],0))</f>
        <v>2.9276500000000002E-15</v>
      </c>
      <c r="M192" s="70">
        <f>INDEX('4. WP General data'!$B$7:$L$229, MATCH('1. Eutrophication General data'!$C192, '4. WP General data'!$B$7:$B$229, 0), MATCH('1. Eutrophication General data'!M$8, Eutrophication_Module_Inputs[[#Headers],[Country]:[Coastal Population]],0))</f>
        <v>0.30079</v>
      </c>
    </row>
    <row r="193" spans="3:13" ht="14.25" customHeight="1" x14ac:dyDescent="0.2">
      <c r="C193" s="9" t="s">
        <v>211</v>
      </c>
      <c r="D193" s="9" t="s">
        <v>25</v>
      </c>
      <c r="E193" s="69">
        <f>INDEX('4. WP General data'!$B$7:$L$229, MATCH('1. Eutrophication General data'!$C193, '4. WP General data'!$B$7:$B$229, 0), MATCH('1. Eutrophication General data'!E$8, Eutrophication_Module_Inputs[[#Headers],[Country]:[Coastal Population]],0))</f>
        <v>22181000</v>
      </c>
      <c r="F193" s="69">
        <f>INDEX('4. WP General data'!$B$7:$L$229, MATCH('1. Eutrophication General data'!$C193, '4. WP General data'!$B$7:$B$229, 0), MATCH('1. Eutrophication General data'!F$8, Eutrophication_Module_Inputs[[#Headers],[Country]:[Coastal Population]],0))</f>
        <v>358.16359521500198</v>
      </c>
      <c r="G193" s="69"/>
      <c r="H193" s="69">
        <f>INDEX('4. WP General data'!$B$7:$L$229, MATCH('1. Eutrophication General data'!$C193, '4. WP General data'!$B$7:$B$229, 0), MATCH('1. Eutrophication General data'!H$8, Eutrophication_Module_Inputs[[#Headers],[Country]:[Coastal Population]],0))</f>
        <v>13994.622789999999</v>
      </c>
      <c r="I193" s="69">
        <f>INDEX('4. WP General data'!$B$7:$L$229, MATCH('1. Eutrophication General data'!$C193, '4. WP General data'!$B$7:$B$229, 0), MATCH('1. Eutrophication General data'!I$8, Eutrophication_Module_Inputs[[#Headers],[Country]:[Coastal Population]],0))</f>
        <v>61860</v>
      </c>
      <c r="J193" s="69">
        <f>INDEX('4. WP General data'!$B$7:$L$229, MATCH('1. Eutrophication General data'!$C193, '4. WP General data'!$B$7:$B$229, 0), MATCH('1. Eutrophication General data'!J$8, Eutrophication_Module_Inputs[[#Headers],[Country]:[Coastal Population]],0))</f>
        <v>0</v>
      </c>
      <c r="K193" s="69">
        <f>INDEX('4. WP General data'!$B$7:$L$229, MATCH('1. Eutrophication General data'!$C193, '4. WP General data'!$B$7:$B$229, 0), MATCH('1. Eutrophication General data'!K$8, Eutrophication_Module_Inputs[[#Headers],[Country]:[Coastal Population]],0))</f>
        <v>1.8033800000000001E-11</v>
      </c>
      <c r="L193" s="69">
        <f>INDEX('4. WP General data'!$B$7:$L$229, MATCH('1. Eutrophication General data'!$C193, '4. WP General data'!$B$7:$B$229, 0), MATCH('1. Eutrophication General data'!L$8, Eutrophication_Module_Inputs[[#Headers],[Country]:[Coastal Population]],0))</f>
        <v>1.338E-15</v>
      </c>
      <c r="M193" s="70">
        <f>INDEX('4. WP General data'!$B$7:$L$229, MATCH('1. Eutrophication General data'!$C193, '4. WP General data'!$B$7:$B$229, 0), MATCH('1. Eutrophication General data'!M$8, Eutrophication_Module_Inputs[[#Headers],[Country]:[Coastal Population]],0))</f>
        <v>0.31677</v>
      </c>
    </row>
    <row r="194" spans="3:13" ht="14.25" customHeight="1" x14ac:dyDescent="0.2">
      <c r="C194" s="9" t="s">
        <v>212</v>
      </c>
      <c r="D194" s="9" t="s">
        <v>36</v>
      </c>
      <c r="E194" s="69">
        <f>INDEX('4. WP General data'!$B$7:$L$229, MATCH('1. Eutrophication General data'!$C194, '4. WP General data'!$B$7:$B$229, 0), MATCH('1. Eutrophication General data'!E$8, Eutrophication_Module_Inputs[[#Headers],[Country]:[Coastal Population]],0))</f>
        <v>47657</v>
      </c>
      <c r="F194" s="69">
        <f>INDEX('4. WP General data'!$B$7:$L$229, MATCH('1. Eutrophication General data'!$C194, '4. WP General data'!$B$7:$B$229, 0), MATCH('1. Eutrophication General data'!F$8, Eutrophication_Module_Inputs[[#Headers],[Country]:[Coastal Population]],0))</f>
        <v>183.1</v>
      </c>
      <c r="G194" s="69"/>
      <c r="H194" s="69">
        <f>INDEX('4. WP General data'!$B$7:$L$229, MATCH('1. Eutrophication General data'!$C194, '4. WP General data'!$B$7:$B$229, 0), MATCH('1. Eutrophication General data'!H$8, Eutrophication_Module_Inputs[[#Headers],[Country]:[Coastal Population]],0))</f>
        <v>25460.293099999999</v>
      </c>
      <c r="I194" s="69">
        <f>INDEX('4. WP General data'!$B$7:$L$229, MATCH('1. Eutrophication General data'!$C194, '4. WP General data'!$B$7:$B$229, 0), MATCH('1. Eutrophication General data'!I$8, Eutrophication_Module_Inputs[[#Headers],[Country]:[Coastal Population]],0))</f>
        <v>260</v>
      </c>
      <c r="J194" s="69">
        <f>INDEX('4. WP General data'!$B$7:$L$229, MATCH('1. Eutrophication General data'!$C194, '4. WP General data'!$B$7:$B$229, 0), MATCH('1. Eutrophication General data'!J$8, Eutrophication_Module_Inputs[[#Headers],[Country]:[Coastal Population]],0))</f>
        <v>0</v>
      </c>
      <c r="K194" s="69" t="str">
        <f>INDEX('4. WP General data'!$B$7:$L$229, MATCH('1. Eutrophication General data'!$C194, '4. WP General data'!$B$7:$B$229, 0), MATCH('1. Eutrophication General data'!K$8, Eutrophication_Module_Inputs[[#Headers],[Country]:[Coastal Population]],0))</f>
        <v>Country not available in source dataset</v>
      </c>
      <c r="L194" s="69">
        <f>INDEX('4. WP General data'!$B$7:$L$229, MATCH('1. Eutrophication General data'!$C194, '4. WP General data'!$B$7:$B$229, 0), MATCH('1. Eutrophication General data'!L$8, Eutrophication_Module_Inputs[[#Headers],[Country]:[Coastal Population]],0))</f>
        <v>8.0089300000000004E-16</v>
      </c>
      <c r="M194" s="70">
        <f>INDEX('4. WP General data'!$B$7:$L$229, MATCH('1. Eutrophication General data'!$C194, '4. WP General data'!$B$7:$B$229, 0), MATCH('1. Eutrophication General data'!M$8, Eutrophication_Module_Inputs[[#Headers],[Country]:[Coastal Population]],0))</f>
        <v>1</v>
      </c>
    </row>
    <row r="195" spans="3:13" ht="14.25" customHeight="1" x14ac:dyDescent="0.2">
      <c r="C195" s="9" t="s">
        <v>213</v>
      </c>
      <c r="D195" s="9" t="s">
        <v>36</v>
      </c>
      <c r="E195" s="69">
        <f>INDEX('4. WP General data'!$B$7:$L$229, MATCH('1. Eutrophication General data'!$C195, '4. WP General data'!$B$7:$B$229, 0), MATCH('1. Eutrophication General data'!E$8, Eutrophication_Module_Inputs[[#Headers],[Country]:[Coastal Population]],0))</f>
        <v>179857</v>
      </c>
      <c r="F195" s="69">
        <f>INDEX('4. WP General data'!$B$7:$L$229, MATCH('1. Eutrophication General data'!$C195, '4. WP General data'!$B$7:$B$229, 0), MATCH('1. Eutrophication General data'!F$8, Eutrophication_Module_Inputs[[#Headers],[Country]:[Coastal Population]],0))</f>
        <v>294.50983606557401</v>
      </c>
      <c r="G195" s="69"/>
      <c r="H195" s="69">
        <f>INDEX('4. WP General data'!$B$7:$L$229, MATCH('1. Eutrophication General data'!$C195, '4. WP General data'!$B$7:$B$229, 0), MATCH('1. Eutrophication General data'!H$8, Eutrophication_Module_Inputs[[#Headers],[Country]:[Coastal Population]],0))</f>
        <v>17888.4339</v>
      </c>
      <c r="I195" s="69">
        <f>INDEX('4. WP General data'!$B$7:$L$229, MATCH('1. Eutrophication General data'!$C195, '4. WP General data'!$B$7:$B$229, 0), MATCH('1. Eutrophication General data'!I$8, Eutrophication_Module_Inputs[[#Headers],[Country]:[Coastal Population]],0))</f>
        <v>610</v>
      </c>
      <c r="J195" s="69">
        <f>INDEX('4. WP General data'!$B$7:$L$229, MATCH('1. Eutrophication General data'!$C195, '4. WP General data'!$B$7:$B$229, 0), MATCH('1. Eutrophication General data'!J$8, Eutrophication_Module_Inputs[[#Headers],[Country]:[Coastal Population]],0))</f>
        <v>0</v>
      </c>
      <c r="K195" s="69" t="str">
        <f>INDEX('4. WP General data'!$B$7:$L$229, MATCH('1. Eutrophication General data'!$C195, '4. WP General data'!$B$7:$B$229, 0), MATCH('1. Eutrophication General data'!K$8, Eutrophication_Module_Inputs[[#Headers],[Country]:[Coastal Population]],0))</f>
        <v>Country not available in source dataset</v>
      </c>
      <c r="L195" s="69">
        <f>INDEX('4. WP General data'!$B$7:$L$229, MATCH('1. Eutrophication General data'!$C195, '4. WP General data'!$B$7:$B$229, 0), MATCH('1. Eutrophication General data'!L$8, Eutrophication_Module_Inputs[[#Headers],[Country]:[Coastal Population]],0))</f>
        <v>6.7483300000000001E-16</v>
      </c>
      <c r="M195" s="70">
        <f>INDEX('4. WP General data'!$B$7:$L$229, MATCH('1. Eutrophication General data'!$C195, '4. WP General data'!$B$7:$B$229, 0), MATCH('1. Eutrophication General data'!M$8, Eutrophication_Module_Inputs[[#Headers],[Country]:[Coastal Population]],0))</f>
        <v>1</v>
      </c>
    </row>
    <row r="196" spans="3:13" ht="14.25" customHeight="1" x14ac:dyDescent="0.2">
      <c r="C196" s="9" t="s">
        <v>214</v>
      </c>
      <c r="D196" s="9" t="s">
        <v>36</v>
      </c>
      <c r="E196" s="69">
        <f>INDEX('4. WP General data'!$B$7:$L$229, MATCH('1. Eutrophication General data'!$C196, '4. WP General data'!$B$7:$B$229, 0), MATCH('1. Eutrophication General data'!E$8, Eutrophication_Module_Inputs[[#Headers],[Country]:[Coastal Population]],0))</f>
        <v>31791</v>
      </c>
      <c r="F196" s="69">
        <f>INDEX('4. WP General data'!$B$7:$L$229, MATCH('1. Eutrophication General data'!$C196, '4. WP General data'!$B$7:$B$229, 0), MATCH('1. Eutrophication General data'!F$8, Eutrophication_Module_Inputs[[#Headers],[Country]:[Coastal Population]],0))</f>
        <v>638.96</v>
      </c>
      <c r="G196" s="69"/>
      <c r="H196" s="69" t="str">
        <f>INDEX('4. WP General data'!$B$7:$L$229, MATCH('1. Eutrophication General data'!$C196, '4. WP General data'!$B$7:$B$229, 0), MATCH('1. Eutrophication General data'!H$8, Eutrophication_Module_Inputs[[#Headers],[Country]:[Coastal Population]],0))</f>
        <v>No value</v>
      </c>
      <c r="I196" s="69">
        <f>INDEX('4. WP General data'!$B$7:$L$229, MATCH('1. Eutrophication General data'!$C196, '4. WP General data'!$B$7:$B$229, 0), MATCH('1. Eutrophication General data'!I$8, Eutrophication_Module_Inputs[[#Headers],[Country]:[Coastal Population]],0))</f>
        <v>50</v>
      </c>
      <c r="J196" s="69">
        <f>INDEX('4. WP General data'!$B$7:$L$229, MATCH('1. Eutrophication General data'!$C196, '4. WP General data'!$B$7:$B$229, 0), MATCH('1. Eutrophication General data'!J$8, Eutrophication_Module_Inputs[[#Headers],[Country]:[Coastal Population]],0))</f>
        <v>0</v>
      </c>
      <c r="K196" s="69" t="str">
        <f>INDEX('4. WP General data'!$B$7:$L$229, MATCH('1. Eutrophication General data'!$C196, '4. WP General data'!$B$7:$B$229, 0), MATCH('1. Eutrophication General data'!K$8, Eutrophication_Module_Inputs[[#Headers],[Country]:[Coastal Population]],0))</f>
        <v>Country not available in source dataset</v>
      </c>
      <c r="L196" s="69" t="str">
        <f>INDEX('4. WP General data'!$B$7:$L$229, MATCH('1. Eutrophication General data'!$C196, '4. WP General data'!$B$7:$B$229, 0), MATCH('1. Eutrophication General data'!L$8, Eutrophication_Module_Inputs[[#Headers],[Country]:[Coastal Population]],0))</f>
        <v>Country not available in Source Dataset</v>
      </c>
      <c r="M196" s="70" t="str">
        <f>INDEX('4. WP General data'!$B$7:$L$229, MATCH('1. Eutrophication General data'!$C196, '4. WP General data'!$B$7:$B$229, 0), MATCH('1. Eutrophication General data'!M$8, Eutrophication_Module_Inputs[[#Headers],[Country]:[Coastal Population]],0))</f>
        <v>No value</v>
      </c>
    </row>
    <row r="197" spans="3:13" ht="14.25" customHeight="1" x14ac:dyDescent="0.2">
      <c r="C197" s="9" t="s">
        <v>215</v>
      </c>
      <c r="D197" s="9" t="s">
        <v>36</v>
      </c>
      <c r="E197" s="69">
        <f>INDEX('4. WP General data'!$B$7:$L$229, MATCH('1. Eutrophication General data'!$C197, '4. WP General data'!$B$7:$B$229, 0), MATCH('1. Eutrophication General data'!E$8, Eutrophication_Module_Inputs[[#Headers],[Country]:[Coastal Population]],0))</f>
        <v>103948</v>
      </c>
      <c r="F197" s="69">
        <f>INDEX('4. WP General data'!$B$7:$L$229, MATCH('1. Eutrophication General data'!$C197, '4. WP General data'!$B$7:$B$229, 0), MATCH('1. Eutrophication General data'!F$8, Eutrophication_Module_Inputs[[#Headers],[Country]:[Coastal Population]],0))</f>
        <v>267.51794871794903</v>
      </c>
      <c r="G197" s="69"/>
      <c r="H197" s="69">
        <f>INDEX('4. WP General data'!$B$7:$L$229, MATCH('1. Eutrophication General data'!$C197, '4. WP General data'!$B$7:$B$229, 0), MATCH('1. Eutrophication General data'!H$8, Eutrophication_Module_Inputs[[#Headers],[Country]:[Coastal Population]],0))</f>
        <v>15370.1803</v>
      </c>
      <c r="I197" s="69">
        <f>INDEX('4. WP General data'!$B$7:$L$229, MATCH('1. Eutrophication General data'!$C197, '4. WP General data'!$B$7:$B$229, 0), MATCH('1. Eutrophication General data'!I$8, Eutrophication_Module_Inputs[[#Headers],[Country]:[Coastal Population]],0))</f>
        <v>390</v>
      </c>
      <c r="J197" s="69">
        <f>INDEX('4. WP General data'!$B$7:$L$229, MATCH('1. Eutrophication General data'!$C197, '4. WP General data'!$B$7:$B$229, 0), MATCH('1. Eutrophication General data'!J$8, Eutrophication_Module_Inputs[[#Headers],[Country]:[Coastal Population]],0))</f>
        <v>0</v>
      </c>
      <c r="K197" s="69" t="str">
        <f>INDEX('4. WP General data'!$B$7:$L$229, MATCH('1. Eutrophication General data'!$C197, '4. WP General data'!$B$7:$B$229, 0), MATCH('1. Eutrophication General data'!K$8, Eutrophication_Module_Inputs[[#Headers],[Country]:[Coastal Population]],0))</f>
        <v>Country not available in source dataset</v>
      </c>
      <c r="L197" s="69">
        <f>INDEX('4. WP General data'!$B$7:$L$229, MATCH('1. Eutrophication General data'!$C197, '4. WP General data'!$B$7:$B$229, 0), MATCH('1. Eutrophication General data'!L$8, Eutrophication_Module_Inputs[[#Headers],[Country]:[Coastal Population]],0))</f>
        <v>7.9710200000000001E-16</v>
      </c>
      <c r="M197" s="70">
        <f>INDEX('4. WP General data'!$B$7:$L$229, MATCH('1. Eutrophication General data'!$C197, '4. WP General data'!$B$7:$B$229, 0), MATCH('1. Eutrophication General data'!M$8, Eutrophication_Module_Inputs[[#Headers],[Country]:[Coastal Population]],0))</f>
        <v>1</v>
      </c>
    </row>
    <row r="198" spans="3:13" ht="14.25" customHeight="1" x14ac:dyDescent="0.2">
      <c r="C198" s="9" t="s">
        <v>216</v>
      </c>
      <c r="D198" s="9" t="s">
        <v>34</v>
      </c>
      <c r="E198" s="69">
        <f>INDEX('4. WP General data'!$B$7:$L$229, MATCH('1. Eutrophication General data'!$C198, '4. WP General data'!$B$7:$B$229, 0), MATCH('1. Eutrophication General data'!E$8, Eutrophication_Module_Inputs[[#Headers],[Country]:[Coastal Population]],0))</f>
        <v>46874204</v>
      </c>
      <c r="F198" s="69">
        <f>INDEX('4. WP General data'!$B$7:$L$229, MATCH('1. Eutrophication General data'!$C198, '4. WP General data'!$B$7:$B$229, 0), MATCH('1. Eutrophication General data'!F$8, Eutrophication_Module_Inputs[[#Headers],[Country]:[Coastal Population]],0))</f>
        <v>24.441756959314802</v>
      </c>
      <c r="G198" s="69"/>
      <c r="H198" s="69">
        <f>INDEX('4. WP General data'!$B$7:$L$229, MATCH('1. Eutrophication General data'!$C198, '4. WP General data'!$B$7:$B$229, 0), MATCH('1. Eutrophication General data'!H$8, Eutrophication_Module_Inputs[[#Headers],[Country]:[Coastal Population]],0))</f>
        <v>3286.1079100000002</v>
      </c>
      <c r="I198" s="69">
        <f>INDEX('4. WP General data'!$B$7:$L$229, MATCH('1. Eutrophication General data'!$C198, '4. WP General data'!$B$7:$B$229, 0), MATCH('1. Eutrophication General data'!I$8, Eutrophication_Module_Inputs[[#Headers],[Country]:[Coastal Population]],0))</f>
        <v>1868000</v>
      </c>
      <c r="J198" s="69">
        <f>INDEX('4. WP General data'!$B$7:$L$229, MATCH('1. Eutrophication General data'!$C198, '4. WP General data'!$B$7:$B$229, 0), MATCH('1. Eutrophication General data'!J$8, Eutrophication_Module_Inputs[[#Headers],[Country]:[Coastal Population]],0))</f>
        <v>0</v>
      </c>
      <c r="K198" s="69">
        <f>INDEX('4. WP General data'!$B$7:$L$229, MATCH('1. Eutrophication General data'!$C198, '4. WP General data'!$B$7:$B$229, 0), MATCH('1. Eutrophication General data'!K$8, Eutrophication_Module_Inputs[[#Headers],[Country]:[Coastal Population]],0))</f>
        <v>3.76709E-13</v>
      </c>
      <c r="L198" s="69">
        <f>INDEX('4. WP General data'!$B$7:$L$229, MATCH('1. Eutrophication General data'!$C198, '4. WP General data'!$B$7:$B$229, 0), MATCH('1. Eutrophication General data'!L$8, Eutrophication_Module_Inputs[[#Headers],[Country]:[Coastal Population]],0))</f>
        <v>3.1137300000000002E-15</v>
      </c>
      <c r="M198" s="70">
        <f>INDEX('4. WP General data'!$B$7:$L$229, MATCH('1. Eutrophication General data'!$C198, '4. WP General data'!$B$7:$B$229, 0), MATCH('1. Eutrophication General data'!M$8, Eutrophication_Module_Inputs[[#Headers],[Country]:[Coastal Population]],0))</f>
        <v>1.532E-2</v>
      </c>
    </row>
    <row r="199" spans="3:13" ht="14.25" customHeight="1" x14ac:dyDescent="0.2">
      <c r="C199" s="9" t="s">
        <v>217</v>
      </c>
      <c r="D199" s="9" t="s">
        <v>36</v>
      </c>
      <c r="E199" s="69">
        <f>INDEX('4. WP General data'!$B$7:$L$229, MATCH('1. Eutrophication General data'!$C199, '4. WP General data'!$B$7:$B$229, 0), MATCH('1. Eutrophication General data'!E$8, Eutrophication_Module_Inputs[[#Headers],[Country]:[Coastal Population]],0))</f>
        <v>618040</v>
      </c>
      <c r="F199" s="69">
        <f>INDEX('4. WP General data'!$B$7:$L$229, MATCH('1. Eutrophication General data'!$C199, '4. WP General data'!$B$7:$B$229, 0), MATCH('1. Eutrophication General data'!F$8, Eutrophication_Module_Inputs[[#Headers],[Country]:[Coastal Population]],0))</f>
        <v>3.92939102564103</v>
      </c>
      <c r="G199" s="69"/>
      <c r="H199" s="69">
        <f>INDEX('4. WP General data'!$B$7:$L$229, MATCH('1. Eutrophication General data'!$C199, '4. WP General data'!$B$7:$B$229, 0), MATCH('1. Eutrophication General data'!H$8, Eutrophication_Module_Inputs[[#Headers],[Country]:[Coastal Population]],0))</f>
        <v>16093.57763</v>
      </c>
      <c r="I199" s="69">
        <f>INDEX('4. WP General data'!$B$7:$L$229, MATCH('1. Eutrophication General data'!$C199, '4. WP General data'!$B$7:$B$229, 0), MATCH('1. Eutrophication General data'!I$8, Eutrophication_Module_Inputs[[#Headers],[Country]:[Coastal Population]],0))</f>
        <v>156000</v>
      </c>
      <c r="J199" s="69">
        <f>INDEX('4. WP General data'!$B$7:$L$229, MATCH('1. Eutrophication General data'!$C199, '4. WP General data'!$B$7:$B$229, 0), MATCH('1. Eutrophication General data'!J$8, Eutrophication_Module_Inputs[[#Headers],[Country]:[Coastal Population]],0))</f>
        <v>0</v>
      </c>
      <c r="K199" s="69">
        <f>INDEX('4. WP General data'!$B$7:$L$229, MATCH('1. Eutrophication General data'!$C199, '4. WP General data'!$B$7:$B$229, 0), MATCH('1. Eutrophication General data'!K$8, Eutrophication_Module_Inputs[[#Headers],[Country]:[Coastal Population]],0))</f>
        <v>3.5184100000000002E-12</v>
      </c>
      <c r="L199" s="69">
        <f>INDEX('4. WP General data'!$B$7:$L$229, MATCH('1. Eutrophication General data'!$C199, '4. WP General data'!$B$7:$B$229, 0), MATCH('1. Eutrophication General data'!L$8, Eutrophication_Module_Inputs[[#Headers],[Country]:[Coastal Population]],0))</f>
        <v>6.9730399999999998E-16</v>
      </c>
      <c r="M199" s="70">
        <f>INDEX('4. WP General data'!$B$7:$L$229, MATCH('1. Eutrophication General data'!$C199, '4. WP General data'!$B$7:$B$229, 0), MATCH('1. Eutrophication General data'!M$8, Eutrophication_Module_Inputs[[#Headers],[Country]:[Coastal Population]],0))</f>
        <v>0.39123000000000002</v>
      </c>
    </row>
    <row r="200" spans="3:13" ht="14.25" customHeight="1" x14ac:dyDescent="0.2">
      <c r="C200" s="9" t="s">
        <v>218</v>
      </c>
      <c r="D200" s="9" t="s">
        <v>27</v>
      </c>
      <c r="E200" s="69">
        <f>INDEX('4. WP General data'!$B$7:$L$229, MATCH('1. Eutrophication General data'!$C200, '4. WP General data'!$B$7:$B$229, 0), MATCH('1. Eutrophication General data'!E$8, Eutrophication_Module_Inputs[[#Headers],[Country]:[Coastal Population]],0))</f>
        <v>10486941</v>
      </c>
      <c r="F200" s="69">
        <f>INDEX('4. WP General data'!$B$7:$L$229, MATCH('1. Eutrophication General data'!$C200, '4. WP General data'!$B$7:$B$229, 0), MATCH('1. Eutrophication General data'!F$8, Eutrophication_Module_Inputs[[#Headers],[Country]:[Coastal Population]],0))</f>
        <v>25.573856974431099</v>
      </c>
      <c r="G200" s="69"/>
      <c r="H200" s="69">
        <f>INDEX('4. WP General data'!$B$7:$L$229, MATCH('1. Eutrophication General data'!$C200, '4. WP General data'!$B$7:$B$229, 0), MATCH('1. Eutrophication General data'!H$8, Eutrophication_Module_Inputs[[#Headers],[Country]:[Coastal Population]],0))</f>
        <v>66039.563720000006</v>
      </c>
      <c r="I200" s="69">
        <f>INDEX('4. WP General data'!$B$7:$L$229, MATCH('1. Eutrophication General data'!$C200, '4. WP General data'!$B$7:$B$229, 0), MATCH('1. Eutrophication General data'!I$8, Eutrophication_Module_Inputs[[#Headers],[Country]:[Coastal Population]],0))</f>
        <v>407283.54</v>
      </c>
      <c r="J200" s="69">
        <f>INDEX('4. WP General data'!$B$7:$L$229, MATCH('1. Eutrophication General data'!$C200, '4. WP General data'!$B$7:$B$229, 0), MATCH('1. Eutrophication General data'!J$8, Eutrophication_Module_Inputs[[#Headers],[Country]:[Coastal Population]],0))</f>
        <v>0</v>
      </c>
      <c r="K200" s="69">
        <f>INDEX('4. WP General data'!$B$7:$L$229, MATCH('1. Eutrophication General data'!$C200, '4. WP General data'!$B$7:$B$229, 0), MATCH('1. Eutrophication General data'!K$8, Eutrophication_Module_Inputs[[#Headers],[Country]:[Coastal Population]],0))</f>
        <v>2.8259800000000003E-13</v>
      </c>
      <c r="L200" s="69">
        <f>INDEX('4. WP General data'!$B$7:$L$229, MATCH('1. Eutrophication General data'!$C200, '4. WP General data'!$B$7:$B$229, 0), MATCH('1. Eutrophication General data'!L$8, Eutrophication_Module_Inputs[[#Headers],[Country]:[Coastal Population]],0))</f>
        <v>1.8775100000000002E-14</v>
      </c>
      <c r="M200" s="70">
        <f>INDEX('4. WP General data'!$B$7:$L$229, MATCH('1. Eutrophication General data'!$C200, '4. WP General data'!$B$7:$B$229, 0), MATCH('1. Eutrophication General data'!M$8, Eutrophication_Module_Inputs[[#Headers],[Country]:[Coastal Population]],0))</f>
        <v>0.26513000000000003</v>
      </c>
    </row>
    <row r="201" spans="3:13" ht="14.25" customHeight="1" x14ac:dyDescent="0.2">
      <c r="C201" s="9" t="s">
        <v>219</v>
      </c>
      <c r="D201" s="9" t="s">
        <v>27</v>
      </c>
      <c r="E201" s="69">
        <f>INDEX('4. WP General data'!$B$7:$L$229, MATCH('1. Eutrophication General data'!$C201, '4. WP General data'!$B$7:$B$229, 0), MATCH('1. Eutrophication General data'!E$8, Eutrophication_Module_Inputs[[#Headers],[Country]:[Coastal Population]],0))</f>
        <v>8775760</v>
      </c>
      <c r="F201" s="69">
        <f>INDEX('4. WP General data'!$B$7:$L$229, MATCH('1. Eutrophication General data'!$C201, '4. WP General data'!$B$7:$B$229, 0), MATCH('1. Eutrophication General data'!F$8, Eutrophication_Module_Inputs[[#Headers],[Country]:[Coastal Population]],0))</f>
        <v>220.31454103721001</v>
      </c>
      <c r="G201" s="69"/>
      <c r="H201" s="69">
        <f>INDEX('4. WP General data'!$B$7:$L$229, MATCH('1. Eutrophication General data'!$C201, '4. WP General data'!$B$7:$B$229, 0), MATCH('1. Eutrophication General data'!H$8, Eutrophication_Module_Inputs[[#Headers],[Country]:[Coastal Population]],0))</f>
        <v>80307.724489999993</v>
      </c>
      <c r="I201" s="69">
        <f>INDEX('4. WP General data'!$B$7:$L$229, MATCH('1. Eutrophication General data'!$C201, '4. WP General data'!$B$7:$B$229, 0), MATCH('1. Eutrophication General data'!I$8, Eutrophication_Module_Inputs[[#Headers],[Country]:[Coastal Population]],0))</f>
        <v>39509.629999999997</v>
      </c>
      <c r="J201" s="69">
        <f>INDEX('4. WP General data'!$B$7:$L$229, MATCH('1. Eutrophication General data'!$C201, '4. WP General data'!$B$7:$B$229, 0), MATCH('1. Eutrophication General data'!J$8, Eutrophication_Module_Inputs[[#Headers],[Country]:[Coastal Population]],0))</f>
        <v>0</v>
      </c>
      <c r="K201" s="69">
        <f>INDEX('4. WP General data'!$B$7:$L$229, MATCH('1. Eutrophication General data'!$C201, '4. WP General data'!$B$7:$B$229, 0), MATCH('1. Eutrophication General data'!K$8, Eutrophication_Module_Inputs[[#Headers],[Country]:[Coastal Population]],0))</f>
        <v>4.9435200000000001E-14</v>
      </c>
      <c r="L201" s="69">
        <f>INDEX('4. WP General data'!$B$7:$L$229, MATCH('1. Eutrophication General data'!$C201, '4. WP General data'!$B$7:$B$229, 0), MATCH('1. Eutrophication General data'!L$8, Eutrophication_Module_Inputs[[#Headers],[Country]:[Coastal Population]],0))</f>
        <v>0</v>
      </c>
      <c r="M201" s="70">
        <f>INDEX('4. WP General data'!$B$7:$L$229, MATCH('1. Eutrophication General data'!$C201, '4. WP General data'!$B$7:$B$229, 0), MATCH('1. Eutrophication General data'!M$8, Eutrophication_Module_Inputs[[#Headers],[Country]:[Coastal Population]],0))</f>
        <v>0</v>
      </c>
    </row>
    <row r="202" spans="3:13" ht="14.25" customHeight="1" x14ac:dyDescent="0.2">
      <c r="C202" s="9" t="s">
        <v>220</v>
      </c>
      <c r="D202" s="9" t="s">
        <v>29</v>
      </c>
      <c r="E202" s="69">
        <f>INDEX('4. WP General data'!$B$7:$L$229, MATCH('1. Eutrophication General data'!$C202, '4. WP General data'!$B$7:$B$229, 0), MATCH('1. Eutrophication General data'!E$8, Eutrophication_Module_Inputs[[#Headers],[Country]:[Coastal Population]],0))</f>
        <v>22125249</v>
      </c>
      <c r="F202" s="69">
        <f>INDEX('4. WP General data'!$B$7:$L$229, MATCH('1. Eutrophication General data'!$C202, '4. WP General data'!$B$7:$B$229, 0), MATCH('1. Eutrophication General data'!F$8, Eutrophication_Module_Inputs[[#Headers],[Country]:[Coastal Population]],0))</f>
        <v>116.126814790612</v>
      </c>
      <c r="G202" s="69"/>
      <c r="H202" s="69">
        <f>INDEX('4. WP General data'!$B$7:$L$229, MATCH('1. Eutrophication General data'!$C202, '4. WP General data'!$B$7:$B$229, 0), MATCH('1. Eutrophication General data'!H$8, Eutrophication_Module_Inputs[[#Headers],[Country]:[Coastal Population]],0))</f>
        <v>2780.3933860000002</v>
      </c>
      <c r="I202" s="69">
        <f>INDEX('4. WP General data'!$B$7:$L$229, MATCH('1. Eutrophication General data'!$C202, '4. WP General data'!$B$7:$B$229, 0), MATCH('1. Eutrophication General data'!I$8, Eutrophication_Module_Inputs[[#Headers],[Country]:[Coastal Population]],0))</f>
        <v>183630</v>
      </c>
      <c r="J202" s="69">
        <f>INDEX('4. WP General data'!$B$7:$L$229, MATCH('1. Eutrophication General data'!$C202, '4. WP General data'!$B$7:$B$229, 0), MATCH('1. Eutrophication General data'!J$8, Eutrophication_Module_Inputs[[#Headers],[Country]:[Coastal Population]],0))</f>
        <v>0</v>
      </c>
      <c r="K202" s="69">
        <f>INDEX('4. WP General data'!$B$7:$L$229, MATCH('1. Eutrophication General data'!$C202, '4. WP General data'!$B$7:$B$229, 0), MATCH('1. Eutrophication General data'!K$8, Eutrophication_Module_Inputs[[#Headers],[Country]:[Coastal Population]],0))</f>
        <v>7.2380900000000005E-13</v>
      </c>
      <c r="L202" s="69">
        <f>INDEX('4. WP General data'!$B$7:$L$229, MATCH('1. Eutrophication General data'!$C202, '4. WP General data'!$B$7:$B$229, 0), MATCH('1. Eutrophication General data'!L$8, Eutrophication_Module_Inputs[[#Headers],[Country]:[Coastal Population]],0))</f>
        <v>4.93999E-15</v>
      </c>
      <c r="M202" s="70">
        <f>INDEX('4. WP General data'!$B$7:$L$229, MATCH('1. Eutrophication General data'!$C202, '4. WP General data'!$B$7:$B$229, 0), MATCH('1. Eutrophication General data'!M$8, Eutrophication_Module_Inputs[[#Headers],[Country]:[Coastal Population]],0))</f>
        <v>3.8649999999999997E-2</v>
      </c>
    </row>
    <row r="203" spans="3:13" ht="14.25" customHeight="1" x14ac:dyDescent="0.2">
      <c r="C203" s="9" t="s">
        <v>221</v>
      </c>
      <c r="D203" s="9" t="s">
        <v>31</v>
      </c>
      <c r="E203" s="69">
        <f>INDEX('4. WP General data'!$B$7:$L$229, MATCH('1. Eutrophication General data'!$C203, '4. WP General data'!$B$7:$B$229, 0), MATCH('1. Eutrophication General data'!E$8, Eutrophication_Module_Inputs[[#Headers],[Country]:[Coastal Population]],0))</f>
        <v>23264640</v>
      </c>
      <c r="F203" s="69" t="str">
        <f>INDEX('4. WP General data'!$B$7:$L$229, MATCH('1. Eutrophication General data'!$C203, '4. WP General data'!$B$7:$B$229, 0), MATCH('1. Eutrophication General data'!F$8, Eutrophication_Module_Inputs[[#Headers],[Country]:[Coastal Population]],0))</f>
        <v>No value</v>
      </c>
      <c r="G203" s="69"/>
      <c r="H203" s="69" t="str">
        <f>INDEX('4. WP General data'!$B$7:$L$229, MATCH('1. Eutrophication General data'!$C203, '4. WP General data'!$B$7:$B$229, 0), MATCH('1. Eutrophication General data'!H$8, Eutrophication_Module_Inputs[[#Headers],[Country]:[Coastal Population]],0))</f>
        <v>No value</v>
      </c>
      <c r="I203" s="69" t="str">
        <f>INDEX('4. WP General data'!$B$7:$L$229, MATCH('1. Eutrophication General data'!$C203, '4. WP General data'!$B$7:$B$229, 0), MATCH('1. Eutrophication General data'!I$8, Eutrophication_Module_Inputs[[#Headers],[Country]:[Coastal Population]],0))</f>
        <v>No value</v>
      </c>
      <c r="J203" s="69">
        <f>INDEX('4. WP General data'!$B$7:$L$229, MATCH('1. Eutrophication General data'!$C203, '4. WP General data'!$B$7:$B$229, 0), MATCH('1. Eutrophication General data'!J$8, Eutrophication_Module_Inputs[[#Headers],[Country]:[Coastal Population]],0))</f>
        <v>0</v>
      </c>
      <c r="K203" s="69">
        <f>INDEX('4. WP General data'!$B$7:$L$229, MATCH('1. Eutrophication General data'!$C203, '4. WP General data'!$B$7:$B$229, 0), MATCH('1. Eutrophication General data'!K$8, Eutrophication_Module_Inputs[[#Headers],[Country]:[Coastal Population]],0))</f>
        <v>1.5176800000000001E-11</v>
      </c>
      <c r="L203" s="69">
        <f>INDEX('4. WP General data'!$B$7:$L$229, MATCH('1. Eutrophication General data'!$C203, '4. WP General data'!$B$7:$B$229, 0), MATCH('1. Eutrophication General data'!L$8, Eutrophication_Module_Inputs[[#Headers],[Country]:[Coastal Population]],0))</f>
        <v>1.29956E-15</v>
      </c>
      <c r="M203" s="70">
        <f>INDEX('4. WP General data'!$B$7:$L$229, MATCH('1. Eutrophication General data'!$C203, '4. WP General data'!$B$7:$B$229, 0), MATCH('1. Eutrophication General data'!M$8, Eutrophication_Module_Inputs[[#Headers],[Country]:[Coastal Population]],0))</f>
        <v>0.31103999999999998</v>
      </c>
    </row>
    <row r="204" spans="3:13" ht="14.25" customHeight="1" x14ac:dyDescent="0.2">
      <c r="C204" s="9" t="s">
        <v>222</v>
      </c>
      <c r="D204" s="9" t="s">
        <v>27</v>
      </c>
      <c r="E204" s="69">
        <f>INDEX('4. WP General data'!$B$7:$L$229, MATCH('1. Eutrophication General data'!$C204, '4. WP General data'!$B$7:$B$229, 0), MATCH('1. Eutrophication General data'!E$8, Eutrophication_Module_Inputs[[#Headers],[Country]:[Coastal Population]],0))</f>
        <v>9952787</v>
      </c>
      <c r="F204" s="69">
        <f>INDEX('4. WP General data'!$B$7:$L$229, MATCH('1. Eutrophication General data'!$C204, '4. WP General data'!$B$7:$B$229, 0), MATCH('1. Eutrophication General data'!F$8, Eutrophication_Module_Inputs[[#Headers],[Country]:[Coastal Population]],0))</f>
        <v>70.250479141148503</v>
      </c>
      <c r="G204" s="69"/>
      <c r="H204" s="69">
        <f>INDEX('4. WP General data'!$B$7:$L$229, MATCH('1. Eutrophication General data'!$C204, '4. WP General data'!$B$7:$B$229, 0), MATCH('1. Eutrophication General data'!H$8, Eutrophication_Module_Inputs[[#Headers],[Country]:[Coastal Population]],0))</f>
        <v>4904.7641180000001</v>
      </c>
      <c r="I204" s="69">
        <f>INDEX('4. WP General data'!$B$7:$L$229, MATCH('1. Eutrophication General data'!$C204, '4. WP General data'!$B$7:$B$229, 0), MATCH('1. Eutrophication General data'!I$8, Eutrophication_Module_Inputs[[#Headers],[Country]:[Coastal Population]],0))</f>
        <v>138790</v>
      </c>
      <c r="J204" s="69">
        <f>INDEX('4. WP General data'!$B$7:$L$229, MATCH('1. Eutrophication General data'!$C204, '4. WP General data'!$B$7:$B$229, 0), MATCH('1. Eutrophication General data'!J$8, Eutrophication_Module_Inputs[[#Headers],[Country]:[Coastal Population]],0))</f>
        <v>0</v>
      </c>
      <c r="K204" s="69">
        <f>INDEX('4. WP General data'!$B$7:$L$229, MATCH('1. Eutrophication General data'!$C204, '4. WP General data'!$B$7:$B$229, 0), MATCH('1. Eutrophication General data'!K$8, Eutrophication_Module_Inputs[[#Headers],[Country]:[Coastal Population]],0))</f>
        <v>2.5644500000000002E-13</v>
      </c>
      <c r="L204" s="69">
        <f>INDEX('4. WP General data'!$B$7:$L$229, MATCH('1. Eutrophication General data'!$C204, '4. WP General data'!$B$7:$B$229, 0), MATCH('1. Eutrophication General data'!L$8, Eutrophication_Module_Inputs[[#Headers],[Country]:[Coastal Population]],0))</f>
        <v>0</v>
      </c>
      <c r="M204" s="70">
        <f>INDEX('4. WP General data'!$B$7:$L$229, MATCH('1. Eutrophication General data'!$C204, '4. WP General data'!$B$7:$B$229, 0), MATCH('1. Eutrophication General data'!M$8, Eutrophication_Module_Inputs[[#Headers],[Country]:[Coastal Population]],0))</f>
        <v>0</v>
      </c>
    </row>
    <row r="205" spans="3:13" ht="14.25" customHeight="1" x14ac:dyDescent="0.2">
      <c r="C205" s="9" t="s">
        <v>223</v>
      </c>
      <c r="D205" s="9" t="s">
        <v>34</v>
      </c>
      <c r="E205" s="69">
        <f>INDEX('4. WP General data'!$B$7:$L$229, MATCH('1. Eutrophication General data'!$C205, '4. WP General data'!$B$7:$B$229, 0), MATCH('1. Eutrophication General data'!E$8, Eutrophication_Module_Inputs[[#Headers],[Country]:[Coastal Population]],0))</f>
        <v>65497748</v>
      </c>
      <c r="F205" s="69">
        <f>INDEX('4. WP General data'!$B$7:$L$229, MATCH('1. Eutrophication General data'!$C205, '4. WP General data'!$B$7:$B$229, 0), MATCH('1. Eutrophication General data'!F$8, Eutrophication_Module_Inputs[[#Headers],[Country]:[Coastal Population]],0))</f>
        <v>71.786333258071807</v>
      </c>
      <c r="G205" s="69"/>
      <c r="H205" s="69">
        <f>INDEX('4. WP General data'!$B$7:$L$229, MATCH('1. Eutrophication General data'!$C205, '4. WP General data'!$B$7:$B$229, 0), MATCH('1. Eutrophication General data'!H$8, Eutrophication_Module_Inputs[[#Headers],[Country]:[Coastal Population]],0))</f>
        <v>3393.2429200000001</v>
      </c>
      <c r="I205" s="69">
        <f>INDEX('4. WP General data'!$B$7:$L$229, MATCH('1. Eutrophication General data'!$C205, '4. WP General data'!$B$7:$B$229, 0), MATCH('1. Eutrophication General data'!I$8, Eutrophication_Module_Inputs[[#Headers],[Country]:[Coastal Population]],0))</f>
        <v>885800</v>
      </c>
      <c r="J205" s="69">
        <f>INDEX('4. WP General data'!$B$7:$L$229, MATCH('1. Eutrophication General data'!$C205, '4. WP General data'!$B$7:$B$229, 0), MATCH('1. Eutrophication General data'!J$8, Eutrophication_Module_Inputs[[#Headers],[Country]:[Coastal Population]],0))</f>
        <v>0</v>
      </c>
      <c r="K205" s="69">
        <f>INDEX('4. WP General data'!$B$7:$L$229, MATCH('1. Eutrophication General data'!$C205, '4. WP General data'!$B$7:$B$229, 0), MATCH('1. Eutrophication General data'!K$8, Eutrophication_Module_Inputs[[#Headers],[Country]:[Coastal Population]],0))</f>
        <v>5.0022900000000001E-12</v>
      </c>
      <c r="L205" s="69">
        <f>INDEX('4. WP General data'!$B$7:$L$229, MATCH('1. Eutrophication General data'!$C205, '4. WP General data'!$B$7:$B$229, 0), MATCH('1. Eutrophication General data'!L$8, Eutrophication_Module_Inputs[[#Headers],[Country]:[Coastal Population]],0))</f>
        <v>6.0513299999999999E-16</v>
      </c>
      <c r="M205" s="70">
        <f>INDEX('4. WP General data'!$B$7:$L$229, MATCH('1. Eutrophication General data'!$C205, '4. WP General data'!$B$7:$B$229, 0), MATCH('1. Eutrophication General data'!M$8, Eutrophication_Module_Inputs[[#Headers],[Country]:[Coastal Population]],0))</f>
        <v>0.12421</v>
      </c>
    </row>
    <row r="206" spans="3:13" ht="14.25" customHeight="1" x14ac:dyDescent="0.2">
      <c r="C206" s="9" t="s">
        <v>224</v>
      </c>
      <c r="D206" s="9" t="s">
        <v>31</v>
      </c>
      <c r="E206" s="69">
        <f>INDEX('4. WP General data'!$B$7:$L$229, MATCH('1. Eutrophication General data'!$C206, '4. WP General data'!$B$7:$B$229, 0), MATCH('1. Eutrophication General data'!E$8, Eutrophication_Module_Inputs[[#Headers],[Country]:[Coastal Population]],0))</f>
        <v>71697030</v>
      </c>
      <c r="F206" s="69">
        <f>INDEX('4. WP General data'!$B$7:$L$229, MATCH('1. Eutrophication General data'!$C206, '4. WP General data'!$B$7:$B$229, 0), MATCH('1. Eutrophication General data'!F$8, Eutrophication_Module_Inputs[[#Headers],[Country]:[Coastal Population]],0))</f>
        <v>140.149744563409</v>
      </c>
      <c r="G206" s="69"/>
      <c r="H206" s="69">
        <f>INDEX('4. WP General data'!$B$7:$L$229, MATCH('1. Eutrophication General data'!$C206, '4. WP General data'!$B$7:$B$229, 0), MATCH('1. Eutrophication General data'!H$8, Eutrophication_Module_Inputs[[#Headers],[Country]:[Coastal Population]],0))</f>
        <v>19576.49728</v>
      </c>
      <c r="I206" s="69">
        <f>INDEX('4. WP General data'!$B$7:$L$229, MATCH('1. Eutrophication General data'!$C206, '4. WP General data'!$B$7:$B$229, 0), MATCH('1. Eutrophication General data'!I$8, Eutrophication_Module_Inputs[[#Headers],[Country]:[Coastal Population]],0))</f>
        <v>510890</v>
      </c>
      <c r="J206" s="69">
        <f>INDEX('4. WP General data'!$B$7:$L$229, MATCH('1. Eutrophication General data'!$C206, '4. WP General data'!$B$7:$B$229, 0), MATCH('1. Eutrophication General data'!J$8, Eutrophication_Module_Inputs[[#Headers],[Country]:[Coastal Population]],0))</f>
        <v>0</v>
      </c>
      <c r="K206" s="69">
        <f>INDEX('4. WP General data'!$B$7:$L$229, MATCH('1. Eutrophication General data'!$C206, '4. WP General data'!$B$7:$B$229, 0), MATCH('1. Eutrophication General data'!K$8, Eutrophication_Module_Inputs[[#Headers],[Country]:[Coastal Population]],0))</f>
        <v>8.5215600000000007E-12</v>
      </c>
      <c r="L206" s="69">
        <f>INDEX('4. WP General data'!$B$7:$L$229, MATCH('1. Eutrophication General data'!$C206, '4. WP General data'!$B$7:$B$229, 0), MATCH('1. Eutrophication General data'!L$8, Eutrophication_Module_Inputs[[#Headers],[Country]:[Coastal Population]],0))</f>
        <v>8.0334000000000005E-16</v>
      </c>
      <c r="M206" s="70">
        <f>INDEX('4. WP General data'!$B$7:$L$229, MATCH('1. Eutrophication General data'!$C206, '4. WP General data'!$B$7:$B$229, 0), MATCH('1. Eutrophication General data'!M$8, Eutrophication_Module_Inputs[[#Headers],[Country]:[Coastal Population]],0))</f>
        <v>9.8229999999999998E-2</v>
      </c>
    </row>
    <row r="207" spans="3:13" ht="14.25" customHeight="1" x14ac:dyDescent="0.2">
      <c r="C207" s="9" t="s">
        <v>225</v>
      </c>
      <c r="D207" s="9" t="s">
        <v>31</v>
      </c>
      <c r="E207" s="69">
        <f>INDEX('4. WP General data'!$B$7:$L$229, MATCH('1. Eutrophication General data'!$C207, '4. WP General data'!$B$7:$B$229, 0), MATCH('1. Eutrophication General data'!E$8, Eutrophication_Module_Inputs[[#Headers],[Country]:[Coastal Population]],0))</f>
        <v>1341296</v>
      </c>
      <c r="F207" s="69">
        <f>INDEX('4. WP General data'!$B$7:$L$229, MATCH('1. Eutrophication General data'!$C207, '4. WP General data'!$B$7:$B$229, 0), MATCH('1. Eutrophication General data'!F$8, Eutrophication_Module_Inputs[[#Headers],[Country]:[Coastal Population]],0))</f>
        <v>88.832683254875604</v>
      </c>
      <c r="G207" s="69"/>
      <c r="H207" s="69">
        <f>INDEX('4. WP General data'!$B$7:$L$229, MATCH('1. Eutrophication General data'!$C207, '4. WP General data'!$B$7:$B$229, 0), MATCH('1. Eutrophication General data'!H$8, Eutrophication_Module_Inputs[[#Headers],[Country]:[Coastal Population]],0))</f>
        <v>7592.5937620000004</v>
      </c>
      <c r="I207" s="69">
        <f>INDEX('4. WP General data'!$B$7:$L$229, MATCH('1. Eutrophication General data'!$C207, '4. WP General data'!$B$7:$B$229, 0), MATCH('1. Eutrophication General data'!I$8, Eutrophication_Module_Inputs[[#Headers],[Country]:[Coastal Population]],0))</f>
        <v>14870</v>
      </c>
      <c r="J207" s="69">
        <f>INDEX('4. WP General data'!$B$7:$L$229, MATCH('1. Eutrophication General data'!$C207, '4. WP General data'!$B$7:$B$229, 0), MATCH('1. Eutrophication General data'!J$8, Eutrophication_Module_Inputs[[#Headers],[Country]:[Coastal Population]],0))</f>
        <v>0</v>
      </c>
      <c r="K207" s="69" t="str">
        <f>INDEX('4. WP General data'!$B$7:$L$229, MATCH('1. Eutrophication General data'!$C207, '4. WP General data'!$B$7:$B$229, 0), MATCH('1. Eutrophication General data'!K$8, Eutrophication_Module_Inputs[[#Headers],[Country]:[Coastal Population]],0))</f>
        <v>Country not available in source dataset</v>
      </c>
      <c r="L207" s="69" t="str">
        <f>INDEX('4. WP General data'!$B$7:$L$229, MATCH('1. Eutrophication General data'!$C207, '4. WP General data'!$B$7:$B$229, 0), MATCH('1. Eutrophication General data'!L$8, Eutrophication_Module_Inputs[[#Headers],[Country]:[Coastal Population]],0))</f>
        <v>Country not available in Source Dataset</v>
      </c>
      <c r="M207" s="70">
        <f>INDEX('4. WP General data'!$B$7:$L$229, MATCH('1. Eutrophication General data'!$C207, '4. WP General data'!$B$7:$B$229, 0), MATCH('1. Eutrophication General data'!M$8, Eutrophication_Module_Inputs[[#Headers],[Country]:[Coastal Population]],0))</f>
        <v>0.53034999999999999</v>
      </c>
    </row>
    <row r="208" spans="3:13" ht="14.25" customHeight="1" x14ac:dyDescent="0.2">
      <c r="C208" s="9" t="s">
        <v>226</v>
      </c>
      <c r="D208" s="9" t="s">
        <v>34</v>
      </c>
      <c r="E208" s="69">
        <f>INDEX('4. WP General data'!$B$7:$L$229, MATCH('1. Eutrophication General data'!$C208, '4. WP General data'!$B$7:$B$229, 0), MATCH('1. Eutrophication General data'!E$8, Eutrophication_Module_Inputs[[#Headers],[Country]:[Coastal Population]],0))</f>
        <v>8848699</v>
      </c>
      <c r="F208" s="69">
        <f>INDEX('4. WP General data'!$B$7:$L$229, MATCH('1. Eutrophication General data'!$C208, '4. WP General data'!$B$7:$B$229, 0), MATCH('1. Eutrophication General data'!F$8, Eutrophication_Module_Inputs[[#Headers],[Country]:[Coastal Population]],0))</f>
        <v>158.94151498437199</v>
      </c>
      <c r="G208" s="69"/>
      <c r="H208" s="69">
        <f>INDEX('4. WP General data'!$B$7:$L$229, MATCH('1. Eutrophication General data'!$C208, '4. WP General data'!$B$7:$B$229, 0), MATCH('1. Eutrophication General data'!H$8, Eutrophication_Module_Inputs[[#Headers],[Country]:[Coastal Population]],0))</f>
        <v>2652.743598</v>
      </c>
      <c r="I208" s="69">
        <f>INDEX('4. WP General data'!$B$7:$L$229, MATCH('1. Eutrophication General data'!$C208, '4. WP General data'!$B$7:$B$229, 0), MATCH('1. Eutrophication General data'!I$8, Eutrophication_Module_Inputs[[#Headers],[Country]:[Coastal Population]],0))</f>
        <v>54390</v>
      </c>
      <c r="J208" s="69">
        <f>INDEX('4. WP General data'!$B$7:$L$229, MATCH('1. Eutrophication General data'!$C208, '4. WP General data'!$B$7:$B$229, 0), MATCH('1. Eutrophication General data'!J$8, Eutrophication_Module_Inputs[[#Headers],[Country]:[Coastal Population]],0))</f>
        <v>0</v>
      </c>
      <c r="K208" s="69">
        <f>INDEX('4. WP General data'!$B$7:$L$229, MATCH('1. Eutrophication General data'!$C208, '4. WP General data'!$B$7:$B$229, 0), MATCH('1. Eutrophication General data'!K$8, Eutrophication_Module_Inputs[[#Headers],[Country]:[Coastal Population]],0))</f>
        <v>5.4281200000000005E-12</v>
      </c>
      <c r="L208" s="69">
        <f>INDEX('4. WP General data'!$B$7:$L$229, MATCH('1. Eutrophication General data'!$C208, '4. WP General data'!$B$7:$B$229, 0), MATCH('1. Eutrophication General data'!L$8, Eutrophication_Module_Inputs[[#Headers],[Country]:[Coastal Population]],0))</f>
        <v>9.1521800000000007E-16</v>
      </c>
      <c r="M208" s="70">
        <f>INDEX('4. WP General data'!$B$7:$L$229, MATCH('1. Eutrophication General data'!$C208, '4. WP General data'!$B$7:$B$229, 0), MATCH('1. Eutrophication General data'!M$8, Eutrophication_Module_Inputs[[#Headers],[Country]:[Coastal Population]],0))</f>
        <v>0.16027999999999998</v>
      </c>
    </row>
    <row r="209" spans="3:13" ht="14.25" customHeight="1" x14ac:dyDescent="0.2">
      <c r="C209" s="9" t="s">
        <v>227</v>
      </c>
      <c r="D209" s="9" t="s">
        <v>31</v>
      </c>
      <c r="E209" s="69">
        <f>INDEX('4. WP General data'!$B$7:$L$229, MATCH('1. Eutrophication General data'!$C209, '4. WP General data'!$B$7:$B$229, 0), MATCH('1. Eutrophication General data'!E$8, Eutrophication_Module_Inputs[[#Headers],[Country]:[Coastal Population]],0))</f>
        <v>106858</v>
      </c>
      <c r="F209" s="69">
        <f>INDEX('4. WP General data'!$B$7:$L$229, MATCH('1. Eutrophication General data'!$C209, '4. WP General data'!$B$7:$B$229, 0), MATCH('1. Eutrophication General data'!F$8, Eutrophication_Module_Inputs[[#Headers],[Country]:[Coastal Population]],0))</f>
        <v>147.245833333333</v>
      </c>
      <c r="G209" s="69"/>
      <c r="H209" s="69">
        <f>INDEX('4. WP General data'!$B$7:$L$229, MATCH('1. Eutrophication General data'!$C209, '4. WP General data'!$B$7:$B$229, 0), MATCH('1. Eutrophication General data'!H$8, Eutrophication_Module_Inputs[[#Headers],[Country]:[Coastal Population]],0))</f>
        <v>7176.8169010000001</v>
      </c>
      <c r="I209" s="69">
        <f>INDEX('4. WP General data'!$B$7:$L$229, MATCH('1. Eutrophication General data'!$C209, '4. WP General data'!$B$7:$B$229, 0), MATCH('1. Eutrophication General data'!I$8, Eutrophication_Module_Inputs[[#Headers],[Country]:[Coastal Population]],0))</f>
        <v>720</v>
      </c>
      <c r="J209" s="69">
        <f>INDEX('4. WP General data'!$B$7:$L$229, MATCH('1. Eutrophication General data'!$C209, '4. WP General data'!$B$7:$B$229, 0), MATCH('1. Eutrophication General data'!J$8, Eutrophication_Module_Inputs[[#Headers],[Country]:[Coastal Population]],0))</f>
        <v>0</v>
      </c>
      <c r="K209" s="69" t="str">
        <f>INDEX('4. WP General data'!$B$7:$L$229, MATCH('1. Eutrophication General data'!$C209, '4. WP General data'!$B$7:$B$229, 0), MATCH('1. Eutrophication General data'!K$8, Eutrophication_Module_Inputs[[#Headers],[Country]:[Coastal Population]],0))</f>
        <v>Country not available in source dataset</v>
      </c>
      <c r="L209" s="69">
        <f>INDEX('4. WP General data'!$B$7:$L$229, MATCH('1. Eutrophication General data'!$C209, '4. WP General data'!$B$7:$B$229, 0), MATCH('1. Eutrophication General data'!L$8, Eutrophication_Module_Inputs[[#Headers],[Country]:[Coastal Population]],0))</f>
        <v>0</v>
      </c>
      <c r="M209" s="70">
        <f>INDEX('4. WP General data'!$B$7:$L$229, MATCH('1. Eutrophication General data'!$C209, '4. WP General data'!$B$7:$B$229, 0), MATCH('1. Eutrophication General data'!M$8, Eutrophication_Module_Inputs[[#Headers],[Country]:[Coastal Population]],0))</f>
        <v>1</v>
      </c>
    </row>
    <row r="210" spans="3:13" ht="14.25" customHeight="1" x14ac:dyDescent="0.2">
      <c r="C210" s="9" t="s">
        <v>228</v>
      </c>
      <c r="D210" s="9" t="s">
        <v>36</v>
      </c>
      <c r="E210" s="69">
        <f>INDEX('4. WP General data'!$B$7:$L$229, MATCH('1. Eutrophication General data'!$C210, '4. WP General data'!$B$7:$B$229, 0), MATCH('1. Eutrophication General data'!E$8, Eutrophication_Module_Inputs[[#Headers],[Country]:[Coastal Population]],0))</f>
        <v>1531044</v>
      </c>
      <c r="F210" s="69">
        <f>INDEX('4. WP General data'!$B$7:$L$229, MATCH('1. Eutrophication General data'!$C210, '4. WP General data'!$B$7:$B$229, 0), MATCH('1. Eutrophication General data'!F$8, Eutrophication_Module_Inputs[[#Headers],[Country]:[Coastal Population]],0))</f>
        <v>297.40019493177402</v>
      </c>
      <c r="G210" s="69"/>
      <c r="H210" s="69">
        <f>INDEX('4. WP General data'!$B$7:$L$229, MATCH('1. Eutrophication General data'!$C210, '4. WP General data'!$B$7:$B$229, 0), MATCH('1. Eutrophication General data'!H$8, Eutrophication_Module_Inputs[[#Headers],[Country]:[Coastal Population]],0))</f>
        <v>27529.031230000001</v>
      </c>
      <c r="I210" s="69">
        <f>INDEX('4. WP General data'!$B$7:$L$229, MATCH('1. Eutrophication General data'!$C210, '4. WP General data'!$B$7:$B$229, 0), MATCH('1. Eutrophication General data'!I$8, Eutrophication_Module_Inputs[[#Headers],[Country]:[Coastal Population]],0))</f>
        <v>5130</v>
      </c>
      <c r="J210" s="69">
        <f>INDEX('4. WP General data'!$B$7:$L$229, MATCH('1. Eutrophication General data'!$C210, '4. WP General data'!$B$7:$B$229, 0), MATCH('1. Eutrophication General data'!J$8, Eutrophication_Module_Inputs[[#Headers],[Country]:[Coastal Population]],0))</f>
        <v>0</v>
      </c>
      <c r="K210" s="69">
        <f>INDEX('4. WP General data'!$B$7:$L$229, MATCH('1. Eutrophication General data'!$C210, '4. WP General data'!$B$7:$B$229, 0), MATCH('1. Eutrophication General data'!K$8, Eutrophication_Module_Inputs[[#Headers],[Country]:[Coastal Population]],0))</f>
        <v>1.10406E-11</v>
      </c>
      <c r="L210" s="69">
        <f>INDEX('4. WP General data'!$B$7:$L$229, MATCH('1. Eutrophication General data'!$C210, '4. WP General data'!$B$7:$B$229, 0), MATCH('1. Eutrophication General data'!L$8, Eutrophication_Module_Inputs[[#Headers],[Country]:[Coastal Population]],0))</f>
        <v>7.0555400000000007E-16</v>
      </c>
      <c r="M210" s="70">
        <f>INDEX('4. WP General data'!$B$7:$L$229, MATCH('1. Eutrophication General data'!$C210, '4. WP General data'!$B$7:$B$229, 0), MATCH('1. Eutrophication General data'!M$8, Eutrophication_Module_Inputs[[#Headers],[Country]:[Coastal Population]],0))</f>
        <v>0.68169999999999997</v>
      </c>
    </row>
    <row r="211" spans="3:13" ht="14.25" customHeight="1" x14ac:dyDescent="0.2">
      <c r="C211" s="9" t="s">
        <v>229</v>
      </c>
      <c r="D211" s="9" t="s">
        <v>29</v>
      </c>
      <c r="E211" s="69">
        <f>INDEX('4. WP General data'!$B$7:$L$229, MATCH('1. Eutrophication General data'!$C211, '4. WP General data'!$B$7:$B$229, 0), MATCH('1. Eutrophication General data'!E$8, Eutrophication_Module_Inputs[[#Headers],[Country]:[Coastal Population]],0))</f>
        <v>12356117</v>
      </c>
      <c r="F211" s="69">
        <f>INDEX('4. WP General data'!$B$7:$L$229, MATCH('1. Eutrophication General data'!$C211, '4. WP General data'!$B$7:$B$229, 0), MATCH('1. Eutrophication General data'!F$8, Eutrophication_Module_Inputs[[#Headers],[Country]:[Coastal Population]],0))</f>
        <v>78.932453656024705</v>
      </c>
      <c r="G211" s="69"/>
      <c r="H211" s="69">
        <f>INDEX('4. WP General data'!$B$7:$L$229, MATCH('1. Eutrophication General data'!$C211, '4. WP General data'!$B$7:$B$229, 0), MATCH('1. Eutrophication General data'!H$8, Eutrophication_Module_Inputs[[#Headers],[Country]:[Coastal Population]],0))</f>
        <v>11839.54513</v>
      </c>
      <c r="I211" s="69">
        <f>INDEX('4. WP General data'!$B$7:$L$229, MATCH('1. Eutrophication General data'!$C211, '4. WP General data'!$B$7:$B$229, 0), MATCH('1. Eutrophication General data'!I$8, Eutrophication_Module_Inputs[[#Headers],[Country]:[Coastal Population]],0))</f>
        <v>155360</v>
      </c>
      <c r="J211" s="69">
        <f>INDEX('4. WP General data'!$B$7:$L$229, MATCH('1. Eutrophication General data'!$C211, '4. WP General data'!$B$7:$B$229, 0), MATCH('1. Eutrophication General data'!J$8, Eutrophication_Module_Inputs[[#Headers],[Country]:[Coastal Population]],0))</f>
        <v>0</v>
      </c>
      <c r="K211" s="69">
        <f>INDEX('4. WP General data'!$B$7:$L$229, MATCH('1. Eutrophication General data'!$C211, '4. WP General data'!$B$7:$B$229, 0), MATCH('1. Eutrophication General data'!K$8, Eutrophication_Module_Inputs[[#Headers],[Country]:[Coastal Population]],0))</f>
        <v>4.7728200000000001E-15</v>
      </c>
      <c r="L211" s="69">
        <f>INDEX('4. WP General data'!$B$7:$L$229, MATCH('1. Eutrophication General data'!$C211, '4. WP General data'!$B$7:$B$229, 0), MATCH('1. Eutrophication General data'!L$8, Eutrophication_Module_Inputs[[#Headers],[Country]:[Coastal Population]],0))</f>
        <v>4.93999E-15</v>
      </c>
      <c r="M211" s="70">
        <f>INDEX('4. WP General data'!$B$7:$L$229, MATCH('1. Eutrophication General data'!$C211, '4. WP General data'!$B$7:$B$229, 0), MATCH('1. Eutrophication General data'!M$8, Eutrophication_Module_Inputs[[#Headers],[Country]:[Coastal Population]],0))</f>
        <v>0.29077000000000003</v>
      </c>
    </row>
    <row r="212" spans="3:13" ht="14.25" customHeight="1" x14ac:dyDescent="0.2">
      <c r="C212" s="9" t="s">
        <v>325</v>
      </c>
      <c r="D212" s="9" t="s">
        <v>27</v>
      </c>
      <c r="E212" s="69">
        <f>INDEX('4. WP General data'!$B$7:$L$229, MATCH('1. Eutrophication General data'!$C212, '4. WP General data'!$B$7:$B$229, 0), MATCH('1. Eutrophication General data'!E$8, Eutrophication_Module_Inputs[[#Headers],[Country]:[Coastal Population]],0))</f>
        <v>84979913</v>
      </c>
      <c r="F212" s="69">
        <f>INDEX('4. WP General data'!$B$7:$L$229, MATCH('1. Eutrophication General data'!$C212, '4. WP General data'!$B$7:$B$229, 0), MATCH('1. Eutrophication General data'!F$8, Eutrophication_Module_Inputs[[#Headers],[Country]:[Coastal Population]],0))</f>
        <v>109.334768655068</v>
      </c>
      <c r="G212" s="69"/>
      <c r="H212" s="69">
        <f>INDEX('4. WP General data'!$B$7:$L$229, MATCH('1. Eutrophication General data'!$C212, '4. WP General data'!$B$7:$B$229, 0), MATCH('1. Eutrophication General data'!H$8, Eutrophication_Module_Inputs[[#Headers],[Country]:[Coastal Population]],0))</f>
        <v>31225.326120000002</v>
      </c>
      <c r="I212" s="69">
        <f>INDEX('4. WP General data'!$B$7:$L$229, MATCH('1. Eutrophication General data'!$C212, '4. WP General data'!$B$7:$B$229, 0), MATCH('1. Eutrophication General data'!I$8, Eutrophication_Module_Inputs[[#Headers],[Country]:[Coastal Population]],0))</f>
        <v>769630</v>
      </c>
      <c r="J212" s="69">
        <f>INDEX('4. WP General data'!$B$7:$L$229, MATCH('1. Eutrophication General data'!$C212, '4. WP General data'!$B$7:$B$229, 0), MATCH('1. Eutrophication General data'!J$8, Eutrophication_Module_Inputs[[#Headers],[Country]:[Coastal Population]],0))</f>
        <v>0</v>
      </c>
      <c r="K212" s="69">
        <f>INDEX('4. WP General data'!$B$7:$L$229, MATCH('1. Eutrophication General data'!$C212, '4. WP General data'!$B$7:$B$229, 0), MATCH('1. Eutrophication General data'!K$8, Eutrophication_Module_Inputs[[#Headers],[Country]:[Coastal Population]],0))</f>
        <v>2.14778E-12</v>
      </c>
      <c r="L212" s="69">
        <f>INDEX('4. WP General data'!$B$7:$L$229, MATCH('1. Eutrophication General data'!$C212, '4. WP General data'!$B$7:$B$229, 0), MATCH('1. Eutrophication General data'!L$8, Eutrophication_Module_Inputs[[#Headers],[Country]:[Coastal Population]],0))</f>
        <v>4.5820200000000003E-15</v>
      </c>
      <c r="M212" s="70">
        <f>INDEX('4. WP General data'!$B$7:$L$229, MATCH('1. Eutrophication General data'!$C212, '4. WP General data'!$B$7:$B$229, 0), MATCH('1. Eutrophication General data'!M$8, Eutrophication_Module_Inputs[[#Headers],[Country]:[Coastal Population]],0))</f>
        <v>0.21596000000000001</v>
      </c>
    </row>
    <row r="213" spans="3:13" ht="14.25" customHeight="1" x14ac:dyDescent="0.2">
      <c r="C213" s="9" t="s">
        <v>231</v>
      </c>
      <c r="D213" s="9" t="s">
        <v>27</v>
      </c>
      <c r="E213" s="69">
        <f>INDEX('4. WP General data'!$B$7:$L$229, MATCH('1. Eutrophication General data'!$C213, '4. WP General data'!$B$7:$B$229, 0), MATCH('1. Eutrophication General data'!E$8, Eutrophication_Module_Inputs[[#Headers],[Country]:[Coastal Population]],0))</f>
        <v>6430770</v>
      </c>
      <c r="F213" s="69">
        <f>INDEX('4. WP General data'!$B$7:$L$229, MATCH('1. Eutrophication General data'!$C213, '4. WP General data'!$B$7:$B$229, 0), MATCH('1. Eutrophication General data'!F$8, Eutrophication_Module_Inputs[[#Headers],[Country]:[Coastal Population]],0))</f>
        <v>13.4953184516843</v>
      </c>
      <c r="G213" s="69"/>
      <c r="H213" s="69" t="str">
        <f>INDEX('4. WP General data'!$B$7:$L$229, MATCH('1. Eutrophication General data'!$C213, '4. WP General data'!$B$7:$B$229, 0), MATCH('1. Eutrophication General data'!H$8, Eutrophication_Module_Inputs[[#Headers],[Country]:[Coastal Population]],0))</f>
        <v>No value</v>
      </c>
      <c r="I213" s="69">
        <f>INDEX('4. WP General data'!$B$7:$L$229, MATCH('1. Eutrophication General data'!$C213, '4. WP General data'!$B$7:$B$229, 0), MATCH('1. Eutrophication General data'!I$8, Eutrophication_Module_Inputs[[#Headers],[Country]:[Coastal Population]],0))</f>
        <v>469930</v>
      </c>
      <c r="J213" s="69">
        <f>INDEX('4. WP General data'!$B$7:$L$229, MATCH('1. Eutrophication General data'!$C213, '4. WP General data'!$B$7:$B$229, 0), MATCH('1. Eutrophication General data'!J$8, Eutrophication_Module_Inputs[[#Headers],[Country]:[Coastal Population]],0))</f>
        <v>0</v>
      </c>
      <c r="K213" s="69">
        <f>INDEX('4. WP General data'!$B$7:$L$229, MATCH('1. Eutrophication General data'!$C213, '4. WP General data'!$B$7:$B$229, 0), MATCH('1. Eutrophication General data'!K$8, Eutrophication_Module_Inputs[[#Headers],[Country]:[Coastal Population]],0))</f>
        <v>2.2363300000000002E-13</v>
      </c>
      <c r="L213" s="69">
        <f>INDEX('4. WP General data'!$B$7:$L$229, MATCH('1. Eutrophication General data'!$C213, '4. WP General data'!$B$7:$B$229, 0), MATCH('1. Eutrophication General data'!L$8, Eutrophication_Module_Inputs[[#Headers],[Country]:[Coastal Population]],0))</f>
        <v>0</v>
      </c>
      <c r="M213" s="70">
        <f>INDEX('4. WP General data'!$B$7:$L$229, MATCH('1. Eutrophication General data'!$C213, '4. WP General data'!$B$7:$B$229, 0), MATCH('1. Eutrophication General data'!M$8, Eutrophication_Module_Inputs[[#Headers],[Country]:[Coastal Population]],0))</f>
        <v>4.9800000000000001E-3</v>
      </c>
    </row>
    <row r="214" spans="3:13" ht="14.25" customHeight="1" x14ac:dyDescent="0.2">
      <c r="C214" s="9" t="s">
        <v>232</v>
      </c>
      <c r="D214" s="9" t="s">
        <v>36</v>
      </c>
      <c r="E214" s="69">
        <f>INDEX('4. WP General data'!$B$7:$L$229, MATCH('1. Eutrophication General data'!$C214, '4. WP General data'!$B$7:$B$229, 0), MATCH('1. Eutrophication General data'!E$8, Eutrophication_Module_Inputs[[#Headers],[Country]:[Coastal Population]],0))</f>
        <v>45703</v>
      </c>
      <c r="F214" s="69">
        <f>INDEX('4. WP General data'!$B$7:$L$229, MATCH('1. Eutrophication General data'!$C214, '4. WP General data'!$B$7:$B$229, 0), MATCH('1. Eutrophication General data'!F$8, Eutrophication_Module_Inputs[[#Headers],[Country]:[Coastal Population]],0))</f>
        <v>47.488421052631601</v>
      </c>
      <c r="G214" s="69"/>
      <c r="H214" s="69">
        <f>INDEX('4. WP General data'!$B$7:$L$229, MATCH('1. Eutrophication General data'!$C214, '4. WP General data'!$B$7:$B$229, 0), MATCH('1. Eutrophication General data'!H$8, Eutrophication_Module_Inputs[[#Headers],[Country]:[Coastal Population]],0))</f>
        <v>21358.758460000001</v>
      </c>
      <c r="I214" s="69">
        <f>INDEX('4. WP General data'!$B$7:$L$229, MATCH('1. Eutrophication General data'!$C214, '4. WP General data'!$B$7:$B$229, 0), MATCH('1. Eutrophication General data'!I$8, Eutrophication_Module_Inputs[[#Headers],[Country]:[Coastal Population]],0))</f>
        <v>950</v>
      </c>
      <c r="J214" s="69">
        <f>INDEX('4. WP General data'!$B$7:$L$229, MATCH('1. Eutrophication General data'!$C214, '4. WP General data'!$B$7:$B$229, 0), MATCH('1. Eutrophication General data'!J$8, Eutrophication_Module_Inputs[[#Headers],[Country]:[Coastal Population]],0))</f>
        <v>0</v>
      </c>
      <c r="K214" s="69" t="str">
        <f>INDEX('4. WP General data'!$B$7:$L$229, MATCH('1. Eutrophication General data'!$C214, '4. WP General data'!$B$7:$B$229, 0), MATCH('1. Eutrophication General data'!K$8, Eutrophication_Module_Inputs[[#Headers],[Country]:[Coastal Population]],0))</f>
        <v>Country not available in source dataset</v>
      </c>
      <c r="L214" s="69">
        <f>INDEX('4. WP General data'!$B$7:$L$229, MATCH('1. Eutrophication General data'!$C214, '4. WP General data'!$B$7:$B$229, 0), MATCH('1. Eutrophication General data'!L$8, Eutrophication_Module_Inputs[[#Headers],[Country]:[Coastal Population]],0))</f>
        <v>4.0629800000000003E-16</v>
      </c>
      <c r="M214" s="70">
        <f>INDEX('4. WP General data'!$B$7:$L$229, MATCH('1. Eutrophication General data'!$C214, '4. WP General data'!$B$7:$B$229, 0), MATCH('1. Eutrophication General data'!M$8, Eutrophication_Module_Inputs[[#Headers],[Country]:[Coastal Population]],0))</f>
        <v>1</v>
      </c>
    </row>
    <row r="215" spans="3:13" ht="14.25" customHeight="1" x14ac:dyDescent="0.2">
      <c r="C215" s="9" t="s">
        <v>233</v>
      </c>
      <c r="D215" s="9" t="s">
        <v>31</v>
      </c>
      <c r="E215" s="69">
        <f>INDEX('4. WP General data'!$B$7:$L$229, MATCH('1. Eutrophication General data'!$C215, '4. WP General data'!$B$7:$B$229, 0), MATCH('1. Eutrophication General data'!E$8, Eutrophication_Module_Inputs[[#Headers],[Country]:[Coastal Population]],0))</f>
        <v>11312</v>
      </c>
      <c r="F215" s="69">
        <f>INDEX('4. WP General data'!$B$7:$L$229, MATCH('1. Eutrophication General data'!$C215, '4. WP General data'!$B$7:$B$229, 0), MATCH('1. Eutrophication General data'!F$8, Eutrophication_Module_Inputs[[#Headers],[Country]:[Coastal Population]],0))</f>
        <v>373.46666666666698</v>
      </c>
      <c r="G215" s="69"/>
      <c r="H215" s="69">
        <f>INDEX('4. WP General data'!$B$7:$L$229, MATCH('1. Eutrophication General data'!$C215, '4. WP General data'!$B$7:$B$229, 0), MATCH('1. Eutrophication General data'!H$8, Eutrophication_Module_Inputs[[#Headers],[Country]:[Coastal Population]],0))</f>
        <v>6815.0636629999999</v>
      </c>
      <c r="I215" s="69">
        <f>INDEX('4. WP General data'!$B$7:$L$229, MATCH('1. Eutrophication General data'!$C215, '4. WP General data'!$B$7:$B$229, 0), MATCH('1. Eutrophication General data'!I$8, Eutrophication_Module_Inputs[[#Headers],[Country]:[Coastal Population]],0))</f>
        <v>30</v>
      </c>
      <c r="J215" s="69">
        <f>INDEX('4. WP General data'!$B$7:$L$229, MATCH('1. Eutrophication General data'!$C215, '4. WP General data'!$B$7:$B$229, 0), MATCH('1. Eutrophication General data'!J$8, Eutrophication_Module_Inputs[[#Headers],[Country]:[Coastal Population]],0))</f>
        <v>0</v>
      </c>
      <c r="K215" s="69" t="str">
        <f>INDEX('4. WP General data'!$B$7:$L$229, MATCH('1. Eutrophication General data'!$C215, '4. WP General data'!$B$7:$B$229, 0), MATCH('1. Eutrophication General data'!K$8, Eutrophication_Module_Inputs[[#Headers],[Country]:[Coastal Population]],0))</f>
        <v>Country not available in source dataset</v>
      </c>
      <c r="L215" s="69">
        <f>INDEX('4. WP General data'!$B$7:$L$229, MATCH('1. Eutrophication General data'!$C215, '4. WP General data'!$B$7:$B$229, 0), MATCH('1. Eutrophication General data'!L$8, Eutrophication_Module_Inputs[[#Headers],[Country]:[Coastal Population]],0))</f>
        <v>0</v>
      </c>
      <c r="M215" s="70">
        <f>INDEX('4. WP General data'!$B$7:$L$229, MATCH('1. Eutrophication General data'!$C215, '4. WP General data'!$B$7:$B$229, 0), MATCH('1. Eutrophication General data'!M$8, Eutrophication_Module_Inputs[[#Headers],[Country]:[Coastal Population]],0))</f>
        <v>0</v>
      </c>
    </row>
    <row r="216" spans="3:13" ht="14.25" customHeight="1" x14ac:dyDescent="0.2">
      <c r="C216" s="9" t="s">
        <v>234</v>
      </c>
      <c r="D216" s="9" t="s">
        <v>34</v>
      </c>
      <c r="E216" s="69">
        <f>INDEX('4. WP General data'!$B$7:$L$229, MATCH('1. Eutrophication General data'!$C216, '4. WP General data'!$B$7:$B$229, 0), MATCH('1. Eutrophication General data'!E$8, Eutrophication_Module_Inputs[[#Headers],[Country]:[Coastal Population]],0))</f>
        <v>47249585</v>
      </c>
      <c r="F216" s="69">
        <f>INDEX('4. WP General data'!$B$7:$L$229, MATCH('1. Eutrophication General data'!$C216, '4. WP General data'!$B$7:$B$229, 0), MATCH('1. Eutrophication General data'!F$8, Eutrophication_Module_Inputs[[#Headers],[Country]:[Coastal Population]],0))</f>
        <v>228.674336724516</v>
      </c>
      <c r="G216" s="69"/>
      <c r="H216" s="69">
        <f>INDEX('4. WP General data'!$B$7:$L$229, MATCH('1. Eutrophication General data'!$C216, '4. WP General data'!$B$7:$B$229, 0), MATCH('1. Eutrophication General data'!H$8, Eutrophication_Module_Inputs[[#Headers],[Country]:[Coastal Population]],0))</f>
        <v>2629.4539789999999</v>
      </c>
      <c r="I216" s="69">
        <f>INDEX('4. WP General data'!$B$7:$L$229, MATCH('1. Eutrophication General data'!$C216, '4. WP General data'!$B$7:$B$229, 0), MATCH('1. Eutrophication General data'!I$8, Eutrophication_Module_Inputs[[#Headers],[Country]:[Coastal Population]],0))</f>
        <v>200520</v>
      </c>
      <c r="J216" s="69">
        <f>INDEX('4. WP General data'!$B$7:$L$229, MATCH('1. Eutrophication General data'!$C216, '4. WP General data'!$B$7:$B$229, 0), MATCH('1. Eutrophication General data'!J$8, Eutrophication_Module_Inputs[[#Headers],[Country]:[Coastal Population]],0))</f>
        <v>0</v>
      </c>
      <c r="K216" s="69">
        <f>INDEX('4. WP General data'!$B$7:$L$229, MATCH('1. Eutrophication General data'!$C216, '4. WP General data'!$B$7:$B$229, 0), MATCH('1. Eutrophication General data'!K$8, Eutrophication_Module_Inputs[[#Headers],[Country]:[Coastal Population]],0))</f>
        <v>6.4729800000000004E-13</v>
      </c>
      <c r="L216" s="69">
        <f>INDEX('4. WP General data'!$B$7:$L$229, MATCH('1. Eutrophication General data'!$C216, '4. WP General data'!$B$7:$B$229, 0), MATCH('1. Eutrophication General data'!L$8, Eutrophication_Module_Inputs[[#Headers],[Country]:[Coastal Population]],0))</f>
        <v>0</v>
      </c>
      <c r="M216" s="70">
        <f>INDEX('4. WP General data'!$B$7:$L$229, MATCH('1. Eutrophication General data'!$C216, '4. WP General data'!$B$7:$B$229, 0), MATCH('1. Eutrophication General data'!M$8, Eutrophication_Module_Inputs[[#Headers],[Country]:[Coastal Population]],0))</f>
        <v>1.7999999999999998E-4</v>
      </c>
    </row>
    <row r="217" spans="3:13" ht="14.25" customHeight="1" x14ac:dyDescent="0.2">
      <c r="C217" s="9" t="s">
        <v>235</v>
      </c>
      <c r="D217" s="9" t="s">
        <v>27</v>
      </c>
      <c r="E217" s="69">
        <f>INDEX('4. WP General data'!$B$7:$L$229, MATCH('1. Eutrophication General data'!$C217, '4. WP General data'!$B$7:$B$229, 0), MATCH('1. Eutrophication General data'!E$8, Eutrophication_Module_Inputs[[#Headers],[Country]:[Coastal Population]],0))</f>
        <v>38000000</v>
      </c>
      <c r="F217" s="69">
        <f>INDEX('4. WP General data'!$B$7:$L$229, MATCH('1. Eutrophication General data'!$C217, '4. WP General data'!$B$7:$B$229, 0), MATCH('1. Eutrophication General data'!F$8, Eutrophication_Module_Inputs[[#Headers],[Country]:[Coastal Population]],0))</f>
        <v>75.679989644459795</v>
      </c>
      <c r="G217" s="69"/>
      <c r="H217" s="69">
        <f>INDEX('4. WP General data'!$B$7:$L$229, MATCH('1. Eutrophication General data'!$C217, '4. WP General data'!$B$7:$B$229, 0), MATCH('1. Eutrophication General data'!H$8, Eutrophication_Module_Inputs[[#Headers],[Country]:[Coastal Population]],0))</f>
        <v>17516.582030000001</v>
      </c>
      <c r="I217" s="69">
        <f>INDEX('4. WP General data'!$B$7:$L$229, MATCH('1. Eutrophication General data'!$C217, '4. WP General data'!$B$7:$B$229, 0), MATCH('1. Eutrophication General data'!I$8, Eutrophication_Module_Inputs[[#Headers],[Country]:[Coastal Population]],0))</f>
        <v>579400</v>
      </c>
      <c r="J217" s="69">
        <f>INDEX('4. WP General data'!$B$7:$L$229, MATCH('1. Eutrophication General data'!$C217, '4. WP General data'!$B$7:$B$229, 0), MATCH('1. Eutrophication General data'!J$8, Eutrophication_Module_Inputs[[#Headers],[Country]:[Coastal Population]],0))</f>
        <v>0</v>
      </c>
      <c r="K217" s="69">
        <f>INDEX('4. WP General data'!$B$7:$L$229, MATCH('1. Eutrophication General data'!$C217, '4. WP General data'!$B$7:$B$229, 0), MATCH('1. Eutrophication General data'!K$8, Eutrophication_Module_Inputs[[#Headers],[Country]:[Coastal Population]],0))</f>
        <v>3.7618000000000002E-13</v>
      </c>
      <c r="L217" s="69">
        <f>INDEX('4. WP General data'!$B$7:$L$229, MATCH('1. Eutrophication General data'!$C217, '4. WP General data'!$B$7:$B$229, 0), MATCH('1. Eutrophication General data'!L$8, Eutrophication_Module_Inputs[[#Headers],[Country]:[Coastal Population]],0))</f>
        <v>4.3266800000000003E-15</v>
      </c>
      <c r="M217" s="70">
        <f>INDEX('4. WP General data'!$B$7:$L$229, MATCH('1. Eutrophication General data'!$C217, '4. WP General data'!$B$7:$B$229, 0), MATCH('1. Eutrophication General data'!M$8, Eutrophication_Module_Inputs[[#Headers],[Country]:[Coastal Population]],0))</f>
        <v>5.2009999999999994E-2</v>
      </c>
    </row>
    <row r="218" spans="3:13" ht="14.25" customHeight="1" x14ac:dyDescent="0.2">
      <c r="C218" s="9" t="s">
        <v>236</v>
      </c>
      <c r="D218" s="9" t="s">
        <v>29</v>
      </c>
      <c r="E218" s="69">
        <f>INDEX('4. WP General data'!$B$7:$L$229, MATCH('1. Eutrophication General data'!$C218, '4. WP General data'!$B$7:$B$229, 0), MATCH('1. Eutrophication General data'!E$8, Eutrophication_Module_Inputs[[#Headers],[Country]:[Coastal Population]],0))</f>
        <v>9441129</v>
      </c>
      <c r="F218" s="69">
        <f>INDEX('4. WP General data'!$B$7:$L$229, MATCH('1. Eutrophication General data'!$C218, '4. WP General data'!$B$7:$B$229, 0), MATCH('1. Eutrophication General data'!F$8, Eutrophication_Module_Inputs[[#Headers],[Country]:[Coastal Population]],0))</f>
        <v>131.866305266122</v>
      </c>
      <c r="G218" s="69"/>
      <c r="H218" s="69">
        <f>INDEX('4. WP General data'!$B$7:$L$229, MATCH('1. Eutrophication General data'!$C218, '4. WP General data'!$B$7:$B$229, 0), MATCH('1. Eutrophication General data'!H$8, Eutrophication_Module_Inputs[[#Headers],[Country]:[Coastal Population]],0))</f>
        <v>68790.329930000007</v>
      </c>
      <c r="I218" s="69">
        <f>INDEX('4. WP General data'!$B$7:$L$229, MATCH('1. Eutrophication General data'!$C218, '4. WP General data'!$B$7:$B$229, 0), MATCH('1. Eutrophication General data'!I$8, Eutrophication_Module_Inputs[[#Headers],[Country]:[Coastal Population]],0))</f>
        <v>71020</v>
      </c>
      <c r="J218" s="69">
        <f>INDEX('4. WP General data'!$B$7:$L$229, MATCH('1. Eutrophication General data'!$C218, '4. WP General data'!$B$7:$B$229, 0), MATCH('1. Eutrophication General data'!J$8, Eutrophication_Module_Inputs[[#Headers],[Country]:[Coastal Population]],0))</f>
        <v>0</v>
      </c>
      <c r="K218" s="69">
        <f>INDEX('4. WP General data'!$B$7:$L$229, MATCH('1. Eutrophication General data'!$C218, '4. WP General data'!$B$7:$B$229, 0), MATCH('1. Eutrophication General data'!K$8, Eutrophication_Module_Inputs[[#Headers],[Country]:[Coastal Population]],0))</f>
        <v>5.8433699999999999E-16</v>
      </c>
      <c r="L218" s="69">
        <f>INDEX('4. WP General data'!$B$7:$L$229, MATCH('1. Eutrophication General data'!$C218, '4. WP General data'!$B$7:$B$229, 0), MATCH('1. Eutrophication General data'!L$8, Eutrophication_Module_Inputs[[#Headers],[Country]:[Coastal Population]],0))</f>
        <v>2.6542600000000003E-15</v>
      </c>
      <c r="M218" s="70">
        <f>INDEX('4. WP General data'!$B$7:$L$229, MATCH('1. Eutrophication General data'!$C218, '4. WP General data'!$B$7:$B$229, 0), MATCH('1. Eutrophication General data'!M$8, Eutrophication_Module_Inputs[[#Headers],[Country]:[Coastal Population]],0))</f>
        <v>0.16474</v>
      </c>
    </row>
    <row r="219" spans="3:13" ht="14.25" customHeight="1" x14ac:dyDescent="0.2">
      <c r="C219" s="9" t="s">
        <v>237</v>
      </c>
      <c r="D219" s="9" t="s">
        <v>27</v>
      </c>
      <c r="E219" s="69">
        <f>INDEX('4. WP General data'!$B$7:$L$229, MATCH('1. Eutrophication General data'!$C219, '4. WP General data'!$B$7:$B$229, 0), MATCH('1. Eutrophication General data'!E$8, Eutrophication_Module_Inputs[[#Headers],[Country]:[Coastal Population]],0))</f>
        <v>67791000</v>
      </c>
      <c r="F219" s="69">
        <f>INDEX('4. WP General data'!$B$7:$L$229, MATCH('1. Eutrophication General data'!$C219, '4. WP General data'!$B$7:$B$229, 0), MATCH('1. Eutrophication General data'!F$8, Eutrophication_Module_Inputs[[#Headers],[Country]:[Coastal Population]],0))</f>
        <v>277.04828669449802</v>
      </c>
      <c r="G219" s="69"/>
      <c r="H219" s="69">
        <f>INDEX('4. WP General data'!$B$7:$L$229, MATCH('1. Eutrophication General data'!$C219, '4. WP General data'!$B$7:$B$229, 0), MATCH('1. Eutrophication General data'!H$8, Eutrophication_Module_Inputs[[#Headers],[Country]:[Coastal Population]],0))</f>
        <v>53131.582609999998</v>
      </c>
      <c r="I219" s="69">
        <f>INDEX('4. WP General data'!$B$7:$L$229, MATCH('1. Eutrophication General data'!$C219, '4. WP General data'!$B$7:$B$229, 0), MATCH('1. Eutrophication General data'!I$8, Eutrophication_Module_Inputs[[#Headers],[Country]:[Coastal Population]],0))</f>
        <v>241930</v>
      </c>
      <c r="J219" s="69">
        <f>INDEX('4. WP General data'!$B$7:$L$229, MATCH('1. Eutrophication General data'!$C219, '4. WP General data'!$B$7:$B$229, 0), MATCH('1. Eutrophication General data'!J$8, Eutrophication_Module_Inputs[[#Headers],[Country]:[Coastal Population]],0))</f>
        <v>0</v>
      </c>
      <c r="K219" s="69">
        <f>INDEX('4. WP General data'!$B$7:$L$229, MATCH('1. Eutrophication General data'!$C219, '4. WP General data'!$B$7:$B$229, 0), MATCH('1. Eutrophication General data'!K$8, Eutrophication_Module_Inputs[[#Headers],[Country]:[Coastal Population]],0))</f>
        <v>8.7365800000000009E-14</v>
      </c>
      <c r="L219" s="69">
        <f>INDEX('4. WP General data'!$B$7:$L$229, MATCH('1. Eutrophication General data'!$C219, '4. WP General data'!$B$7:$B$229, 0), MATCH('1. Eutrophication General data'!L$8, Eutrophication_Module_Inputs[[#Headers],[Country]:[Coastal Population]],0))</f>
        <v>1.64123E-15</v>
      </c>
      <c r="M219" s="70">
        <f>INDEX('4. WP General data'!$B$7:$L$229, MATCH('1. Eutrophication General data'!$C219, '4. WP General data'!$B$7:$B$229, 0), MATCH('1. Eutrophication General data'!M$8, Eutrophication_Module_Inputs[[#Headers],[Country]:[Coastal Population]],0))</f>
        <v>0.2072</v>
      </c>
    </row>
    <row r="220" spans="3:13" ht="14.25" customHeight="1" x14ac:dyDescent="0.2">
      <c r="C220" s="9" t="s">
        <v>238</v>
      </c>
      <c r="D220" s="9" t="s">
        <v>52</v>
      </c>
      <c r="E220" s="69">
        <f>INDEX('4. WP General data'!$B$7:$L$229, MATCH('1. Eutrophication General data'!$C220, '4. WP General data'!$B$7:$B$229, 0), MATCH('1. Eutrophication General data'!E$8, Eutrophication_Module_Inputs[[#Headers],[Country]:[Coastal Population]],0))</f>
        <v>333271411</v>
      </c>
      <c r="F220" s="69">
        <f>INDEX('4. WP General data'!$B$7:$L$229, MATCH('1. Eutrophication General data'!$C220, '4. WP General data'!$B$7:$B$229, 0), MATCH('1. Eutrophication General data'!F$8, Eutrophication_Module_Inputs[[#Headers],[Country]:[Coastal Population]],0))</f>
        <v>36.2997410198723</v>
      </c>
      <c r="G220" s="69"/>
      <c r="H220" s="69">
        <f>INDEX('4. WP General data'!$B$7:$L$229, MATCH('1. Eutrophication General data'!$C220, '4. WP General data'!$B$7:$B$229, 0), MATCH('1. Eutrophication General data'!H$8, Eutrophication_Module_Inputs[[#Headers],[Country]:[Coastal Population]],0))</f>
        <v>71608.713310000006</v>
      </c>
      <c r="I220" s="69">
        <f>INDEX('4. WP General data'!$B$7:$L$229, MATCH('1. Eutrophication General data'!$C220, '4. WP General data'!$B$7:$B$229, 0), MATCH('1. Eutrophication General data'!I$8, Eutrophication_Module_Inputs[[#Headers],[Country]:[Coastal Population]],0))</f>
        <v>9147420</v>
      </c>
      <c r="J220" s="69">
        <f>INDEX('4. WP General data'!$B$7:$L$229, MATCH('1. Eutrophication General data'!$C220, '4. WP General data'!$B$7:$B$229, 0), MATCH('1. Eutrophication General data'!J$8, Eutrophication_Module_Inputs[[#Headers],[Country]:[Coastal Population]],0))</f>
        <v>0</v>
      </c>
      <c r="K220" s="69">
        <f>INDEX('4. WP General data'!$B$7:$L$229, MATCH('1. Eutrophication General data'!$C220, '4. WP General data'!$B$7:$B$229, 0), MATCH('1. Eutrophication General data'!K$8, Eutrophication_Module_Inputs[[#Headers],[Country]:[Coastal Population]],0))</f>
        <v>1.27499E-12</v>
      </c>
      <c r="L220" s="69">
        <f>INDEX('4. WP General data'!$B$7:$L$229, MATCH('1. Eutrophication General data'!$C220, '4. WP General data'!$B$7:$B$229, 0), MATCH('1. Eutrophication General data'!L$8, Eutrophication_Module_Inputs[[#Headers],[Country]:[Coastal Population]],0))</f>
        <v>8.6569800000000001E-16</v>
      </c>
      <c r="M220" s="70">
        <f>INDEX('4. WP General data'!$B$7:$L$229, MATCH('1. Eutrophication General data'!$C220, '4. WP General data'!$B$7:$B$229, 0), MATCH('1. Eutrophication General data'!M$8, Eutrophication_Module_Inputs[[#Headers],[Country]:[Coastal Population]],0))</f>
        <v>0.13025</v>
      </c>
    </row>
    <row r="221" spans="3:13" ht="14.25" customHeight="1" x14ac:dyDescent="0.2">
      <c r="C221" s="9" t="s">
        <v>239</v>
      </c>
      <c r="D221" s="9" t="s">
        <v>36</v>
      </c>
      <c r="E221" s="69">
        <f>INDEX('4. WP General data'!$B$7:$L$229, MATCH('1. Eutrophication General data'!$C221, '4. WP General data'!$B$7:$B$229, 0), MATCH('1. Eutrophication General data'!E$8, Eutrophication_Module_Inputs[[#Headers],[Country]:[Coastal Population]],0))</f>
        <v>3422794</v>
      </c>
      <c r="F221" s="69">
        <f>INDEX('4. WP General data'!$B$7:$L$229, MATCH('1. Eutrophication General data'!$C221, '4. WP General data'!$B$7:$B$229, 0), MATCH('1. Eutrophication General data'!F$8, Eutrophication_Module_Inputs[[#Headers],[Country]:[Coastal Population]],0))</f>
        <v>19.5763912695692</v>
      </c>
      <c r="G221" s="69"/>
      <c r="H221" s="69">
        <f>INDEX('4. WP General data'!$B$7:$L$229, MATCH('1. Eutrophication General data'!$C221, '4. WP General data'!$B$7:$B$229, 0), MATCH('1. Eutrophication General data'!H$8, Eutrophication_Module_Inputs[[#Headers],[Country]:[Coastal Population]],0))</f>
        <v>26279.04062</v>
      </c>
      <c r="I221" s="69">
        <f>INDEX('4. WP General data'!$B$7:$L$229, MATCH('1. Eutrophication General data'!$C221, '4. WP General data'!$B$7:$B$229, 0), MATCH('1. Eutrophication General data'!I$8, Eutrophication_Module_Inputs[[#Headers],[Country]:[Coastal Population]],0))</f>
        <v>175020</v>
      </c>
      <c r="J221" s="69">
        <f>INDEX('4. WP General data'!$B$7:$L$229, MATCH('1. Eutrophication General data'!$C221, '4. WP General data'!$B$7:$B$229, 0), MATCH('1. Eutrophication General data'!J$8, Eutrophication_Module_Inputs[[#Headers],[Country]:[Coastal Population]],0))</f>
        <v>0</v>
      </c>
      <c r="K221" s="69">
        <f>INDEX('4. WP General data'!$B$7:$L$229, MATCH('1. Eutrophication General data'!$C221, '4. WP General data'!$B$7:$B$229, 0), MATCH('1. Eutrophication General data'!K$8, Eutrophication_Module_Inputs[[#Headers],[Country]:[Coastal Population]],0))</f>
        <v>1.34666E-12</v>
      </c>
      <c r="L221" s="69">
        <f>INDEX('4. WP General data'!$B$7:$L$229, MATCH('1. Eutrophication General data'!$C221, '4. WP General data'!$B$7:$B$229, 0), MATCH('1. Eutrophication General data'!L$8, Eutrophication_Module_Inputs[[#Headers],[Country]:[Coastal Population]],0))</f>
        <v>2.25444E-15</v>
      </c>
      <c r="M221" s="70">
        <f>INDEX('4. WP General data'!$B$7:$L$229, MATCH('1. Eutrophication General data'!$C221, '4. WP General data'!$B$7:$B$229, 0), MATCH('1. Eutrophication General data'!M$8, Eutrophication_Module_Inputs[[#Headers],[Country]:[Coastal Population]],0))</f>
        <v>0.4381600000000001</v>
      </c>
    </row>
    <row r="222" spans="3:13" ht="14.25" customHeight="1" x14ac:dyDescent="0.2">
      <c r="C222" s="9" t="s">
        <v>240</v>
      </c>
      <c r="D222" s="9" t="s">
        <v>27</v>
      </c>
      <c r="E222" s="69">
        <f>INDEX('4. WP General data'!$B$7:$L$229, MATCH('1. Eutrophication General data'!$C222, '4. WP General data'!$B$7:$B$229, 0), MATCH('1. Eutrophication General data'!E$8, Eutrophication_Module_Inputs[[#Headers],[Country]:[Coastal Population]],0))</f>
        <v>35648100</v>
      </c>
      <c r="F222" s="69">
        <f>INDEX('4. WP General data'!$B$7:$L$229, MATCH('1. Eutrophication General data'!$C222, '4. WP General data'!$B$7:$B$229, 0), MATCH('1. Eutrophication General data'!F$8, Eutrophication_Module_Inputs[[#Headers],[Country]:[Coastal Population]],0))</f>
        <v>79.234908193067994</v>
      </c>
      <c r="G222" s="69"/>
      <c r="H222" s="69">
        <f>INDEX('4. WP General data'!$B$7:$L$229, MATCH('1. Eutrophication General data'!$C222, '4. WP General data'!$B$7:$B$229, 0), MATCH('1. Eutrophication General data'!H$8, Eutrophication_Module_Inputs[[#Headers],[Country]:[Coastal Population]],0))</f>
        <v>8204.104233</v>
      </c>
      <c r="I222" s="69">
        <f>INDEX('4. WP General data'!$B$7:$L$229, MATCH('1. Eutrophication General data'!$C222, '4. WP General data'!$B$7:$B$229, 0), MATCH('1. Eutrophication General data'!I$8, Eutrophication_Module_Inputs[[#Headers],[Country]:[Coastal Population]],0))</f>
        <v>440653</v>
      </c>
      <c r="J222" s="69">
        <f>INDEX('4. WP General data'!$B$7:$L$229, MATCH('1. Eutrophication General data'!$C222, '4. WP General data'!$B$7:$B$229, 0), MATCH('1. Eutrophication General data'!J$8, Eutrophication_Module_Inputs[[#Headers],[Country]:[Coastal Population]],0))</f>
        <v>0</v>
      </c>
      <c r="K222" s="69">
        <f>INDEX('4. WP General data'!$B$7:$L$229, MATCH('1. Eutrophication General data'!$C222, '4. WP General data'!$B$7:$B$229, 0), MATCH('1. Eutrophication General data'!K$8, Eutrophication_Module_Inputs[[#Headers],[Country]:[Coastal Population]],0))</f>
        <v>2.02166E-13</v>
      </c>
      <c r="L222" s="69">
        <f>INDEX('4. WP General data'!$B$7:$L$229, MATCH('1. Eutrophication General data'!$C222, '4. WP General data'!$B$7:$B$229, 0), MATCH('1. Eutrophication General data'!L$8, Eutrophication_Module_Inputs[[#Headers],[Country]:[Coastal Population]],0))</f>
        <v>0</v>
      </c>
      <c r="M222" s="70">
        <f>INDEX('4. WP General data'!$B$7:$L$229, MATCH('1. Eutrophication General data'!$C222, '4. WP General data'!$B$7:$B$229, 0), MATCH('1. Eutrophication General data'!M$8, Eutrophication_Module_Inputs[[#Headers],[Country]:[Coastal Population]],0))</f>
        <v>0</v>
      </c>
    </row>
    <row r="223" spans="3:13" ht="14.25" customHeight="1" x14ac:dyDescent="0.2">
      <c r="C223" s="9" t="s">
        <v>241</v>
      </c>
      <c r="D223" s="9" t="s">
        <v>31</v>
      </c>
      <c r="E223" s="69">
        <f>INDEX('4. WP General data'!$B$7:$L$229, MATCH('1. Eutrophication General data'!$C223, '4. WP General data'!$B$7:$B$229, 0), MATCH('1. Eutrophication General data'!E$8, Eutrophication_Module_Inputs[[#Headers],[Country]:[Coastal Population]],0))</f>
        <v>326740</v>
      </c>
      <c r="F223" s="69">
        <f>INDEX('4. WP General data'!$B$7:$L$229, MATCH('1. Eutrophication General data'!$C223, '4. WP General data'!$B$7:$B$229, 0), MATCH('1. Eutrophication General data'!F$8, Eutrophication_Module_Inputs[[#Headers],[Country]:[Coastal Population]],0))</f>
        <v>26.180229696472505</v>
      </c>
      <c r="G223" s="69"/>
      <c r="H223" s="69">
        <f>INDEX('4. WP General data'!$B$7:$L$229, MATCH('1. Eutrophication General data'!$C223, '4. WP General data'!$B$7:$B$229, 0), MATCH('1. Eutrophication General data'!H$8, Eutrophication_Module_Inputs[[#Headers],[Country]:[Coastal Population]],0))</f>
        <v>3439.9832700000002</v>
      </c>
      <c r="I223" s="69">
        <f>INDEX('4. WP General data'!$B$7:$L$229, MATCH('1. Eutrophication General data'!$C223, '4. WP General data'!$B$7:$B$229, 0), MATCH('1. Eutrophication General data'!I$8, Eutrophication_Module_Inputs[[#Headers],[Country]:[Coastal Population]],0))</f>
        <v>12190</v>
      </c>
      <c r="J223" s="69">
        <f>INDEX('4. WP General data'!$B$7:$L$229, MATCH('1. Eutrophication General data'!$C223, '4. WP General data'!$B$7:$B$229, 0), MATCH('1. Eutrophication General data'!J$8, Eutrophication_Module_Inputs[[#Headers],[Country]:[Coastal Population]],0))</f>
        <v>0</v>
      </c>
      <c r="K223" s="69" t="str">
        <f>INDEX('4. WP General data'!$B$7:$L$229, MATCH('1. Eutrophication General data'!$C223, '4. WP General data'!$B$7:$B$229, 0), MATCH('1. Eutrophication General data'!K$8, Eutrophication_Module_Inputs[[#Headers],[Country]:[Coastal Population]],0))</f>
        <v>Country not available in source dataset</v>
      </c>
      <c r="L223" s="69">
        <f>INDEX('4. WP General data'!$B$7:$L$229, MATCH('1. Eutrophication General data'!$C223, '4. WP General data'!$B$7:$B$229, 0), MATCH('1. Eutrophication General data'!L$8, Eutrophication_Module_Inputs[[#Headers],[Country]:[Coastal Population]],0))</f>
        <v>0</v>
      </c>
      <c r="M223" s="70">
        <f>INDEX('4. WP General data'!$B$7:$L$229, MATCH('1. Eutrophication General data'!$C223, '4. WP General data'!$B$7:$B$229, 0), MATCH('1. Eutrophication General data'!M$8, Eutrophication_Module_Inputs[[#Headers],[Country]:[Coastal Population]],0))</f>
        <v>0.97460999999999998</v>
      </c>
    </row>
    <row r="224" spans="3:13" ht="14.25" customHeight="1" x14ac:dyDescent="0.2">
      <c r="C224" s="9" t="s">
        <v>242</v>
      </c>
      <c r="D224" s="9" t="s">
        <v>36</v>
      </c>
      <c r="E224" s="69">
        <f>INDEX('4. WP General data'!$B$7:$L$229, MATCH('1. Eutrophication General data'!$C224, '4. WP General data'!$B$7:$B$229, 0), MATCH('1. Eutrophication General data'!E$8, Eutrophication_Module_Inputs[[#Headers],[Country]:[Coastal Population]],0))</f>
        <v>28301696</v>
      </c>
      <c r="F224" s="69">
        <f>INDEX('4. WP General data'!$B$7:$L$229, MATCH('1. Eutrophication General data'!$C224, '4. WP General data'!$B$7:$B$229, 0), MATCH('1. Eutrophication General data'!F$8, Eutrophication_Module_Inputs[[#Headers],[Country]:[Coastal Population]],0))</f>
        <v>31.9708259168981</v>
      </c>
      <c r="G224" s="69"/>
      <c r="H224" s="69" t="str">
        <f>INDEX('4. WP General data'!$B$7:$L$229, MATCH('1. Eutrophication General data'!$C224, '4. WP General data'!$B$7:$B$229, 0), MATCH('1. Eutrophication General data'!H$8, Eutrophication_Module_Inputs[[#Headers],[Country]:[Coastal Population]],0))</f>
        <v>No value</v>
      </c>
      <c r="I224" s="69">
        <f>INDEX('4. WP General data'!$B$7:$L$229, MATCH('1. Eutrophication General data'!$C224, '4. WP General data'!$B$7:$B$229, 0), MATCH('1. Eutrophication General data'!I$8, Eutrophication_Module_Inputs[[#Headers],[Country]:[Coastal Population]],0))</f>
        <v>882050</v>
      </c>
      <c r="J224" s="69">
        <f>INDEX('4. WP General data'!$B$7:$L$229, MATCH('1. Eutrophication General data'!$C224, '4. WP General data'!$B$7:$B$229, 0), MATCH('1. Eutrophication General data'!J$8, Eutrophication_Module_Inputs[[#Headers],[Country]:[Coastal Population]],0))</f>
        <v>0</v>
      </c>
      <c r="K224" s="69">
        <f>INDEX('4. WP General data'!$B$7:$L$229, MATCH('1. Eutrophication General data'!$C224, '4. WP General data'!$B$7:$B$229, 0), MATCH('1. Eutrophication General data'!K$8, Eutrophication_Module_Inputs[[#Headers],[Country]:[Coastal Population]],0))</f>
        <v>9.723800000000001E-12</v>
      </c>
      <c r="L224" s="69">
        <f>INDEX('4. WP General data'!$B$7:$L$229, MATCH('1. Eutrophication General data'!$C224, '4. WP General data'!$B$7:$B$229, 0), MATCH('1. Eutrophication General data'!L$8, Eutrophication_Module_Inputs[[#Headers],[Country]:[Coastal Population]],0))</f>
        <v>4.9024099999999997E-16</v>
      </c>
      <c r="M224" s="70">
        <f>INDEX('4. WP General data'!$B$7:$L$229, MATCH('1. Eutrophication General data'!$C224, '4. WP General data'!$B$7:$B$229, 0), MATCH('1. Eutrophication General data'!M$8, Eutrophication_Module_Inputs[[#Headers],[Country]:[Coastal Population]],0))</f>
        <v>0.1686</v>
      </c>
    </row>
    <row r="225" spans="3:13" ht="14.25" customHeight="1" x14ac:dyDescent="0.2">
      <c r="C225" s="9" t="s">
        <v>243</v>
      </c>
      <c r="D225" s="9" t="s">
        <v>31</v>
      </c>
      <c r="E225" s="69">
        <f>INDEX('4. WP General data'!$B$7:$L$229, MATCH('1. Eutrophication General data'!$C225, '4. WP General data'!$B$7:$B$229, 0), MATCH('1. Eutrophication General data'!E$8, Eutrophication_Module_Inputs[[#Headers],[Country]:[Coastal Population]],0))</f>
        <v>98186856</v>
      </c>
      <c r="F225" s="69">
        <f>INDEX('4. WP General data'!$B$7:$L$229, MATCH('1. Eutrophication General data'!$C225, '4. WP General data'!$B$7:$B$229, 0), MATCH('1. Eutrophication General data'!F$8, Eutrophication_Module_Inputs[[#Headers],[Country]:[Coastal Population]],0))</f>
        <v>310.97323157716698</v>
      </c>
      <c r="G225" s="69"/>
      <c r="H225" s="69">
        <f>INDEX('4. WP General data'!$B$7:$L$229, MATCH('1. Eutrophication General data'!$C225, '4. WP General data'!$B$7:$B$229, 0), MATCH('1. Eutrophication General data'!H$8, Eutrophication_Module_Inputs[[#Headers],[Country]:[Coastal Population]],0))</f>
        <v>11604.54861</v>
      </c>
      <c r="I225" s="69">
        <f>INDEX('4. WP General data'!$B$7:$L$229, MATCH('1. Eutrophication General data'!$C225, '4. WP General data'!$B$7:$B$229, 0), MATCH('1. Eutrophication General data'!I$8, Eutrophication_Module_Inputs[[#Headers],[Country]:[Coastal Population]],0))</f>
        <v>313429</v>
      </c>
      <c r="J225" s="69">
        <f>INDEX('4. WP General data'!$B$7:$L$229, MATCH('1. Eutrophication General data'!$C225, '4. WP General data'!$B$7:$B$229, 0), MATCH('1. Eutrophication General data'!J$8, Eutrophication_Module_Inputs[[#Headers],[Country]:[Coastal Population]],0))</f>
        <v>0</v>
      </c>
      <c r="K225" s="69">
        <f>INDEX('4. WP General data'!$B$7:$L$229, MATCH('1. Eutrophication General data'!$C225, '4. WP General data'!$B$7:$B$229, 0), MATCH('1. Eutrophication General data'!K$8, Eutrophication_Module_Inputs[[#Headers],[Country]:[Coastal Population]],0))</f>
        <v>2.1588100000000002E-12</v>
      </c>
      <c r="L225" s="69">
        <f>INDEX('4. WP General data'!$B$7:$L$229, MATCH('1. Eutrophication General data'!$C225, '4. WP General data'!$B$7:$B$229, 0), MATCH('1. Eutrophication General data'!L$8, Eutrophication_Module_Inputs[[#Headers],[Country]:[Coastal Population]],0))</f>
        <v>8.2041500000000004E-16</v>
      </c>
      <c r="M225" s="70">
        <f>INDEX('4. WP General data'!$B$7:$L$229, MATCH('1. Eutrophication General data'!$C225, '4. WP General data'!$B$7:$B$229, 0), MATCH('1. Eutrophication General data'!M$8, Eutrophication_Module_Inputs[[#Headers],[Country]:[Coastal Population]],0))</f>
        <v>0.10803</v>
      </c>
    </row>
    <row r="226" spans="3:13" ht="14.25" customHeight="1" x14ac:dyDescent="0.2">
      <c r="C226" s="9" t="s">
        <v>244</v>
      </c>
      <c r="D226" s="9" t="s">
        <v>36</v>
      </c>
      <c r="E226" s="69">
        <f>INDEX('4. WP General data'!$B$7:$L$229, MATCH('1. Eutrophication General data'!$C226, '4. WP General data'!$B$7:$B$229, 0), MATCH('1. Eutrophication General data'!E$8, Eutrophication_Module_Inputs[[#Headers],[Country]:[Coastal Population]],0))</f>
        <v>105413</v>
      </c>
      <c r="F226" s="69">
        <f>INDEX('4. WP General data'!$B$7:$L$229, MATCH('1. Eutrophication General data'!$C226, '4. WP General data'!$B$7:$B$229, 0), MATCH('1. Eutrophication General data'!F$8, Eutrophication_Module_Inputs[[#Headers],[Country]:[Coastal Population]],0))</f>
        <v>302.48571428571398</v>
      </c>
      <c r="G226" s="69"/>
      <c r="H226" s="69" t="str">
        <f>INDEX('4. WP General data'!$B$7:$L$229, MATCH('1. Eutrophication General data'!$C226, '4. WP General data'!$B$7:$B$229, 0), MATCH('1. Eutrophication General data'!H$8, Eutrophication_Module_Inputs[[#Headers],[Country]:[Coastal Population]],0))</f>
        <v>No value</v>
      </c>
      <c r="I226" s="69">
        <f>INDEX('4. WP General data'!$B$7:$L$229, MATCH('1. Eutrophication General data'!$C226, '4. WP General data'!$B$7:$B$229, 0), MATCH('1. Eutrophication General data'!I$8, Eutrophication_Module_Inputs[[#Headers],[Country]:[Coastal Population]],0))</f>
        <v>350</v>
      </c>
      <c r="J226" s="69">
        <f>INDEX('4. WP General data'!$B$7:$L$229, MATCH('1. Eutrophication General data'!$C226, '4. WP General data'!$B$7:$B$229, 0), MATCH('1. Eutrophication General data'!J$8, Eutrophication_Module_Inputs[[#Headers],[Country]:[Coastal Population]],0))</f>
        <v>0</v>
      </c>
      <c r="K226" s="69" t="str">
        <f>INDEX('4. WP General data'!$B$7:$L$229, MATCH('1. Eutrophication General data'!$C226, '4. WP General data'!$B$7:$B$229, 0), MATCH('1. Eutrophication General data'!K$8, Eutrophication_Module_Inputs[[#Headers],[Country]:[Coastal Population]],0))</f>
        <v>Country not available in source dataset</v>
      </c>
      <c r="L226" s="69">
        <f>INDEX('4. WP General data'!$B$7:$L$229, MATCH('1. Eutrophication General data'!$C226, '4. WP General data'!$B$7:$B$229, 0), MATCH('1. Eutrophication General data'!L$8, Eutrophication_Module_Inputs[[#Headers],[Country]:[Coastal Population]],0))</f>
        <v>3.6928499999999999E-16</v>
      </c>
      <c r="M226" s="70">
        <f>INDEX('4. WP General data'!$B$7:$L$229, MATCH('1. Eutrophication General data'!$C226, '4. WP General data'!$B$7:$B$229, 0), MATCH('1. Eutrophication General data'!M$8, Eutrophication_Module_Inputs[[#Headers],[Country]:[Coastal Population]],0))</f>
        <v>1</v>
      </c>
    </row>
    <row r="227" spans="3:13" ht="14.25" customHeight="1" x14ac:dyDescent="0.2">
      <c r="C227" s="9" t="s">
        <v>245</v>
      </c>
      <c r="D227" s="9" t="s">
        <v>29</v>
      </c>
      <c r="E227" s="69">
        <f>INDEX('4. WP General data'!$B$7:$L$229, MATCH('1. Eutrophication General data'!$C227, '4. WP General data'!$B$7:$B$229, 0), MATCH('1. Eutrophication General data'!E$8, Eutrophication_Module_Inputs[[#Headers],[Country]:[Coastal Population]],0))</f>
        <v>5043612</v>
      </c>
      <c r="F227" s="69">
        <f>INDEX('4. WP General data'!$B$7:$L$229, MATCH('1. Eutrophication General data'!$C227, '4. WP General data'!$B$7:$B$229, 0), MATCH('1. Eutrophication General data'!F$8, Eutrophication_Module_Inputs[[#Headers],[Country]:[Coastal Population]],0))</f>
        <v>817.05377593361004</v>
      </c>
      <c r="G227" s="69"/>
      <c r="H227" s="69">
        <f>INDEX('4. WP General data'!$B$7:$L$229, MATCH('1. Eutrophication General data'!$C227, '4. WP General data'!$B$7:$B$229, 0), MATCH('1. Eutrophication General data'!H$8, Eutrophication_Module_Inputs[[#Headers],[Country]:[Coastal Population]],0))</f>
        <v>6797.4659119999997</v>
      </c>
      <c r="I227" s="69">
        <f>INDEX('4. WP General data'!$B$7:$L$229, MATCH('1. Eutrophication General data'!$C227, '4. WP General data'!$B$7:$B$229, 0), MATCH('1. Eutrophication General data'!I$8, Eutrophication_Module_Inputs[[#Headers],[Country]:[Coastal Population]],0))</f>
        <v>6025</v>
      </c>
      <c r="J227" s="69">
        <f>INDEX('4. WP General data'!$B$7:$L$229, MATCH('1. Eutrophication General data'!$C227, '4. WP General data'!$B$7:$B$229, 0), MATCH('1. Eutrophication General data'!J$8, Eutrophication_Module_Inputs[[#Headers],[Country]:[Coastal Population]],0))</f>
        <v>0</v>
      </c>
      <c r="K227" s="69" t="str">
        <f>INDEX('4. WP General data'!$B$7:$L$229, MATCH('1. Eutrophication General data'!$C227, '4. WP General data'!$B$7:$B$229, 0), MATCH('1. Eutrophication General data'!K$8, Eutrophication_Module_Inputs[[#Headers],[Country]:[Coastal Population]],0))</f>
        <v>Country not available in source dataset</v>
      </c>
      <c r="L227" s="69" t="str">
        <f>INDEX('4. WP General data'!$B$7:$L$229, MATCH('1. Eutrophication General data'!$C227, '4. WP General data'!$B$7:$B$229, 0), MATCH('1. Eutrophication General data'!L$8, Eutrophication_Module_Inputs[[#Headers],[Country]:[Coastal Population]],0))</f>
        <v>Country not available in Source Dataset</v>
      </c>
      <c r="M227" s="70">
        <f>INDEX('4. WP General data'!$B$7:$L$229, MATCH('1. Eutrophication General data'!$C227, '4. WP General data'!$B$7:$B$229, 0), MATCH('1. Eutrophication General data'!M$8, Eutrophication_Module_Inputs[[#Headers],[Country]:[Coastal Population]],0))</f>
        <v>0.28999999999999998</v>
      </c>
    </row>
    <row r="228" spans="3:13" ht="14.25" customHeight="1" x14ac:dyDescent="0.2">
      <c r="C228" s="9" t="s">
        <v>246</v>
      </c>
      <c r="D228" s="9" t="s">
        <v>29</v>
      </c>
      <c r="E228" s="69">
        <f>INDEX('4. WP General data'!$B$7:$L$229, MATCH('1. Eutrophication General data'!$C228, '4. WP General data'!$B$7:$B$229, 0), MATCH('1. Eutrophication General data'!E$8, Eutrophication_Module_Inputs[[#Headers],[Country]:[Coastal Population]],0))</f>
        <v>33696614</v>
      </c>
      <c r="F228" s="69">
        <f>INDEX('4. WP General data'!$B$7:$L$229, MATCH('1. Eutrophication General data'!$C228, '4. WP General data'!$B$7:$B$229, 0), MATCH('1. Eutrophication General data'!F$8, Eutrophication_Module_Inputs[[#Headers],[Country]:[Coastal Population]],0))</f>
        <v>62.468778529083103</v>
      </c>
      <c r="G228" s="69"/>
      <c r="H228" s="69" t="str">
        <f>INDEX('4. WP General data'!$B$7:$L$229, MATCH('1. Eutrophication General data'!$C228, '4. WP General data'!$B$7:$B$229, 0), MATCH('1. Eutrophication General data'!H$8, Eutrophication_Module_Inputs[[#Headers],[Country]:[Coastal Population]],0))</f>
        <v>No value</v>
      </c>
      <c r="I228" s="69">
        <f>INDEX('4. WP General data'!$B$7:$L$229, MATCH('1. Eutrophication General data'!$C228, '4. WP General data'!$B$7:$B$229, 0), MATCH('1. Eutrophication General data'!I$8, Eutrophication_Module_Inputs[[#Headers],[Country]:[Coastal Population]],0))</f>
        <v>527970</v>
      </c>
      <c r="J228" s="69">
        <f>INDEX('4. WP General data'!$B$7:$L$229, MATCH('1. Eutrophication General data'!$C228, '4. WP General data'!$B$7:$B$229, 0), MATCH('1. Eutrophication General data'!J$8, Eutrophication_Module_Inputs[[#Headers],[Country]:[Coastal Population]],0))</f>
        <v>0</v>
      </c>
      <c r="K228" s="69">
        <f>INDEX('4. WP General data'!$B$7:$L$229, MATCH('1. Eutrophication General data'!$C228, '4. WP General data'!$B$7:$B$229, 0), MATCH('1. Eutrophication General data'!K$8, Eutrophication_Module_Inputs[[#Headers],[Country]:[Coastal Population]],0))</f>
        <v>3.31516E-15</v>
      </c>
      <c r="L228" s="69" t="str">
        <f>INDEX('4. WP General data'!$B$7:$L$229, MATCH('1. Eutrophication General data'!$C228, '4. WP General data'!$B$7:$B$229, 0), MATCH('1. Eutrophication General data'!L$8, Eutrophication_Module_Inputs[[#Headers],[Country]:[Coastal Population]],0))</f>
        <v>Country not available in Source Dataset</v>
      </c>
      <c r="M228" s="70">
        <f>INDEX('4. WP General data'!$B$7:$L$229, MATCH('1. Eutrophication General data'!$C228, '4. WP General data'!$B$7:$B$229, 0), MATCH('1. Eutrophication General data'!M$8, Eutrophication_Module_Inputs[[#Headers],[Country]:[Coastal Population]],0))</f>
        <v>6.2390000000000001E-2</v>
      </c>
    </row>
    <row r="229" spans="3:13" ht="14.25" customHeight="1" x14ac:dyDescent="0.2">
      <c r="C229" s="9" t="s">
        <v>247</v>
      </c>
      <c r="D229" s="9" t="s">
        <v>34</v>
      </c>
      <c r="E229" s="69">
        <f>INDEX('4. WP General data'!$B$7:$L$229, MATCH('1. Eutrophication General data'!$C229, '4. WP General data'!$B$7:$B$229, 0), MATCH('1. Eutrophication General data'!E$8, Eutrophication_Module_Inputs[[#Headers],[Country]:[Coastal Population]],0))</f>
        <v>20017675</v>
      </c>
      <c r="F229" s="69">
        <f>INDEX('4. WP General data'!$B$7:$L$229, MATCH('1. Eutrophication General data'!$C229, '4. WP General data'!$B$7:$B$229, 0), MATCH('1. Eutrophication General data'!F$8, Eutrophication_Module_Inputs[[#Headers],[Country]:[Coastal Population]],0))</f>
        <v>26.1950322172749</v>
      </c>
      <c r="G229" s="69"/>
      <c r="H229" s="69">
        <f>INDEX('4. WP General data'!$B$7:$L$229, MATCH('1. Eutrophication General data'!$C229, '4. WP General data'!$B$7:$B$229, 0), MATCH('1. Eutrophication General data'!H$8, Eutrophication_Module_Inputs[[#Headers],[Country]:[Coastal Population]],0))</f>
        <v>3219.7879379999999</v>
      </c>
      <c r="I229" s="69">
        <f>INDEX('4. WP General data'!$B$7:$L$229, MATCH('1. Eutrophication General data'!$C229, '4. WP General data'!$B$7:$B$229, 0), MATCH('1. Eutrophication General data'!I$8, Eutrophication_Module_Inputs[[#Headers],[Country]:[Coastal Population]],0))</f>
        <v>743390</v>
      </c>
      <c r="J229" s="69">
        <f>INDEX('4. WP General data'!$B$7:$L$229, MATCH('1. Eutrophication General data'!$C229, '4. WP General data'!$B$7:$B$229, 0), MATCH('1. Eutrophication General data'!J$8, Eutrophication_Module_Inputs[[#Headers],[Country]:[Coastal Population]],0))</f>
        <v>0</v>
      </c>
      <c r="K229" s="69">
        <f>INDEX('4. WP General data'!$B$7:$L$229, MATCH('1. Eutrophication General data'!$C229, '4. WP General data'!$B$7:$B$229, 0), MATCH('1. Eutrophication General data'!K$8, Eutrophication_Module_Inputs[[#Headers],[Country]:[Coastal Population]],0))</f>
        <v>4.0772100000000006E-12</v>
      </c>
      <c r="L229" s="69">
        <f>INDEX('4. WP General data'!$B$7:$L$229, MATCH('1. Eutrophication General data'!$C229, '4. WP General data'!$B$7:$B$229, 0), MATCH('1. Eutrophication General data'!L$8, Eutrophication_Module_Inputs[[#Headers],[Country]:[Coastal Population]],0))</f>
        <v>0</v>
      </c>
      <c r="M229" s="70">
        <f>INDEX('4. WP General data'!$B$7:$L$229, MATCH('1. Eutrophication General data'!$C229, '4. WP General data'!$B$7:$B$229, 0), MATCH('1. Eutrophication General data'!M$8, Eutrophication_Module_Inputs[[#Headers],[Country]:[Coastal Population]],0))</f>
        <v>0</v>
      </c>
    </row>
    <row r="230" spans="3:13" ht="14.25" customHeight="1" x14ac:dyDescent="0.2">
      <c r="C230" s="9" t="s">
        <v>248</v>
      </c>
      <c r="D230" s="9" t="s">
        <v>34</v>
      </c>
      <c r="E230" s="69">
        <f>INDEX('4. WP General data'!$B$7:$L$229, MATCH('1. Eutrophication General data'!$C230, '4. WP General data'!$B$7:$B$229, 0), MATCH('1. Eutrophication General data'!E$8, Eutrophication_Module_Inputs[[#Headers],[Country]:[Coastal Population]],0))</f>
        <v>16320537</v>
      </c>
      <c r="F230" s="69">
        <f>INDEX('4. WP General data'!$B$7:$L$229, MATCH('1. Eutrophication General data'!$C230, '4. WP General data'!$B$7:$B$229, 0), MATCH('1. Eutrophication General data'!F$8, Eutrophication_Module_Inputs[[#Headers],[Country]:[Coastal Population]],0))</f>
        <v>41.342959803541397</v>
      </c>
      <c r="G230" s="69"/>
      <c r="H230" s="69">
        <f>INDEX('4. WP General data'!$B$7:$L$229, MATCH('1. Eutrophication General data'!$C230, '4. WP General data'!$B$7:$B$229, 0), MATCH('1. Eutrophication General data'!H$8, Eutrophication_Module_Inputs[[#Headers],[Country]:[Coastal Population]],0))</f>
        <v>3216.5532330000001</v>
      </c>
      <c r="I230" s="69">
        <f>INDEX('4. WP General data'!$B$7:$L$229, MATCH('1. Eutrophication General data'!$C230, '4. WP General data'!$B$7:$B$229, 0), MATCH('1. Eutrophication General data'!I$8, Eutrophication_Module_Inputs[[#Headers],[Country]:[Coastal Population]],0))</f>
        <v>386850</v>
      </c>
      <c r="J230" s="69">
        <f>INDEX('4. WP General data'!$B$7:$L$229, MATCH('1. Eutrophication General data'!$C230, '4. WP General data'!$B$7:$B$229, 0), MATCH('1. Eutrophication General data'!J$8, Eutrophication_Module_Inputs[[#Headers],[Country]:[Coastal Population]],0))</f>
        <v>0</v>
      </c>
      <c r="K230" s="69">
        <f>INDEX('4. WP General data'!$B$7:$L$229, MATCH('1. Eutrophication General data'!$C230, '4. WP General data'!$B$7:$B$229, 0), MATCH('1. Eutrophication General data'!K$8, Eutrophication_Module_Inputs[[#Headers],[Country]:[Coastal Population]],0))</f>
        <v>1.4015799999999999E-11</v>
      </c>
      <c r="L230" s="69" t="str">
        <f>INDEX('4. WP General data'!$B$7:$L$229, MATCH('1. Eutrophication General data'!$C230, '4. WP General data'!$B$7:$B$229, 0), MATCH('1. Eutrophication General data'!L$8, Eutrophication_Module_Inputs[[#Headers],[Country]:[Coastal Population]],0))</f>
        <v>Country not available in Source Dataset</v>
      </c>
      <c r="M230" s="70">
        <f>INDEX('4. WP General data'!$B$7:$L$229, MATCH('1. Eutrophication General data'!$C230, '4. WP General data'!$B$7:$B$229, 0), MATCH('1. Eutrophication General data'!M$8, Eutrophication_Module_Inputs[[#Headers],[Country]:[Coastal Population]],0))</f>
        <v>0</v>
      </c>
    </row>
    <row r="231" spans="3:13" ht="14.25" customHeight="1" x14ac:dyDescent="0.2"/>
    <row r="232" spans="3:13" ht="14.25" customHeight="1" x14ac:dyDescent="0.2"/>
    <row r="233" spans="3:13" ht="14.25" customHeight="1" x14ac:dyDescent="0.2"/>
    <row r="234" spans="3:13" ht="14.25" customHeight="1" x14ac:dyDescent="0.2"/>
    <row r="235" spans="3:13" ht="14.25" customHeight="1" x14ac:dyDescent="0.2"/>
    <row r="236" spans="3:13" ht="14.25" customHeight="1" x14ac:dyDescent="0.2"/>
    <row r="237" spans="3:13" ht="14.25" customHeight="1" x14ac:dyDescent="0.2"/>
    <row r="238" spans="3:13" ht="14.25" customHeight="1" x14ac:dyDescent="0.2"/>
    <row r="239" spans="3:13" ht="14.25" customHeight="1" x14ac:dyDescent="0.2"/>
    <row r="240" spans="3:13"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autoFilter ref="C12:M230" xr:uid="{00000000-0001-0000-0400-000000000000}"/>
  <mergeCells count="1">
    <mergeCell ref="B5:D5"/>
  </mergeCells>
  <hyperlinks>
    <hyperlink ref="D9" r:id="rId1" xr:uid="{00000000-0004-0000-0400-000000000000}"/>
    <hyperlink ref="E9" r:id="rId2" xr:uid="{66429FD9-EAEB-4094-B513-62D1755AF54D}"/>
    <hyperlink ref="F9" r:id="rId3" xr:uid="{957C4118-9E52-4ABC-9F88-A5CE9364C325}"/>
    <hyperlink ref="G9" r:id="rId4" xr:uid="{E304EDFF-5F02-4077-953E-9B70CECDAD52}"/>
    <hyperlink ref="H9" r:id="rId5" xr:uid="{E296AA24-B3A0-45B4-BD74-845C647044A6}"/>
    <hyperlink ref="I9" r:id="rId6" xr:uid="{5DE13B2F-EA0E-40CC-A839-79726E1C0C18}"/>
    <hyperlink ref="J9" r:id="rId7" display="Spatially explicit fate factors of phosphorous emissions to freshwater at the global scale" xr:uid="{DE22A317-A5DC-4634-931E-EA36B8233369}"/>
    <hyperlink ref="K9" r:id="rId8" xr:uid="{1639A60A-06D9-4866-93D9-5125E5B68029}"/>
    <hyperlink ref="L9" r:id="rId9" location=":~:text=Marine%20eutrophication%20is%20defined%20as,primary%20production%20in%20the%20ecosystem." xr:uid="{A5717A3C-2C37-46B5-86AC-B11D8C1B0A11}"/>
    <hyperlink ref="M9" r:id="rId10" xr:uid="{4611FE0E-6D6C-43B5-A80D-E502940B99D3}"/>
  </hyperlinks>
  <pageMargins left="0.7" right="0.7" top="0.75" bottom="0.75" header="0" footer="0"/>
  <pageSetup orientation="landscape"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4938E"/>
  </sheetPr>
  <dimension ref="B1:I1002"/>
  <sheetViews>
    <sheetView showGridLines="0" zoomScaleNormal="100" workbookViewId="0"/>
  </sheetViews>
  <sheetFormatPr baseColWidth="10" defaultColWidth="14.5" defaultRowHeight="15" customHeight="1" x14ac:dyDescent="0.2"/>
  <cols>
    <col min="1" max="1" width="4.33203125" customWidth="1"/>
    <col min="2" max="2" width="5.33203125" customWidth="1"/>
    <col min="3" max="3" width="39" bestFit="1" customWidth="1"/>
    <col min="4" max="4" width="38.1640625" style="15" customWidth="1"/>
    <col min="5" max="5" width="8.6640625" customWidth="1"/>
    <col min="6" max="6" width="16.83203125" customWidth="1"/>
    <col min="7" max="7" width="13.1640625" customWidth="1"/>
    <col min="8" max="8" width="24.6640625" customWidth="1"/>
    <col min="9" max="9" width="62.5" bestFit="1" customWidth="1"/>
    <col min="10" max="26" width="8.6640625" customWidth="1"/>
  </cols>
  <sheetData>
    <row r="1" spans="2:9" ht="14.25" customHeight="1" x14ac:dyDescent="0.2"/>
    <row r="2" spans="2:9" ht="21" x14ac:dyDescent="0.25">
      <c r="B2" s="1" t="s">
        <v>390</v>
      </c>
    </row>
    <row r="3" spans="2:9" ht="14.25" customHeight="1" x14ac:dyDescent="0.2"/>
    <row r="4" spans="2:9" ht="14.25" customHeight="1" x14ac:dyDescent="0.2">
      <c r="B4" s="4" t="s">
        <v>412</v>
      </c>
    </row>
    <row r="5" spans="2:9" ht="14.25" customHeight="1" x14ac:dyDescent="0.2">
      <c r="B5" s="59" t="s">
        <v>433</v>
      </c>
    </row>
    <row r="6" spans="2:9" ht="14.25" customHeight="1" x14ac:dyDescent="0.2"/>
    <row r="7" spans="2:9" ht="14.25" customHeight="1" x14ac:dyDescent="0.2"/>
    <row r="8" spans="2:9" ht="14.25" customHeight="1" x14ac:dyDescent="0.2">
      <c r="C8" s="2" t="s">
        <v>15</v>
      </c>
      <c r="D8" s="18" t="s">
        <v>16</v>
      </c>
      <c r="E8" s="2" t="s">
        <v>17</v>
      </c>
      <c r="F8" s="2" t="s">
        <v>18</v>
      </c>
      <c r="G8" s="2" t="s">
        <v>19</v>
      </c>
      <c r="H8" s="2" t="s">
        <v>23</v>
      </c>
      <c r="I8" s="2" t="s">
        <v>10</v>
      </c>
    </row>
    <row r="9" spans="2:9" ht="32" x14ac:dyDescent="0.2">
      <c r="C9" s="9" t="s">
        <v>292</v>
      </c>
      <c r="D9" s="46" t="s">
        <v>257</v>
      </c>
      <c r="E9" s="7">
        <v>2009</v>
      </c>
      <c r="F9" s="9" t="s">
        <v>265</v>
      </c>
      <c r="G9" s="67">
        <f>'3.WP Assumptions and Parameters'!F41</f>
        <v>98.789516120000002</v>
      </c>
      <c r="H9" s="8"/>
      <c r="I9" s="9" t="s">
        <v>293</v>
      </c>
    </row>
    <row r="10" spans="2:9" ht="14.25" customHeight="1" x14ac:dyDescent="0.2">
      <c r="C10" s="9" t="s">
        <v>294</v>
      </c>
      <c r="D10" s="46" t="s">
        <v>1</v>
      </c>
      <c r="E10" s="7">
        <v>2022</v>
      </c>
      <c r="F10" s="9" t="s">
        <v>295</v>
      </c>
      <c r="G10" s="67">
        <f>'3.WP Assumptions and Parameters'!F42</f>
        <v>65871.785940000002</v>
      </c>
      <c r="H10" s="8"/>
      <c r="I10" s="9" t="s">
        <v>296</v>
      </c>
    </row>
    <row r="11" spans="2:9" ht="14.25" customHeight="1" x14ac:dyDescent="0.2">
      <c r="C11" s="9" t="s">
        <v>322</v>
      </c>
      <c r="D11" s="46" t="s">
        <v>258</v>
      </c>
      <c r="E11" s="7">
        <v>2019</v>
      </c>
      <c r="F11" s="9" t="s">
        <v>266</v>
      </c>
      <c r="G11" s="67">
        <f>'3.WP Assumptions and Parameters'!F43</f>
        <v>2.8300000000000001E-13</v>
      </c>
      <c r="H11" s="8"/>
      <c r="I11" s="9" t="s">
        <v>300</v>
      </c>
    </row>
    <row r="12" spans="2:9" ht="14.25" customHeight="1" x14ac:dyDescent="0.2">
      <c r="C12" s="9" t="s">
        <v>323</v>
      </c>
      <c r="D12" s="46" t="s">
        <v>259</v>
      </c>
      <c r="E12" s="7">
        <v>2019</v>
      </c>
      <c r="F12" s="9" t="s">
        <v>266</v>
      </c>
      <c r="G12" s="67">
        <f>'3.WP Assumptions and Parameters'!F44</f>
        <v>1.8799999999999999E-14</v>
      </c>
      <c r="H12" s="8"/>
      <c r="I12" s="9" t="s">
        <v>299</v>
      </c>
    </row>
    <row r="13" spans="2:9" ht="14.25" customHeight="1" x14ac:dyDescent="0.2">
      <c r="C13" s="9" t="s">
        <v>301</v>
      </c>
      <c r="D13" s="46" t="s">
        <v>320</v>
      </c>
      <c r="E13" s="7">
        <v>2009</v>
      </c>
      <c r="F13" s="9" t="s">
        <v>307</v>
      </c>
      <c r="G13" s="67">
        <f>'3.WP Assumptions and Parameters'!F45</f>
        <v>848</v>
      </c>
      <c r="H13" s="8"/>
      <c r="I13" s="9" t="s">
        <v>314</v>
      </c>
    </row>
    <row r="14" spans="2:9" ht="14.25" customHeight="1" x14ac:dyDescent="0.2">
      <c r="C14" s="9" t="s">
        <v>302</v>
      </c>
      <c r="D14" s="46" t="s">
        <v>320</v>
      </c>
      <c r="E14" s="7">
        <v>2009</v>
      </c>
      <c r="F14" s="9" t="s">
        <v>308</v>
      </c>
      <c r="G14" s="67">
        <f>'3.WP Assumptions and Parameters'!F46</f>
        <v>426</v>
      </c>
      <c r="H14" s="8"/>
      <c r="I14" s="9" t="s">
        <v>315</v>
      </c>
    </row>
    <row r="15" spans="2:9" ht="14.25" customHeight="1" x14ac:dyDescent="0.2">
      <c r="C15" s="9" t="s">
        <v>303</v>
      </c>
      <c r="D15" s="46" t="s">
        <v>320</v>
      </c>
      <c r="E15" s="7">
        <v>2009</v>
      </c>
      <c r="F15" s="9" t="s">
        <v>309</v>
      </c>
      <c r="G15" s="67">
        <f>'3.WP Assumptions and Parameters'!F47</f>
        <v>58</v>
      </c>
      <c r="H15" s="8"/>
      <c r="I15" s="9" t="s">
        <v>316</v>
      </c>
    </row>
    <row r="16" spans="2:9" ht="14.25" customHeight="1" x14ac:dyDescent="0.2">
      <c r="C16" s="9" t="s">
        <v>304</v>
      </c>
      <c r="D16" s="49" t="s">
        <v>336</v>
      </c>
      <c r="E16" s="7">
        <v>2010</v>
      </c>
      <c r="F16" s="9"/>
      <c r="G16" s="67">
        <f>'3.WP Assumptions and Parameters'!F48</f>
        <v>1.0126866000000001</v>
      </c>
      <c r="H16" s="8"/>
      <c r="I16" s="9" t="s">
        <v>317</v>
      </c>
    </row>
    <row r="17" spans="3:9" ht="14.25" customHeight="1" x14ac:dyDescent="0.2">
      <c r="C17" s="9" t="s">
        <v>305</v>
      </c>
      <c r="D17" s="49" t="s">
        <v>336</v>
      </c>
      <c r="E17" s="7">
        <v>2011</v>
      </c>
      <c r="F17" s="9"/>
      <c r="G17" s="67">
        <f>'3.WP Assumptions and Parameters'!F49</f>
        <v>1.03</v>
      </c>
      <c r="H17" s="8"/>
      <c r="I17" s="9" t="s">
        <v>317</v>
      </c>
    </row>
    <row r="18" spans="3:9" ht="14.25" customHeight="1" x14ac:dyDescent="0.2">
      <c r="C18" s="9" t="s">
        <v>306</v>
      </c>
      <c r="D18" s="49" t="s">
        <v>327</v>
      </c>
      <c r="E18" s="7">
        <v>2011</v>
      </c>
      <c r="F18" s="9"/>
      <c r="G18" s="67">
        <f>'3.WP Assumptions and Parameters'!F50</f>
        <v>0.1540832</v>
      </c>
      <c r="H18" s="8"/>
      <c r="I18" s="9" t="s">
        <v>318</v>
      </c>
    </row>
    <row r="19" spans="3:9" ht="14.25" customHeight="1" x14ac:dyDescent="0.2">
      <c r="C19" s="9" t="s">
        <v>301</v>
      </c>
      <c r="D19" s="47"/>
      <c r="E19" s="7">
        <v>2011</v>
      </c>
      <c r="F19" s="9" t="s">
        <v>329</v>
      </c>
      <c r="G19" s="66">
        <f>G13*G16*$G$17*$G$18</f>
        <v>136.28982366707683</v>
      </c>
      <c r="H19" s="8"/>
      <c r="I19" s="9" t="s">
        <v>314</v>
      </c>
    </row>
    <row r="20" spans="3:9" ht="14.25" customHeight="1" x14ac:dyDescent="0.2">
      <c r="C20" s="9" t="s">
        <v>302</v>
      </c>
      <c r="D20" s="47"/>
      <c r="E20" s="7">
        <v>2011</v>
      </c>
      <c r="F20" s="9" t="s">
        <v>330</v>
      </c>
      <c r="G20" s="66">
        <f>G14*$G$16*$G$17*$G$18</f>
        <v>68.466350096904165</v>
      </c>
      <c r="H20" s="8"/>
      <c r="I20" s="9" t="s">
        <v>315</v>
      </c>
    </row>
    <row r="21" spans="3:9" ht="14.25" customHeight="1" x14ac:dyDescent="0.2">
      <c r="C21" s="9" t="s">
        <v>303</v>
      </c>
      <c r="D21" s="47"/>
      <c r="E21" s="7">
        <v>2011</v>
      </c>
      <c r="F21" s="9" t="s">
        <v>329</v>
      </c>
      <c r="G21" s="66">
        <f>G15*$G$16*$G$17*$G$18</f>
        <v>9.3217096376066717</v>
      </c>
      <c r="H21" s="8"/>
      <c r="I21" s="9" t="s">
        <v>316</v>
      </c>
    </row>
    <row r="22" spans="3:9" ht="14.25" customHeight="1" x14ac:dyDescent="0.2">
      <c r="C22" s="9" t="s">
        <v>312</v>
      </c>
      <c r="D22" s="47"/>
      <c r="E22" s="7">
        <v>2011</v>
      </c>
      <c r="F22" s="9" t="s">
        <v>330</v>
      </c>
      <c r="G22" s="67">
        <f>0</f>
        <v>0</v>
      </c>
      <c r="H22" s="8"/>
      <c r="I22" s="9" t="s">
        <v>319</v>
      </c>
    </row>
    <row r="23" spans="3:9" ht="14.25" customHeight="1" x14ac:dyDescent="0.2">
      <c r="C23" s="9" t="s">
        <v>339</v>
      </c>
      <c r="D23" s="49" t="s">
        <v>328</v>
      </c>
      <c r="E23" s="7">
        <v>2022</v>
      </c>
      <c r="F23" s="9"/>
      <c r="G23" s="68">
        <f>'3.WP Assumptions and Parameters'!F55</f>
        <v>9.4299999999999995E-2</v>
      </c>
      <c r="H23" s="8"/>
      <c r="I23" s="9" t="s">
        <v>318</v>
      </c>
    </row>
    <row r="24" spans="3:9" ht="14.25" customHeight="1" x14ac:dyDescent="0.2">
      <c r="C24" s="9" t="s">
        <v>304</v>
      </c>
      <c r="D24" s="49" t="s">
        <v>336</v>
      </c>
      <c r="E24" s="7">
        <v>2010</v>
      </c>
      <c r="F24" s="9"/>
      <c r="G24" s="68">
        <f>'3.WP Assumptions and Parameters'!F56</f>
        <v>1.0126866000000001</v>
      </c>
      <c r="H24" s="8"/>
      <c r="I24" s="9" t="s">
        <v>317</v>
      </c>
    </row>
    <row r="25" spans="3:9" ht="14.25" customHeight="1" x14ac:dyDescent="0.2">
      <c r="C25" s="9" t="s">
        <v>337</v>
      </c>
      <c r="D25" s="49" t="s">
        <v>336</v>
      </c>
      <c r="E25" s="7">
        <v>2023</v>
      </c>
      <c r="F25" s="9"/>
      <c r="G25" s="68">
        <f>'3.WP Assumptions and Parameters'!F57</f>
        <v>1.35</v>
      </c>
      <c r="H25" s="8"/>
      <c r="I25" s="9" t="s">
        <v>317</v>
      </c>
    </row>
    <row r="26" spans="3:9" ht="14.25" customHeight="1" x14ac:dyDescent="0.2">
      <c r="C26" s="9" t="s">
        <v>301</v>
      </c>
      <c r="D26" s="47"/>
      <c r="E26" s="7">
        <v>2022</v>
      </c>
      <c r="F26" s="9" t="s">
        <v>331</v>
      </c>
      <c r="G26" s="66">
        <f>G13*$G$24*$G$25*$G$23</f>
        <v>109.324217335824</v>
      </c>
      <c r="H26" s="8"/>
      <c r="I26" s="9" t="s">
        <v>314</v>
      </c>
    </row>
    <row r="27" spans="3:9" ht="14.25" customHeight="1" x14ac:dyDescent="0.2">
      <c r="C27" s="9" t="s">
        <v>302</v>
      </c>
      <c r="D27" s="47"/>
      <c r="E27" s="7">
        <v>2022</v>
      </c>
      <c r="F27" s="9" t="s">
        <v>331</v>
      </c>
      <c r="G27" s="66">
        <f t="shared" ref="G27:G28" si="0">G14*$G$24*$G$25*$G$23</f>
        <v>54.919948803138006</v>
      </c>
      <c r="H27" s="8"/>
      <c r="I27" s="9" t="s">
        <v>315</v>
      </c>
    </row>
    <row r="28" spans="3:9" ht="14.25" customHeight="1" x14ac:dyDescent="0.2">
      <c r="C28" s="9" t="s">
        <v>303</v>
      </c>
      <c r="D28" s="47"/>
      <c r="E28" s="7">
        <v>2022</v>
      </c>
      <c r="F28" s="9" t="s">
        <v>331</v>
      </c>
      <c r="G28" s="66">
        <f t="shared" si="0"/>
        <v>7.4773639215540006</v>
      </c>
      <c r="H28" s="8"/>
      <c r="I28" s="9" t="s">
        <v>316</v>
      </c>
    </row>
    <row r="29" spans="3:9" ht="14.25" customHeight="1" x14ac:dyDescent="0.2">
      <c r="C29" s="9" t="s">
        <v>312</v>
      </c>
      <c r="D29" s="47"/>
      <c r="E29" s="7">
        <v>2022</v>
      </c>
      <c r="F29" s="9" t="s">
        <v>313</v>
      </c>
      <c r="G29" s="67">
        <f>0</f>
        <v>0</v>
      </c>
      <c r="H29" s="8"/>
      <c r="I29" s="9" t="s">
        <v>319</v>
      </c>
    </row>
    <row r="30" spans="3:9" ht="14.25" customHeight="1" x14ac:dyDescent="0.2">
      <c r="C30" s="9" t="s">
        <v>335</v>
      </c>
      <c r="D30" s="52" t="s">
        <v>259</v>
      </c>
      <c r="E30" s="7">
        <v>2021</v>
      </c>
      <c r="F30" s="9" t="s">
        <v>266</v>
      </c>
      <c r="G30" s="67">
        <v>0</v>
      </c>
      <c r="H30" s="8"/>
      <c r="I30" s="48" t="s">
        <v>338</v>
      </c>
    </row>
    <row r="31" spans="3:9" ht="14.25" customHeight="1" x14ac:dyDescent="0.2"/>
    <row r="32" spans="3:9" ht="14.25" customHeight="1" x14ac:dyDescent="0.2"/>
    <row r="33" spans="6:6" ht="14.25" customHeight="1" x14ac:dyDescent="0.2"/>
    <row r="34" spans="6:6" ht="14.25" customHeight="1" x14ac:dyDescent="0.2"/>
    <row r="35" spans="6:6" ht="14.25" customHeight="1" x14ac:dyDescent="0.2"/>
    <row r="36" spans="6:6" ht="14.25" customHeight="1" x14ac:dyDescent="0.2">
      <c r="F36" s="53"/>
    </row>
    <row r="37" spans="6:6" ht="14.25" customHeight="1" x14ac:dyDescent="0.2"/>
    <row r="38" spans="6:6" ht="14.25" customHeight="1" x14ac:dyDescent="0.2"/>
    <row r="39" spans="6:6" ht="14.25" customHeight="1" x14ac:dyDescent="0.2"/>
    <row r="40" spans="6:6" ht="14.25" customHeight="1" x14ac:dyDescent="0.2"/>
    <row r="41" spans="6:6" ht="14.25" customHeight="1" x14ac:dyDescent="0.2"/>
    <row r="42" spans="6:6" ht="14.25" customHeight="1" x14ac:dyDescent="0.2"/>
    <row r="43" spans="6:6" ht="14.25" customHeight="1" x14ac:dyDescent="0.2"/>
    <row r="44" spans="6:6" ht="14.25" customHeight="1" x14ac:dyDescent="0.2"/>
    <row r="45" spans="6:6" ht="14.25" customHeight="1" x14ac:dyDescent="0.2"/>
    <row r="46" spans="6:6" ht="14.25" customHeight="1" x14ac:dyDescent="0.2"/>
    <row r="47" spans="6:6" ht="14.25" customHeight="1" x14ac:dyDescent="0.2"/>
    <row r="48" spans="6:6"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sheetData>
  <phoneticPr fontId="24" type="noConversion"/>
  <hyperlinks>
    <hyperlink ref="D9" r:id="rId1" xr:uid="{D43DF6B1-3D59-4BA7-98DF-CD1BE56BA4D7}"/>
    <hyperlink ref="D10" r:id="rId2" xr:uid="{AB1E23E9-C975-4858-852F-69B55C24041C}"/>
    <hyperlink ref="D11" r:id="rId3" xr:uid="{05BF55AB-9AAA-44F0-8708-6CEADBD272C3}"/>
    <hyperlink ref="D12" r:id="rId4" location=":~:text=Marine%20eutrophication%20is%20defined%20as,primary%20production%20in%20the%20ecosystem." xr:uid="{B2D068FB-8D0C-48F5-9BBB-40EB86F8CB3B}"/>
    <hyperlink ref="D13" r:id="rId5" xr:uid="{1C94E4A7-9D91-4A24-9D76-31CA4F5E8424}"/>
    <hyperlink ref="D14:D15" r:id="rId6" display="Ahlroth (2009)" xr:uid="{A883E42C-20FE-4890-9C46-09632899889B}"/>
    <hyperlink ref="D18" r:id="rId7" xr:uid="{AD752EBF-5EF9-487B-A5AD-B91B666FD9B0}"/>
    <hyperlink ref="D23" r:id="rId8" xr:uid="{B4B41937-EF11-4D5E-9DE3-C2D64A5A2282}"/>
    <hyperlink ref="D24" r:id="rId9" location="_Tablesandgraphs" xr:uid="{9D788A5F-53DE-4BEA-8449-546CD39DD745}"/>
    <hyperlink ref="D25" r:id="rId10" location="_Tablesandgraphs" xr:uid="{BBE8D6A3-4248-46AD-8BEC-2479EC8056AE}"/>
    <hyperlink ref="D16" r:id="rId11" location="_Tablesandgraphs" xr:uid="{E4CE85D6-45C4-440E-AB80-2FF383C5CF6C}"/>
    <hyperlink ref="D17" r:id="rId12" location="_Tablesandgraphs" xr:uid="{9A7909E4-846D-47A2-969B-19F7AF5EF2EE}"/>
    <hyperlink ref="D30" r:id="rId13" location=":~:text=Marine%20eutrophication%20is%20defined%20as,primary%20production%20in%20the%20ecosystem." xr:uid="{B727F0D2-E302-4BB4-88C6-2FCC86031297}"/>
  </hyperlinks>
  <pageMargins left="0.7" right="0.7" top="0.75" bottom="0.75" header="0" footer="0"/>
  <pageSetup orientation="landscape"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F242-C760-BA45-A96D-BE85F3FCF556}">
  <sheetPr>
    <tabColor rgb="FFF4938E"/>
  </sheetPr>
  <dimension ref="B2:H63"/>
  <sheetViews>
    <sheetView showGridLines="0" zoomScaleNormal="100" workbookViewId="0"/>
  </sheetViews>
  <sheetFormatPr baseColWidth="10" defaultRowHeight="15" x14ac:dyDescent="0.2"/>
  <cols>
    <col min="1" max="1" width="21.6640625" customWidth="1"/>
    <col min="2" max="2" width="66.6640625" bestFit="1" customWidth="1"/>
    <col min="3" max="3" width="68" bestFit="1" customWidth="1"/>
    <col min="4" max="4" width="7.1640625" bestFit="1" customWidth="1"/>
    <col min="5" max="5" width="11.6640625" bestFit="1" customWidth="1"/>
    <col min="6" max="6" width="12.1640625" bestFit="1" customWidth="1"/>
    <col min="7" max="7" width="13" bestFit="1" customWidth="1"/>
    <col min="8" max="8" width="80.6640625" bestFit="1" customWidth="1"/>
  </cols>
  <sheetData>
    <row r="2" spans="2:8" ht="21" x14ac:dyDescent="0.25">
      <c r="B2" s="1" t="s">
        <v>390</v>
      </c>
    </row>
    <row r="4" spans="2:8" x14ac:dyDescent="0.2">
      <c r="B4" s="4" t="s">
        <v>413</v>
      </c>
    </row>
    <row r="5" spans="2:8" x14ac:dyDescent="0.2">
      <c r="B5" s="13" t="s">
        <v>434</v>
      </c>
    </row>
    <row r="6" spans="2:8" x14ac:dyDescent="0.2">
      <c r="B6" s="4"/>
    </row>
    <row r="9" spans="2:8" x14ac:dyDescent="0.2">
      <c r="B9" s="60" t="s">
        <v>15</v>
      </c>
      <c r="C9" s="60" t="s">
        <v>16</v>
      </c>
      <c r="D9" s="60" t="s">
        <v>17</v>
      </c>
      <c r="E9" s="60" t="s">
        <v>18</v>
      </c>
      <c r="F9" s="60" t="s">
        <v>19</v>
      </c>
      <c r="G9" s="60" t="s">
        <v>2</v>
      </c>
      <c r="H9" s="60" t="s">
        <v>10</v>
      </c>
    </row>
    <row r="10" spans="2:8" x14ac:dyDescent="0.2">
      <c r="B10" s="61" t="s">
        <v>380</v>
      </c>
      <c r="C10" s="61" t="s">
        <v>381</v>
      </c>
      <c r="D10" s="61">
        <v>2010</v>
      </c>
      <c r="E10" s="61" t="s">
        <v>382</v>
      </c>
      <c r="F10" s="63">
        <v>3</v>
      </c>
      <c r="G10" s="61" t="s">
        <v>382</v>
      </c>
      <c r="H10" s="61" t="s">
        <v>382</v>
      </c>
    </row>
    <row r="11" spans="2:8" x14ac:dyDescent="0.2">
      <c r="B11" s="61" t="s">
        <v>342</v>
      </c>
      <c r="C11" s="61" t="s">
        <v>343</v>
      </c>
      <c r="D11" s="61">
        <v>2023</v>
      </c>
      <c r="E11" s="61" t="s">
        <v>382</v>
      </c>
      <c r="F11" s="63">
        <v>0</v>
      </c>
      <c r="G11" s="61" t="s">
        <v>344</v>
      </c>
      <c r="H11" s="61" t="s">
        <v>344</v>
      </c>
    </row>
    <row r="12" spans="2:8" x14ac:dyDescent="0.2">
      <c r="B12" s="61" t="s">
        <v>345</v>
      </c>
      <c r="C12" s="61" t="s">
        <v>343</v>
      </c>
      <c r="D12" s="61">
        <v>2023</v>
      </c>
      <c r="E12" s="61" t="s">
        <v>382</v>
      </c>
      <c r="F12" s="63">
        <v>0.25</v>
      </c>
      <c r="G12" s="61" t="s">
        <v>344</v>
      </c>
      <c r="H12" s="61" t="s">
        <v>344</v>
      </c>
    </row>
    <row r="13" spans="2:8" x14ac:dyDescent="0.2">
      <c r="B13" s="61" t="s">
        <v>346</v>
      </c>
      <c r="C13" s="61" t="s">
        <v>343</v>
      </c>
      <c r="D13" s="61">
        <v>2023</v>
      </c>
      <c r="E13" s="61" t="s">
        <v>382</v>
      </c>
      <c r="F13" s="63">
        <v>0.25</v>
      </c>
      <c r="G13" s="61" t="s">
        <v>344</v>
      </c>
      <c r="H13" s="61" t="s">
        <v>344</v>
      </c>
    </row>
    <row r="14" spans="2:8" x14ac:dyDescent="0.2">
      <c r="B14" s="61" t="s">
        <v>347</v>
      </c>
      <c r="C14" s="61" t="s">
        <v>343</v>
      </c>
      <c r="D14" s="61">
        <v>2023</v>
      </c>
      <c r="E14" s="61" t="s">
        <v>382</v>
      </c>
      <c r="F14" s="63">
        <v>0.03</v>
      </c>
      <c r="G14" s="61" t="s">
        <v>344</v>
      </c>
      <c r="H14" s="61" t="s">
        <v>344</v>
      </c>
    </row>
    <row r="15" spans="2:8" x14ac:dyDescent="0.2">
      <c r="B15" s="61" t="s">
        <v>348</v>
      </c>
      <c r="C15" s="61" t="s">
        <v>343</v>
      </c>
      <c r="D15" s="61">
        <v>2023</v>
      </c>
      <c r="E15" s="61" t="s">
        <v>264</v>
      </c>
      <c r="F15" s="63">
        <v>9000000</v>
      </c>
      <c r="G15" s="61" t="s">
        <v>344</v>
      </c>
      <c r="H15" s="61" t="s">
        <v>344</v>
      </c>
    </row>
    <row r="16" spans="2:8" x14ac:dyDescent="0.2">
      <c r="B16" s="61" t="s">
        <v>349</v>
      </c>
      <c r="C16" s="61" t="s">
        <v>343</v>
      </c>
      <c r="D16" s="61">
        <v>2023</v>
      </c>
      <c r="E16" s="61" t="s">
        <v>264</v>
      </c>
      <c r="F16" s="63">
        <v>986631</v>
      </c>
      <c r="G16" s="61" t="s">
        <v>344</v>
      </c>
      <c r="H16" s="61" t="s">
        <v>344</v>
      </c>
    </row>
    <row r="17" spans="2:8" x14ac:dyDescent="0.2">
      <c r="B17" s="61" t="s">
        <v>350</v>
      </c>
      <c r="C17" s="61" t="s">
        <v>343</v>
      </c>
      <c r="D17" s="61">
        <v>2023</v>
      </c>
      <c r="E17" s="61" t="s">
        <v>383</v>
      </c>
      <c r="F17" s="63">
        <v>0.03</v>
      </c>
      <c r="G17" s="61" t="s">
        <v>344</v>
      </c>
      <c r="H17" s="61" t="s">
        <v>344</v>
      </c>
    </row>
    <row r="18" spans="2:8" x14ac:dyDescent="0.2">
      <c r="B18" s="61" t="s">
        <v>351</v>
      </c>
      <c r="C18" s="61" t="s">
        <v>343</v>
      </c>
      <c r="D18" s="61">
        <v>2023</v>
      </c>
      <c r="E18" s="61" t="s">
        <v>383</v>
      </c>
      <c r="F18" s="63">
        <v>0.48499999999999999</v>
      </c>
      <c r="G18" s="61" t="s">
        <v>344</v>
      </c>
      <c r="H18" s="61" t="s">
        <v>344</v>
      </c>
    </row>
    <row r="19" spans="2:8" x14ac:dyDescent="0.2">
      <c r="B19" s="61" t="s">
        <v>352</v>
      </c>
      <c r="C19" s="61" t="s">
        <v>343</v>
      </c>
      <c r="D19" s="61">
        <v>2023</v>
      </c>
      <c r="E19" s="61" t="s">
        <v>383</v>
      </c>
      <c r="F19" s="63">
        <v>0.48499999999999999</v>
      </c>
      <c r="G19" s="61" t="s">
        <v>344</v>
      </c>
      <c r="H19" s="61" t="s">
        <v>344</v>
      </c>
    </row>
    <row r="20" spans="2:8" x14ac:dyDescent="0.2">
      <c r="B20" s="61" t="s">
        <v>353</v>
      </c>
      <c r="C20" s="61" t="s">
        <v>343</v>
      </c>
      <c r="D20" s="61">
        <v>2023</v>
      </c>
      <c r="E20" s="61" t="s">
        <v>383</v>
      </c>
      <c r="F20" s="63">
        <v>9.9999999999999995E-21</v>
      </c>
      <c r="G20" s="61" t="s">
        <v>344</v>
      </c>
      <c r="H20" s="61" t="s">
        <v>344</v>
      </c>
    </row>
    <row r="21" spans="2:8" x14ac:dyDescent="0.2">
      <c r="B21" s="61" t="s">
        <v>354</v>
      </c>
      <c r="C21" s="61" t="s">
        <v>343</v>
      </c>
      <c r="D21" s="61">
        <v>2023</v>
      </c>
      <c r="E21" s="61" t="s">
        <v>384</v>
      </c>
      <c r="F21" s="63">
        <v>12</v>
      </c>
      <c r="G21" s="61" t="s">
        <v>344</v>
      </c>
      <c r="H21" s="61" t="s">
        <v>344</v>
      </c>
    </row>
    <row r="22" spans="2:8" x14ac:dyDescent="0.2">
      <c r="B22" s="61" t="s">
        <v>355</v>
      </c>
      <c r="C22" s="61" t="s">
        <v>343</v>
      </c>
      <c r="D22" s="61">
        <v>2023</v>
      </c>
      <c r="E22" s="61" t="s">
        <v>385</v>
      </c>
      <c r="F22" s="63">
        <v>3</v>
      </c>
      <c r="G22" s="61" t="s">
        <v>344</v>
      </c>
      <c r="H22" s="61" t="s">
        <v>344</v>
      </c>
    </row>
    <row r="23" spans="2:8" x14ac:dyDescent="0.2">
      <c r="B23" s="61" t="s">
        <v>356</v>
      </c>
      <c r="C23" s="61" t="s">
        <v>343</v>
      </c>
      <c r="D23" s="61">
        <v>2023</v>
      </c>
      <c r="E23" s="61" t="s">
        <v>386</v>
      </c>
      <c r="F23" s="63">
        <v>700</v>
      </c>
      <c r="G23" s="61" t="s">
        <v>344</v>
      </c>
      <c r="H23" s="61" t="s">
        <v>344</v>
      </c>
    </row>
    <row r="24" spans="2:8" x14ac:dyDescent="0.2">
      <c r="B24" s="61" t="s">
        <v>357</v>
      </c>
      <c r="C24" s="61" t="s">
        <v>343</v>
      </c>
      <c r="D24" s="61">
        <v>2023</v>
      </c>
      <c r="E24" s="61" t="s">
        <v>387</v>
      </c>
      <c r="F24" s="63">
        <v>2.5</v>
      </c>
      <c r="G24" s="61" t="s">
        <v>344</v>
      </c>
      <c r="H24" s="61" t="s">
        <v>344</v>
      </c>
    </row>
    <row r="25" spans="2:8" x14ac:dyDescent="0.2">
      <c r="B25" s="61" t="s">
        <v>358</v>
      </c>
      <c r="C25" s="61" t="s">
        <v>343</v>
      </c>
      <c r="D25" s="61">
        <v>2023</v>
      </c>
      <c r="E25" s="61" t="s">
        <v>383</v>
      </c>
      <c r="F25" s="63">
        <v>0</v>
      </c>
      <c r="G25" s="61" t="s">
        <v>344</v>
      </c>
      <c r="H25" s="61" t="s">
        <v>344</v>
      </c>
    </row>
    <row r="26" spans="2:8" x14ac:dyDescent="0.2">
      <c r="B26" s="61" t="s">
        <v>359</v>
      </c>
      <c r="C26" s="61" t="s">
        <v>343</v>
      </c>
      <c r="D26" s="61">
        <v>2023</v>
      </c>
      <c r="E26" s="61" t="s">
        <v>383</v>
      </c>
      <c r="F26" s="63">
        <v>0.25</v>
      </c>
      <c r="G26" s="61" t="s">
        <v>344</v>
      </c>
      <c r="H26" s="61" t="s">
        <v>344</v>
      </c>
    </row>
    <row r="27" spans="2:8" x14ac:dyDescent="0.2">
      <c r="B27" s="61" t="s">
        <v>360</v>
      </c>
      <c r="C27" s="61" t="s">
        <v>343</v>
      </c>
      <c r="D27" s="61">
        <v>2023</v>
      </c>
      <c r="E27" s="61" t="s">
        <v>383</v>
      </c>
      <c r="F27" s="63">
        <v>0.25</v>
      </c>
      <c r="G27" s="61" t="s">
        <v>344</v>
      </c>
      <c r="H27" s="61" t="s">
        <v>344</v>
      </c>
    </row>
    <row r="28" spans="2:8" x14ac:dyDescent="0.2">
      <c r="B28" s="61" t="s">
        <v>361</v>
      </c>
      <c r="C28" s="61" t="s">
        <v>343</v>
      </c>
      <c r="D28" s="61">
        <v>2023</v>
      </c>
      <c r="E28" s="61" t="s">
        <v>386</v>
      </c>
      <c r="F28" s="63">
        <v>0.03</v>
      </c>
      <c r="G28" s="61" t="s">
        <v>344</v>
      </c>
      <c r="H28" s="61" t="s">
        <v>344</v>
      </c>
    </row>
    <row r="29" spans="2:8" x14ac:dyDescent="0.2">
      <c r="B29" s="61" t="s">
        <v>362</v>
      </c>
      <c r="C29" s="61" t="s">
        <v>343</v>
      </c>
      <c r="D29" s="61">
        <v>2023</v>
      </c>
      <c r="E29" s="61" t="s">
        <v>388</v>
      </c>
      <c r="F29" s="63">
        <v>2722</v>
      </c>
      <c r="G29" s="61" t="s">
        <v>344</v>
      </c>
      <c r="H29" s="61" t="s">
        <v>344</v>
      </c>
    </row>
    <row r="30" spans="2:8" x14ac:dyDescent="0.2">
      <c r="B30" s="61" t="s">
        <v>363</v>
      </c>
      <c r="C30" s="61" t="s">
        <v>343</v>
      </c>
      <c r="D30" s="61">
        <v>2023</v>
      </c>
      <c r="E30" s="61" t="s">
        <v>264</v>
      </c>
      <c r="F30" s="63">
        <v>240</v>
      </c>
      <c r="G30" s="61" t="s">
        <v>344</v>
      </c>
      <c r="H30" s="61" t="s">
        <v>344</v>
      </c>
    </row>
    <row r="31" spans="2:8" x14ac:dyDescent="0.2">
      <c r="B31" s="61" t="s">
        <v>364</v>
      </c>
      <c r="C31" s="61" t="s">
        <v>343</v>
      </c>
      <c r="D31" s="61">
        <v>2023</v>
      </c>
      <c r="E31" s="61" t="s">
        <v>383</v>
      </c>
      <c r="F31" s="63">
        <v>0.66669999999999996</v>
      </c>
      <c r="G31" s="61" t="s">
        <v>344</v>
      </c>
      <c r="H31" s="61" t="s">
        <v>344</v>
      </c>
    </row>
    <row r="32" spans="2:8" x14ac:dyDescent="0.2">
      <c r="B32" s="61" t="s">
        <v>365</v>
      </c>
      <c r="C32" s="61" t="s">
        <v>343</v>
      </c>
      <c r="D32" s="61">
        <v>2023</v>
      </c>
      <c r="E32" s="61" t="s">
        <v>383</v>
      </c>
      <c r="F32" s="63">
        <v>0.33329999999999999</v>
      </c>
      <c r="G32" s="61" t="s">
        <v>344</v>
      </c>
      <c r="H32" s="61" t="s">
        <v>344</v>
      </c>
    </row>
    <row r="33" spans="2:8" ht="80" x14ac:dyDescent="0.2">
      <c r="B33" s="61" t="s">
        <v>366</v>
      </c>
      <c r="C33" s="61" t="s">
        <v>398</v>
      </c>
      <c r="D33" s="61">
        <v>2023</v>
      </c>
      <c r="E33" s="61" t="s">
        <v>382</v>
      </c>
      <c r="F33" s="63">
        <v>0</v>
      </c>
      <c r="G33" s="61" t="s">
        <v>344</v>
      </c>
      <c r="H33" s="62" t="s">
        <v>367</v>
      </c>
    </row>
    <row r="34" spans="2:8" x14ac:dyDescent="0.2">
      <c r="B34" s="61" t="s">
        <v>368</v>
      </c>
      <c r="C34" s="61" t="s">
        <v>343</v>
      </c>
      <c r="D34" s="61">
        <v>2023</v>
      </c>
      <c r="E34" s="61" t="s">
        <v>382</v>
      </c>
      <c r="F34" s="63">
        <v>1.36376853733855</v>
      </c>
      <c r="G34" s="61" t="s">
        <v>344</v>
      </c>
      <c r="H34" s="61" t="s">
        <v>344</v>
      </c>
    </row>
    <row r="35" spans="2:8" x14ac:dyDescent="0.2">
      <c r="B35" s="61" t="s">
        <v>369</v>
      </c>
      <c r="C35" s="61" t="s">
        <v>343</v>
      </c>
      <c r="D35" s="61">
        <v>2023</v>
      </c>
      <c r="E35" s="61" t="s">
        <v>382</v>
      </c>
      <c r="F35" s="63">
        <v>1.11662338583625</v>
      </c>
      <c r="G35" s="61" t="s">
        <v>344</v>
      </c>
      <c r="H35" s="61" t="s">
        <v>344</v>
      </c>
    </row>
    <row r="36" spans="2:8" x14ac:dyDescent="0.2">
      <c r="B36" s="61" t="s">
        <v>370</v>
      </c>
      <c r="C36" s="61" t="s">
        <v>343</v>
      </c>
      <c r="D36" s="61">
        <v>2023</v>
      </c>
      <c r="E36" s="61" t="s">
        <v>382</v>
      </c>
      <c r="F36" s="63">
        <v>9.4920411033193805E-2</v>
      </c>
      <c r="G36" s="61" t="s">
        <v>344</v>
      </c>
      <c r="H36" s="61" t="s">
        <v>344</v>
      </c>
    </row>
    <row r="37" spans="2:8" x14ac:dyDescent="0.2">
      <c r="B37" s="61" t="s">
        <v>371</v>
      </c>
      <c r="C37" s="61" t="s">
        <v>343</v>
      </c>
      <c r="D37" s="61">
        <v>2023</v>
      </c>
      <c r="E37" s="61" t="s">
        <v>382</v>
      </c>
      <c r="F37" s="63">
        <v>0.23681863179794299</v>
      </c>
      <c r="G37" s="61" t="s">
        <v>344</v>
      </c>
      <c r="H37" s="61" t="s">
        <v>344</v>
      </c>
    </row>
    <row r="38" spans="2:8" x14ac:dyDescent="0.2">
      <c r="B38" s="61" t="s">
        <v>372</v>
      </c>
      <c r="C38" s="61" t="s">
        <v>343</v>
      </c>
      <c r="D38" s="61">
        <v>2023</v>
      </c>
      <c r="E38" s="61" t="s">
        <v>382</v>
      </c>
      <c r="F38" s="63">
        <v>1.1283752653577801E-2</v>
      </c>
      <c r="G38" s="61" t="s">
        <v>344</v>
      </c>
      <c r="H38" s="61" t="s">
        <v>344</v>
      </c>
    </row>
    <row r="39" spans="2:8" x14ac:dyDescent="0.2">
      <c r="B39" s="61" t="s">
        <v>373</v>
      </c>
      <c r="C39" s="61" t="s">
        <v>343</v>
      </c>
      <c r="D39" s="61">
        <v>2023</v>
      </c>
      <c r="E39" s="61" t="s">
        <v>382</v>
      </c>
      <c r="F39" s="63">
        <v>3.6048802552823098E-2</v>
      </c>
      <c r="G39" s="61" t="s">
        <v>344</v>
      </c>
      <c r="H39" s="61" t="s">
        <v>344</v>
      </c>
    </row>
    <row r="40" spans="2:8" x14ac:dyDescent="0.2">
      <c r="B40" s="61" t="s">
        <v>374</v>
      </c>
      <c r="C40" s="61" t="s">
        <v>1</v>
      </c>
      <c r="D40" s="61">
        <v>2023</v>
      </c>
      <c r="E40" s="61" t="s">
        <v>382</v>
      </c>
      <c r="F40" s="63">
        <v>8000000000</v>
      </c>
      <c r="G40" s="61" t="s">
        <v>344</v>
      </c>
      <c r="H40" s="61" t="s">
        <v>344</v>
      </c>
    </row>
    <row r="41" spans="2:8" x14ac:dyDescent="0.2">
      <c r="B41" s="61" t="s">
        <v>292</v>
      </c>
      <c r="C41" s="61" t="s">
        <v>257</v>
      </c>
      <c r="D41" s="61">
        <v>2009</v>
      </c>
      <c r="E41" s="61" t="s">
        <v>265</v>
      </c>
      <c r="F41" s="63">
        <v>98.789516120000002</v>
      </c>
      <c r="G41" s="61" t="s">
        <v>344</v>
      </c>
      <c r="H41" s="61" t="s">
        <v>293</v>
      </c>
    </row>
    <row r="42" spans="2:8" x14ac:dyDescent="0.2">
      <c r="B42" s="61" t="s">
        <v>294</v>
      </c>
      <c r="C42" s="61" t="s">
        <v>1</v>
      </c>
      <c r="D42" s="61">
        <v>2022</v>
      </c>
      <c r="E42" s="61" t="s">
        <v>295</v>
      </c>
      <c r="F42" s="63">
        <v>65871.785940000002</v>
      </c>
      <c r="G42" s="61" t="s">
        <v>344</v>
      </c>
      <c r="H42" s="61" t="s">
        <v>296</v>
      </c>
    </row>
    <row r="43" spans="2:8" x14ac:dyDescent="0.2">
      <c r="B43" s="61" t="s">
        <v>322</v>
      </c>
      <c r="C43" s="61" t="s">
        <v>258</v>
      </c>
      <c r="D43" s="61">
        <v>2019</v>
      </c>
      <c r="E43" s="61" t="s">
        <v>266</v>
      </c>
      <c r="F43" s="63">
        <v>2.8300000000000001E-13</v>
      </c>
      <c r="G43" s="61" t="s">
        <v>344</v>
      </c>
      <c r="H43" s="61" t="s">
        <v>300</v>
      </c>
    </row>
    <row r="44" spans="2:8" x14ac:dyDescent="0.2">
      <c r="B44" s="61" t="s">
        <v>323</v>
      </c>
      <c r="C44" s="61" t="s">
        <v>259</v>
      </c>
      <c r="D44" s="61">
        <v>2019</v>
      </c>
      <c r="E44" s="61" t="s">
        <v>266</v>
      </c>
      <c r="F44" s="63">
        <v>1.8799999999999999E-14</v>
      </c>
      <c r="G44" s="61" t="s">
        <v>344</v>
      </c>
      <c r="H44" s="61" t="s">
        <v>299</v>
      </c>
    </row>
    <row r="45" spans="2:8" x14ac:dyDescent="0.2">
      <c r="B45" s="61" t="s">
        <v>301</v>
      </c>
      <c r="C45" s="61" t="s">
        <v>320</v>
      </c>
      <c r="D45" s="61">
        <v>2009</v>
      </c>
      <c r="E45" s="61" t="s">
        <v>307</v>
      </c>
      <c r="F45" s="63">
        <v>848</v>
      </c>
      <c r="G45" s="61" t="s">
        <v>344</v>
      </c>
      <c r="H45" s="61" t="s">
        <v>314</v>
      </c>
    </row>
    <row r="46" spans="2:8" x14ac:dyDescent="0.2">
      <c r="B46" s="61" t="s">
        <v>302</v>
      </c>
      <c r="C46" s="61" t="s">
        <v>320</v>
      </c>
      <c r="D46" s="61">
        <v>2009</v>
      </c>
      <c r="E46" s="61" t="s">
        <v>308</v>
      </c>
      <c r="F46" s="63">
        <v>426</v>
      </c>
      <c r="G46" s="61" t="s">
        <v>344</v>
      </c>
      <c r="H46" s="61" t="s">
        <v>315</v>
      </c>
    </row>
    <row r="47" spans="2:8" x14ac:dyDescent="0.2">
      <c r="B47" s="61" t="s">
        <v>303</v>
      </c>
      <c r="C47" s="61" t="s">
        <v>320</v>
      </c>
      <c r="D47" s="61">
        <v>2009</v>
      </c>
      <c r="E47" s="61" t="s">
        <v>309</v>
      </c>
      <c r="F47" s="63">
        <v>58</v>
      </c>
      <c r="G47" s="61" t="s">
        <v>344</v>
      </c>
      <c r="H47" s="61" t="s">
        <v>316</v>
      </c>
    </row>
    <row r="48" spans="2:8" x14ac:dyDescent="0.2">
      <c r="B48" s="61" t="s">
        <v>304</v>
      </c>
      <c r="C48" s="61" t="s">
        <v>1</v>
      </c>
      <c r="D48" s="61">
        <v>2010</v>
      </c>
      <c r="E48" s="61" t="s">
        <v>344</v>
      </c>
      <c r="F48" s="63">
        <v>1.0126866000000001</v>
      </c>
      <c r="G48" s="61" t="s">
        <v>344</v>
      </c>
      <c r="H48" s="61" t="s">
        <v>317</v>
      </c>
    </row>
    <row r="49" spans="2:8" x14ac:dyDescent="0.2">
      <c r="B49" s="61" t="s">
        <v>305</v>
      </c>
      <c r="C49" s="61" t="s">
        <v>1</v>
      </c>
      <c r="D49" s="61">
        <v>2011</v>
      </c>
      <c r="E49" s="61" t="s">
        <v>344</v>
      </c>
      <c r="F49" s="63">
        <v>1.03</v>
      </c>
      <c r="G49" s="61" t="s">
        <v>344</v>
      </c>
      <c r="H49" s="61" t="s">
        <v>317</v>
      </c>
    </row>
    <row r="50" spans="2:8" x14ac:dyDescent="0.2">
      <c r="B50" s="61" t="s">
        <v>306</v>
      </c>
      <c r="C50" s="61" t="s">
        <v>327</v>
      </c>
      <c r="D50" s="61">
        <v>2011</v>
      </c>
      <c r="E50" s="61" t="s">
        <v>344</v>
      </c>
      <c r="F50" s="63">
        <v>0.1540832</v>
      </c>
      <c r="G50" s="61" t="s">
        <v>344</v>
      </c>
      <c r="H50" s="61" t="s">
        <v>318</v>
      </c>
    </row>
    <row r="51" spans="2:8" x14ac:dyDescent="0.2">
      <c r="B51" s="61" t="s">
        <v>301</v>
      </c>
      <c r="C51" s="61" t="s">
        <v>320</v>
      </c>
      <c r="D51" s="61">
        <v>2009</v>
      </c>
      <c r="E51" s="61" t="s">
        <v>307</v>
      </c>
      <c r="F51" s="63">
        <v>136.23842740000001</v>
      </c>
      <c r="G51" s="61" t="s">
        <v>344</v>
      </c>
      <c r="H51" s="61" t="s">
        <v>314</v>
      </c>
    </row>
    <row r="52" spans="2:8" x14ac:dyDescent="0.2">
      <c r="B52" s="61" t="s">
        <v>302</v>
      </c>
      <c r="C52" s="61" t="s">
        <v>320</v>
      </c>
      <c r="D52" s="61">
        <v>2009</v>
      </c>
      <c r="E52" s="61" t="s">
        <v>308</v>
      </c>
      <c r="F52" s="63">
        <v>68.440530749999994</v>
      </c>
      <c r="G52" s="61" t="s">
        <v>344</v>
      </c>
      <c r="H52" s="61" t="s">
        <v>315</v>
      </c>
    </row>
    <row r="53" spans="2:8" x14ac:dyDescent="0.2">
      <c r="B53" s="61" t="s">
        <v>303</v>
      </c>
      <c r="C53" s="61" t="s">
        <v>320</v>
      </c>
      <c r="D53" s="61">
        <v>2009</v>
      </c>
      <c r="E53" s="61" t="s">
        <v>309</v>
      </c>
      <c r="F53" s="63">
        <v>9.3181943270000005</v>
      </c>
      <c r="G53" s="61" t="s">
        <v>344</v>
      </c>
      <c r="H53" s="61" t="s">
        <v>316</v>
      </c>
    </row>
    <row r="54" spans="2:8" x14ac:dyDescent="0.2">
      <c r="B54" s="61" t="s">
        <v>312</v>
      </c>
      <c r="C54" s="61" t="s">
        <v>344</v>
      </c>
      <c r="D54" s="61">
        <v>2011</v>
      </c>
      <c r="E54" s="61" t="s">
        <v>330</v>
      </c>
      <c r="F54" s="63">
        <v>0</v>
      </c>
      <c r="G54" s="61" t="s">
        <v>344</v>
      </c>
      <c r="H54" s="61" t="s">
        <v>319</v>
      </c>
    </row>
    <row r="55" spans="2:8" x14ac:dyDescent="0.2">
      <c r="B55" s="61" t="s">
        <v>375</v>
      </c>
      <c r="C55" s="61" t="s">
        <v>328</v>
      </c>
      <c r="D55" s="61">
        <v>2022</v>
      </c>
      <c r="E55" s="61" t="s">
        <v>344</v>
      </c>
      <c r="F55" s="63">
        <v>9.4299999999999995E-2</v>
      </c>
      <c r="G55" s="61" t="s">
        <v>344</v>
      </c>
      <c r="H55" s="61" t="s">
        <v>318</v>
      </c>
    </row>
    <row r="56" spans="2:8" x14ac:dyDescent="0.2">
      <c r="B56" s="61" t="s">
        <v>304</v>
      </c>
      <c r="C56" s="61" t="s">
        <v>1</v>
      </c>
      <c r="D56" s="61">
        <v>2010</v>
      </c>
      <c r="E56" s="61" t="s">
        <v>344</v>
      </c>
      <c r="F56" s="63">
        <v>1.0126866000000001</v>
      </c>
      <c r="G56" s="61" t="s">
        <v>344</v>
      </c>
      <c r="H56" s="61" t="s">
        <v>317</v>
      </c>
    </row>
    <row r="57" spans="2:8" x14ac:dyDescent="0.2">
      <c r="B57" s="61" t="s">
        <v>305</v>
      </c>
      <c r="C57" s="61" t="s">
        <v>1</v>
      </c>
      <c r="D57" s="61">
        <v>2011</v>
      </c>
      <c r="E57" s="61" t="s">
        <v>344</v>
      </c>
      <c r="F57" s="63">
        <v>1.35</v>
      </c>
      <c r="G57" s="61" t="s">
        <v>344</v>
      </c>
      <c r="H57" s="61" t="s">
        <v>317</v>
      </c>
    </row>
    <row r="58" spans="2:8" x14ac:dyDescent="0.2">
      <c r="B58" s="61" t="s">
        <v>301</v>
      </c>
      <c r="C58" s="61" t="s">
        <v>320</v>
      </c>
      <c r="D58" s="61">
        <v>2009</v>
      </c>
      <c r="E58" s="61" t="s">
        <v>307</v>
      </c>
      <c r="F58" s="63">
        <v>109.041573</v>
      </c>
      <c r="G58" s="61" t="s">
        <v>344</v>
      </c>
      <c r="H58" s="61" t="s">
        <v>314</v>
      </c>
    </row>
    <row r="59" spans="2:8" x14ac:dyDescent="0.2">
      <c r="B59" s="61" t="s">
        <v>302</v>
      </c>
      <c r="C59" s="61" t="s">
        <v>320</v>
      </c>
      <c r="D59" s="61">
        <v>2009</v>
      </c>
      <c r="E59" s="61" t="s">
        <v>308</v>
      </c>
      <c r="F59" s="63">
        <v>54.777960020000002</v>
      </c>
      <c r="G59" s="61" t="s">
        <v>344</v>
      </c>
      <c r="H59" s="61" t="s">
        <v>315</v>
      </c>
    </row>
    <row r="60" spans="2:8" x14ac:dyDescent="0.2">
      <c r="B60" s="61" t="s">
        <v>303</v>
      </c>
      <c r="C60" s="61" t="s">
        <v>320</v>
      </c>
      <c r="D60" s="61">
        <v>2009</v>
      </c>
      <c r="E60" s="61" t="s">
        <v>309</v>
      </c>
      <c r="F60" s="63">
        <v>7.458032116</v>
      </c>
      <c r="G60" s="61" t="s">
        <v>344</v>
      </c>
      <c r="H60" s="61" t="s">
        <v>316</v>
      </c>
    </row>
    <row r="61" spans="2:8" x14ac:dyDescent="0.2">
      <c r="B61" s="61" t="s">
        <v>312</v>
      </c>
      <c r="C61" s="61" t="s">
        <v>344</v>
      </c>
      <c r="D61" s="61">
        <v>2011</v>
      </c>
      <c r="E61" s="61" t="s">
        <v>330</v>
      </c>
      <c r="F61" s="63">
        <v>0</v>
      </c>
      <c r="G61" s="61" t="s">
        <v>344</v>
      </c>
      <c r="H61" s="61" t="s">
        <v>319</v>
      </c>
    </row>
    <row r="62" spans="2:8" x14ac:dyDescent="0.2">
      <c r="B62" s="61" t="s">
        <v>376</v>
      </c>
      <c r="C62" s="61" t="s">
        <v>344</v>
      </c>
      <c r="D62" s="61"/>
      <c r="E62" s="61" t="s">
        <v>344</v>
      </c>
      <c r="F62" s="63">
        <v>0</v>
      </c>
      <c r="G62" s="61" t="s">
        <v>344</v>
      </c>
      <c r="H62" s="61" t="s">
        <v>377</v>
      </c>
    </row>
    <row r="63" spans="2:8" x14ac:dyDescent="0.2">
      <c r="B63" s="61" t="s">
        <v>378</v>
      </c>
      <c r="C63" s="61" t="s">
        <v>344</v>
      </c>
      <c r="D63" s="61"/>
      <c r="E63" s="61" t="s">
        <v>344</v>
      </c>
      <c r="F63" s="63"/>
      <c r="G63" s="61" t="s">
        <v>344</v>
      </c>
      <c r="H63" s="61" t="s">
        <v>379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E9333-434A-CE46-BBCB-23B19DC74F6A}">
  <sheetPr>
    <tabColor rgb="FFF4938E"/>
  </sheetPr>
  <dimension ref="A2:L229"/>
  <sheetViews>
    <sheetView showGridLines="0" zoomScaleNormal="100" workbookViewId="0"/>
  </sheetViews>
  <sheetFormatPr baseColWidth="10" defaultRowHeight="15" x14ac:dyDescent="0.2"/>
  <cols>
    <col min="1" max="1" width="21.83203125" customWidth="1"/>
    <col min="2" max="2" width="24.5" bestFit="1" customWidth="1"/>
    <col min="3" max="3" width="21.5" bestFit="1" customWidth="1"/>
    <col min="4" max="8" width="20.83203125" bestFit="1" customWidth="1"/>
    <col min="9" max="9" width="19.6640625" bestFit="1" customWidth="1"/>
    <col min="10" max="10" width="30.83203125" bestFit="1" customWidth="1"/>
    <col min="11" max="11" width="36.5" bestFit="1" customWidth="1"/>
    <col min="12" max="12" width="18" bestFit="1" customWidth="1"/>
  </cols>
  <sheetData>
    <row r="2" spans="1:12" ht="21" x14ac:dyDescent="0.25">
      <c r="B2" s="1" t="s">
        <v>390</v>
      </c>
    </row>
    <row r="4" spans="1:12" x14ac:dyDescent="0.2">
      <c r="B4" s="98" t="s">
        <v>399</v>
      </c>
    </row>
    <row r="5" spans="1:12" x14ac:dyDescent="0.2">
      <c r="B5" s="59" t="s">
        <v>435</v>
      </c>
    </row>
    <row r="7" spans="1:12" x14ac:dyDescent="0.2">
      <c r="A7" s="57" t="s">
        <v>391</v>
      </c>
      <c r="B7" s="64" t="s">
        <v>0</v>
      </c>
      <c r="C7" s="64" t="s">
        <v>20</v>
      </c>
      <c r="D7" s="64" t="s">
        <v>333</v>
      </c>
      <c r="E7" s="64" t="s">
        <v>250</v>
      </c>
      <c r="F7" s="64" t="s">
        <v>251</v>
      </c>
      <c r="G7" s="64" t="s">
        <v>332</v>
      </c>
      <c r="H7" s="64" t="s">
        <v>252</v>
      </c>
      <c r="I7" s="64" t="s">
        <v>253</v>
      </c>
      <c r="J7" s="64" t="s">
        <v>254</v>
      </c>
      <c r="K7" s="64" t="s">
        <v>256</v>
      </c>
      <c r="L7" s="64" t="s">
        <v>255</v>
      </c>
    </row>
    <row r="8" spans="1:12" x14ac:dyDescent="0.2">
      <c r="A8" s="57" t="s">
        <v>392</v>
      </c>
      <c r="B8" s="65"/>
      <c r="C8" s="65" t="s">
        <v>1</v>
      </c>
      <c r="D8" s="65" t="s">
        <v>1</v>
      </c>
      <c r="E8" s="65" t="s">
        <v>1</v>
      </c>
      <c r="F8" s="65" t="s">
        <v>1</v>
      </c>
      <c r="G8" s="65" t="s">
        <v>1</v>
      </c>
      <c r="H8" s="65" t="s">
        <v>1</v>
      </c>
      <c r="I8" s="65" t="s">
        <v>324</v>
      </c>
      <c r="J8" s="65" t="s">
        <v>258</v>
      </c>
      <c r="K8" s="65" t="s">
        <v>259</v>
      </c>
      <c r="L8" s="65" t="s">
        <v>260</v>
      </c>
    </row>
    <row r="9" spans="1:12" x14ac:dyDescent="0.2">
      <c r="A9" s="57" t="s">
        <v>393</v>
      </c>
      <c r="B9" s="65">
        <v>2024</v>
      </c>
      <c r="C9" s="65">
        <v>2024</v>
      </c>
      <c r="D9" s="65">
        <v>2022</v>
      </c>
      <c r="E9" s="65">
        <v>2021</v>
      </c>
      <c r="F9" s="65">
        <v>2022</v>
      </c>
      <c r="G9" s="65">
        <v>2021</v>
      </c>
      <c r="H9" s="65">
        <v>2021</v>
      </c>
      <c r="I9" s="65">
        <v>2012</v>
      </c>
      <c r="J9" s="65">
        <v>2019</v>
      </c>
      <c r="K9" s="65">
        <v>2019</v>
      </c>
      <c r="L9" s="65"/>
    </row>
    <row r="10" spans="1:12" x14ac:dyDescent="0.2">
      <c r="A10" s="57" t="s">
        <v>394</v>
      </c>
      <c r="B10" s="65"/>
      <c r="C10" s="65"/>
      <c r="D10" s="65"/>
      <c r="E10" s="65" t="s">
        <v>261</v>
      </c>
      <c r="F10" s="65" t="s">
        <v>262</v>
      </c>
      <c r="G10" s="65" t="s">
        <v>263</v>
      </c>
      <c r="H10" s="65" t="s">
        <v>264</v>
      </c>
      <c r="I10" s="65" t="s">
        <v>265</v>
      </c>
      <c r="J10" s="65" t="s">
        <v>266</v>
      </c>
      <c r="K10" s="65" t="s">
        <v>266</v>
      </c>
      <c r="L10" s="65" t="s">
        <v>262</v>
      </c>
    </row>
    <row r="11" spans="1:12" x14ac:dyDescent="0.2">
      <c r="A11" s="57" t="s">
        <v>395</v>
      </c>
      <c r="B11" s="82"/>
      <c r="C11" s="82"/>
      <c r="D11" s="82"/>
      <c r="E11" s="82"/>
      <c r="F11" s="82"/>
      <c r="G11" s="82"/>
      <c r="H11" s="82"/>
      <c r="I11" s="82"/>
      <c r="J11" s="82"/>
      <c r="K11" s="82"/>
      <c r="L11" s="82"/>
    </row>
    <row r="12" spans="1:12" x14ac:dyDescent="0.2">
      <c r="B12" s="61" t="s">
        <v>24</v>
      </c>
      <c r="C12" s="61" t="s">
        <v>25</v>
      </c>
      <c r="D12" s="63">
        <v>41128771</v>
      </c>
      <c r="E12" s="63">
        <v>61.480554405654402</v>
      </c>
      <c r="F12" s="63"/>
      <c r="G12" s="110">
        <v>2151.7835180000002</v>
      </c>
      <c r="H12" s="63">
        <v>652230</v>
      </c>
      <c r="I12" s="63">
        <v>0</v>
      </c>
      <c r="J12" s="63">
        <v>7.65678E-12</v>
      </c>
      <c r="K12" s="63">
        <v>0</v>
      </c>
      <c r="L12" s="63">
        <v>0</v>
      </c>
    </row>
    <row r="13" spans="1:12" x14ac:dyDescent="0.2">
      <c r="B13" s="61" t="s">
        <v>26</v>
      </c>
      <c r="C13" s="61" t="s">
        <v>27</v>
      </c>
      <c r="D13" s="63">
        <v>2777689</v>
      </c>
      <c r="E13" s="63">
        <v>102.615547445255</v>
      </c>
      <c r="F13" s="63"/>
      <c r="G13" s="110">
        <v>16035.43576</v>
      </c>
      <c r="H13" s="63">
        <v>27400</v>
      </c>
      <c r="I13" s="63">
        <v>0</v>
      </c>
      <c r="J13" s="63">
        <v>5.2001000000000002E-13</v>
      </c>
      <c r="K13" s="63">
        <v>4.93999E-15</v>
      </c>
      <c r="L13" s="63">
        <v>0.13568</v>
      </c>
    </row>
    <row r="14" spans="1:12" x14ac:dyDescent="0.2">
      <c r="B14" s="61" t="s">
        <v>28</v>
      </c>
      <c r="C14" s="61" t="s">
        <v>29</v>
      </c>
      <c r="D14" s="63">
        <v>44903225</v>
      </c>
      <c r="E14" s="63">
        <v>18.5486033116111</v>
      </c>
      <c r="F14" s="63"/>
      <c r="G14" s="110">
        <v>14403.61277</v>
      </c>
      <c r="H14" s="63">
        <v>2381741</v>
      </c>
      <c r="I14" s="63">
        <v>0</v>
      </c>
      <c r="J14" s="63">
        <v>6.3600500000000005E-15</v>
      </c>
      <c r="K14" s="63">
        <v>4.93999E-15</v>
      </c>
      <c r="L14" s="63">
        <v>0.17929999999999999</v>
      </c>
    </row>
    <row r="15" spans="1:12" x14ac:dyDescent="0.2">
      <c r="B15" s="61" t="s">
        <v>30</v>
      </c>
      <c r="C15" s="61" t="s">
        <v>31</v>
      </c>
      <c r="D15" s="63">
        <v>44273</v>
      </c>
      <c r="E15" s="63">
        <v>225.17500000000001</v>
      </c>
      <c r="F15" s="63"/>
      <c r="G15" s="110" t="s">
        <v>389</v>
      </c>
      <c r="H15" s="63">
        <v>200</v>
      </c>
      <c r="I15" s="63">
        <v>0</v>
      </c>
      <c r="J15" s="63" t="s">
        <v>340</v>
      </c>
      <c r="K15" s="63">
        <v>0</v>
      </c>
      <c r="L15" s="63">
        <v>1</v>
      </c>
    </row>
    <row r="16" spans="1:12" x14ac:dyDescent="0.2">
      <c r="B16" s="61" t="s">
        <v>32</v>
      </c>
      <c r="C16" s="61" t="s">
        <v>27</v>
      </c>
      <c r="D16" s="63">
        <v>79824</v>
      </c>
      <c r="E16" s="63">
        <v>168.157446808511</v>
      </c>
      <c r="F16" s="63"/>
      <c r="G16" s="110">
        <v>63287.3989</v>
      </c>
      <c r="H16" s="63">
        <v>470</v>
      </c>
      <c r="I16" s="63">
        <v>0</v>
      </c>
      <c r="J16" s="63">
        <v>3.3701300000000001E-13</v>
      </c>
      <c r="K16" s="63">
        <v>0</v>
      </c>
      <c r="L16" s="63">
        <v>0</v>
      </c>
    </row>
    <row r="17" spans="2:12" x14ac:dyDescent="0.2">
      <c r="B17" s="61" t="s">
        <v>33</v>
      </c>
      <c r="C17" s="61" t="s">
        <v>34</v>
      </c>
      <c r="D17" s="63">
        <v>35588987</v>
      </c>
      <c r="E17" s="63">
        <v>27.6760840619235</v>
      </c>
      <c r="F17" s="63"/>
      <c r="G17" s="110">
        <v>6806.2611399999996</v>
      </c>
      <c r="H17" s="63">
        <v>1246700</v>
      </c>
      <c r="I17" s="63">
        <v>0</v>
      </c>
      <c r="J17" s="63">
        <v>4.7277500000000003E-12</v>
      </c>
      <c r="K17" s="63">
        <v>1.7341000000000001E-15</v>
      </c>
      <c r="L17" s="63">
        <v>0.29425999999999997</v>
      </c>
    </row>
    <row r="18" spans="2:12" x14ac:dyDescent="0.2">
      <c r="B18" s="61" t="s">
        <v>35</v>
      </c>
      <c r="C18" s="61" t="s">
        <v>36</v>
      </c>
      <c r="D18" s="63">
        <v>93763</v>
      </c>
      <c r="E18" s="63">
        <v>211.86136363636399</v>
      </c>
      <c r="F18" s="63"/>
      <c r="G18" s="110">
        <v>24617.256310000001</v>
      </c>
      <c r="H18" s="63">
        <v>440</v>
      </c>
      <c r="I18" s="63">
        <v>0</v>
      </c>
      <c r="J18" s="63" t="s">
        <v>340</v>
      </c>
      <c r="K18" s="63">
        <v>5.2308300000000006E-16</v>
      </c>
      <c r="L18" s="63">
        <v>1</v>
      </c>
    </row>
    <row r="19" spans="2:12" x14ac:dyDescent="0.2">
      <c r="B19" s="61" t="s">
        <v>37</v>
      </c>
      <c r="C19" s="61" t="s">
        <v>36</v>
      </c>
      <c r="D19" s="63">
        <v>46234830</v>
      </c>
      <c r="E19" s="63">
        <v>16.7387416916056</v>
      </c>
      <c r="F19" s="63"/>
      <c r="G19" s="110">
        <v>25560.640220000001</v>
      </c>
      <c r="H19" s="63">
        <v>2736690</v>
      </c>
      <c r="I19" s="63">
        <v>0</v>
      </c>
      <c r="J19" s="63">
        <v>5.6055000000000007E-13</v>
      </c>
      <c r="K19" s="63">
        <v>6.7171499999999999E-15</v>
      </c>
      <c r="L19" s="63">
        <v>9.6129999999999993E-2</v>
      </c>
    </row>
    <row r="20" spans="2:12" x14ac:dyDescent="0.2">
      <c r="B20" s="61" t="s">
        <v>38</v>
      </c>
      <c r="C20" s="61" t="s">
        <v>27</v>
      </c>
      <c r="D20" s="63">
        <v>2780469</v>
      </c>
      <c r="E20" s="63">
        <v>98.032103969090301</v>
      </c>
      <c r="F20" s="63"/>
      <c r="G20" s="110">
        <v>16404.28645</v>
      </c>
      <c r="H20" s="63">
        <v>28470</v>
      </c>
      <c r="I20" s="63">
        <v>0</v>
      </c>
      <c r="J20" s="63">
        <v>2.1504800000000001E-13</v>
      </c>
      <c r="K20" s="63">
        <v>0</v>
      </c>
      <c r="L20" s="63">
        <v>0</v>
      </c>
    </row>
    <row r="21" spans="2:12" x14ac:dyDescent="0.2">
      <c r="B21" s="61" t="s">
        <v>39</v>
      </c>
      <c r="C21" s="61" t="s">
        <v>36</v>
      </c>
      <c r="D21" s="63">
        <v>106445</v>
      </c>
      <c r="E21" s="63">
        <v>591.87222222222204</v>
      </c>
      <c r="F21" s="63"/>
      <c r="G21" s="110">
        <v>37069.001479999999</v>
      </c>
      <c r="H21" s="63">
        <v>180</v>
      </c>
      <c r="I21" s="63">
        <v>0</v>
      </c>
      <c r="J21" s="63" t="s">
        <v>340</v>
      </c>
      <c r="K21" s="63">
        <v>3.6806400000000003E-16</v>
      </c>
      <c r="L21" s="63">
        <v>1</v>
      </c>
    </row>
    <row r="22" spans="2:12" x14ac:dyDescent="0.2">
      <c r="B22" s="61" t="s">
        <v>40</v>
      </c>
      <c r="C22" s="61" t="s">
        <v>31</v>
      </c>
      <c r="D22" s="63">
        <v>26014399</v>
      </c>
      <c r="E22" s="63">
        <v>3.33922844714392</v>
      </c>
      <c r="F22" s="63"/>
      <c r="G22" s="110">
        <v>56782.458140000002</v>
      </c>
      <c r="H22" s="63">
        <v>7692020</v>
      </c>
      <c r="I22" s="63">
        <v>0</v>
      </c>
      <c r="J22" s="63">
        <v>7.0454100000000002E-13</v>
      </c>
      <c r="K22" s="63">
        <v>4.2759000000000001E-16</v>
      </c>
      <c r="L22" s="63">
        <v>0.36153999999999997</v>
      </c>
    </row>
    <row r="23" spans="2:12" x14ac:dyDescent="0.2">
      <c r="B23" s="61" t="s">
        <v>41</v>
      </c>
      <c r="C23" s="61" t="s">
        <v>27</v>
      </c>
      <c r="D23" s="63">
        <v>9041851</v>
      </c>
      <c r="E23" s="63">
        <v>108.528805138148</v>
      </c>
      <c r="F23" s="63"/>
      <c r="G23" s="110">
        <v>64408.385499999997</v>
      </c>
      <c r="H23" s="63">
        <v>82520</v>
      </c>
      <c r="I23" s="63">
        <v>0</v>
      </c>
      <c r="J23" s="63">
        <v>2.3330700000000003E-13</v>
      </c>
      <c r="K23" s="63">
        <v>0</v>
      </c>
      <c r="L23" s="63">
        <v>0</v>
      </c>
    </row>
    <row r="24" spans="2:12" x14ac:dyDescent="0.2">
      <c r="B24" s="61" t="s">
        <v>42</v>
      </c>
      <c r="C24" s="61" t="s">
        <v>27</v>
      </c>
      <c r="D24" s="63">
        <v>10141756</v>
      </c>
      <c r="E24" s="63">
        <v>122.65880217785801</v>
      </c>
      <c r="F24" s="63"/>
      <c r="G24" s="110">
        <v>19693.906350000001</v>
      </c>
      <c r="H24" s="63">
        <v>82650</v>
      </c>
      <c r="I24" s="63">
        <v>0</v>
      </c>
      <c r="J24" s="63">
        <v>2.6098099999999999E-13</v>
      </c>
      <c r="K24" s="63">
        <v>0</v>
      </c>
      <c r="L24" s="63">
        <v>0.22758999999999999</v>
      </c>
    </row>
    <row r="25" spans="2:12" x14ac:dyDescent="0.2">
      <c r="B25" s="61" t="s">
        <v>43</v>
      </c>
      <c r="C25" s="61" t="s">
        <v>36</v>
      </c>
      <c r="D25" s="63">
        <v>409984</v>
      </c>
      <c r="E25" s="63">
        <v>40.749850149850097</v>
      </c>
      <c r="F25" s="63"/>
      <c r="G25" s="110">
        <v>27241.110840000001</v>
      </c>
      <c r="H25" s="63">
        <v>10010</v>
      </c>
      <c r="I25" s="63">
        <v>0</v>
      </c>
      <c r="J25" s="63" t="s">
        <v>340</v>
      </c>
      <c r="K25" s="63">
        <v>6.7353300000000007E-16</v>
      </c>
      <c r="L25" s="63">
        <v>0.99819999999999998</v>
      </c>
    </row>
    <row r="26" spans="2:12" x14ac:dyDescent="0.2">
      <c r="B26" s="61" t="s">
        <v>44</v>
      </c>
      <c r="C26" s="61" t="s">
        <v>29</v>
      </c>
      <c r="D26" s="63">
        <v>1472233</v>
      </c>
      <c r="E26" s="63">
        <v>1852.2341772151899</v>
      </c>
      <c r="F26" s="63"/>
      <c r="G26" s="110">
        <v>50854.607969999997</v>
      </c>
      <c r="H26" s="63">
        <v>790</v>
      </c>
      <c r="I26" s="63">
        <v>0</v>
      </c>
      <c r="J26" s="63">
        <v>3.4548900000000004E-14</v>
      </c>
      <c r="K26" s="63">
        <v>2.6542600000000003E-15</v>
      </c>
      <c r="L26" s="63">
        <v>1</v>
      </c>
    </row>
    <row r="27" spans="2:12" x14ac:dyDescent="0.2">
      <c r="B27" s="61" t="s">
        <v>45</v>
      </c>
      <c r="C27" s="61" t="s">
        <v>25</v>
      </c>
      <c r="D27" s="63">
        <v>171186372</v>
      </c>
      <c r="E27" s="63">
        <v>1301.0390335714801</v>
      </c>
      <c r="F27" s="63"/>
      <c r="G27" s="110">
        <v>7754.2262620000001</v>
      </c>
      <c r="H27" s="63">
        <v>130170</v>
      </c>
      <c r="I27" s="63">
        <v>0</v>
      </c>
      <c r="J27" s="63">
        <v>1.1630300000000001E-12</v>
      </c>
      <c r="K27" s="63">
        <v>1.4714400000000001E-15</v>
      </c>
      <c r="L27" s="63">
        <v>5.4909999999999994E-2</v>
      </c>
    </row>
    <row r="28" spans="2:12" x14ac:dyDescent="0.2">
      <c r="B28" s="61" t="s">
        <v>46</v>
      </c>
      <c r="C28" s="61" t="s">
        <v>36</v>
      </c>
      <c r="D28" s="63">
        <v>281635</v>
      </c>
      <c r="E28" s="63">
        <v>653.95348837209303</v>
      </c>
      <c r="F28" s="63"/>
      <c r="G28" s="110">
        <v>14465.99375</v>
      </c>
      <c r="H28" s="63">
        <v>430</v>
      </c>
      <c r="I28" s="63">
        <v>0</v>
      </c>
      <c r="J28" s="63" t="s">
        <v>340</v>
      </c>
      <c r="K28" s="63">
        <v>3.5818600000000004E-16</v>
      </c>
      <c r="L28" s="63">
        <v>1</v>
      </c>
    </row>
    <row r="29" spans="2:12" x14ac:dyDescent="0.2">
      <c r="B29" s="61" t="s">
        <v>47</v>
      </c>
      <c r="C29" s="61" t="s">
        <v>27</v>
      </c>
      <c r="D29" s="63">
        <v>9228071</v>
      </c>
      <c r="E29" s="63">
        <v>45.836831731953701</v>
      </c>
      <c r="F29" s="63"/>
      <c r="G29" s="110">
        <v>26597.539830000002</v>
      </c>
      <c r="H29" s="63">
        <v>202950</v>
      </c>
      <c r="I29" s="63">
        <v>0</v>
      </c>
      <c r="J29" s="63" t="s">
        <v>340</v>
      </c>
      <c r="K29" s="63">
        <v>0</v>
      </c>
      <c r="L29" s="63">
        <v>0</v>
      </c>
    </row>
    <row r="30" spans="2:12" x14ac:dyDescent="0.2">
      <c r="B30" s="61" t="s">
        <v>48</v>
      </c>
      <c r="C30" s="61" t="s">
        <v>27</v>
      </c>
      <c r="D30" s="63">
        <v>11685814</v>
      </c>
      <c r="E30" s="63">
        <v>382.635237780713</v>
      </c>
      <c r="F30" s="63"/>
      <c r="G30" s="110">
        <v>62768.173940000001</v>
      </c>
      <c r="H30" s="63">
        <v>30280</v>
      </c>
      <c r="I30" s="63">
        <v>0</v>
      </c>
      <c r="J30" s="63">
        <v>3.5590600000000002E-14</v>
      </c>
      <c r="K30" s="63">
        <v>2.6857000000000002E-15</v>
      </c>
      <c r="L30" s="63">
        <v>2.3019999999999999E-2</v>
      </c>
    </row>
    <row r="31" spans="2:12" x14ac:dyDescent="0.2">
      <c r="B31" s="61" t="s">
        <v>49</v>
      </c>
      <c r="C31" s="61" t="s">
        <v>36</v>
      </c>
      <c r="D31" s="63">
        <v>405272</v>
      </c>
      <c r="E31" s="63">
        <v>17.537527400262999</v>
      </c>
      <c r="F31" s="63"/>
      <c r="G31" s="110">
        <v>11188.33591</v>
      </c>
      <c r="H31" s="63">
        <v>22810</v>
      </c>
      <c r="I31" s="63">
        <v>0</v>
      </c>
      <c r="J31" s="63">
        <v>4.2418400000000004E-12</v>
      </c>
      <c r="K31" s="63">
        <v>4.1770000000000001E-16</v>
      </c>
      <c r="L31" s="63">
        <v>0.23032</v>
      </c>
    </row>
    <row r="32" spans="2:12" x14ac:dyDescent="0.2">
      <c r="B32" s="61" t="s">
        <v>50</v>
      </c>
      <c r="C32" s="61" t="s">
        <v>34</v>
      </c>
      <c r="D32" s="63">
        <v>13352864</v>
      </c>
      <c r="E32" s="63">
        <v>115.26157325292699</v>
      </c>
      <c r="F32" s="63"/>
      <c r="G32" s="110">
        <v>3557.079405</v>
      </c>
      <c r="H32" s="63">
        <v>112760</v>
      </c>
      <c r="I32" s="63">
        <v>0</v>
      </c>
      <c r="J32" s="63">
        <v>3.40222E-12</v>
      </c>
      <c r="K32" s="63">
        <v>1.7164E-15</v>
      </c>
      <c r="L32" s="63">
        <v>0.11568000000000001</v>
      </c>
    </row>
    <row r="33" spans="2:12" x14ac:dyDescent="0.2">
      <c r="B33" s="61" t="s">
        <v>51</v>
      </c>
      <c r="C33" s="61" t="s">
        <v>52</v>
      </c>
      <c r="D33" s="63">
        <v>63595</v>
      </c>
      <c r="E33" s="63">
        <v>1180.81481481481</v>
      </c>
      <c r="F33" s="63"/>
      <c r="G33" s="110">
        <v>97552.660449999996</v>
      </c>
      <c r="H33" s="63">
        <v>54</v>
      </c>
      <c r="I33" s="63">
        <v>0</v>
      </c>
      <c r="J33" s="63" t="s">
        <v>340</v>
      </c>
      <c r="K33" s="63">
        <v>0</v>
      </c>
      <c r="L33" s="63">
        <v>1</v>
      </c>
    </row>
    <row r="34" spans="2:12" x14ac:dyDescent="0.2">
      <c r="B34" s="61" t="s">
        <v>53</v>
      </c>
      <c r="C34" s="61" t="s">
        <v>25</v>
      </c>
      <c r="D34" s="63">
        <v>782455</v>
      </c>
      <c r="E34" s="63">
        <v>20.385055060304101</v>
      </c>
      <c r="F34" s="63"/>
      <c r="G34" s="110">
        <v>12664.17093</v>
      </c>
      <c r="H34" s="63">
        <v>38140</v>
      </c>
      <c r="I34" s="63">
        <v>0</v>
      </c>
      <c r="J34" s="63">
        <v>2.1590599999999999E-12</v>
      </c>
      <c r="K34" s="63">
        <v>0</v>
      </c>
      <c r="L34" s="63">
        <v>0</v>
      </c>
    </row>
    <row r="35" spans="2:12" x14ac:dyDescent="0.2">
      <c r="B35" s="61" t="s">
        <v>54</v>
      </c>
      <c r="C35" s="61" t="s">
        <v>36</v>
      </c>
      <c r="D35" s="63">
        <v>12224110</v>
      </c>
      <c r="E35" s="63">
        <v>11.1506249423059</v>
      </c>
      <c r="F35" s="63"/>
      <c r="G35" s="110">
        <v>9105.0395709999993</v>
      </c>
      <c r="H35" s="63">
        <v>1083300</v>
      </c>
      <c r="I35" s="63">
        <v>0</v>
      </c>
      <c r="J35" s="63">
        <v>5.5698500000000005E-12</v>
      </c>
      <c r="K35" s="63">
        <v>0</v>
      </c>
      <c r="L35" s="63">
        <v>0</v>
      </c>
    </row>
    <row r="36" spans="2:12" x14ac:dyDescent="0.2">
      <c r="B36" s="61" t="s">
        <v>55</v>
      </c>
      <c r="C36" s="61" t="s">
        <v>27</v>
      </c>
      <c r="D36" s="63">
        <v>3233526</v>
      </c>
      <c r="E36" s="63">
        <v>63.885605468750001</v>
      </c>
      <c r="F36" s="63"/>
      <c r="G36" s="110">
        <v>18162.504410000001</v>
      </c>
      <c r="H36" s="63">
        <v>51200</v>
      </c>
      <c r="I36" s="63">
        <v>0</v>
      </c>
      <c r="J36" s="63">
        <v>9.6906000000000011E-13</v>
      </c>
      <c r="K36" s="63">
        <v>4.93999E-15</v>
      </c>
      <c r="L36" s="63">
        <v>2.7000000000000001E-3</v>
      </c>
    </row>
    <row r="37" spans="2:12" x14ac:dyDescent="0.2">
      <c r="B37" s="61" t="s">
        <v>56</v>
      </c>
      <c r="C37" s="61" t="s">
        <v>34</v>
      </c>
      <c r="D37" s="63">
        <v>2630296</v>
      </c>
      <c r="E37" s="63">
        <v>4.5672948317540998</v>
      </c>
      <c r="F37" s="63"/>
      <c r="G37" s="110">
        <v>16503.71644</v>
      </c>
      <c r="H37" s="63">
        <v>566730</v>
      </c>
      <c r="I37" s="63">
        <v>0</v>
      </c>
      <c r="J37" s="63">
        <v>2.1269400000000001E-11</v>
      </c>
      <c r="K37" s="63">
        <v>0</v>
      </c>
      <c r="L37" s="63">
        <v>0</v>
      </c>
    </row>
    <row r="38" spans="2:12" x14ac:dyDescent="0.2">
      <c r="B38" s="61" t="s">
        <v>57</v>
      </c>
      <c r="C38" s="61" t="s">
        <v>36</v>
      </c>
      <c r="D38" s="63">
        <v>215313498</v>
      </c>
      <c r="E38" s="63">
        <v>25.642813233566301</v>
      </c>
      <c r="F38" s="63"/>
      <c r="G38" s="110">
        <v>17121.542170000001</v>
      </c>
      <c r="H38" s="63">
        <v>8358140</v>
      </c>
      <c r="I38" s="63">
        <v>0</v>
      </c>
      <c r="J38" s="63">
        <v>3.1786000000000002E-12</v>
      </c>
      <c r="K38" s="63">
        <v>8.0656899999999999E-16</v>
      </c>
      <c r="L38" s="63">
        <v>0.1406</v>
      </c>
    </row>
    <row r="39" spans="2:12" x14ac:dyDescent="0.2">
      <c r="B39" s="61" t="s">
        <v>58</v>
      </c>
      <c r="C39" s="61" t="s">
        <v>36</v>
      </c>
      <c r="D39" s="63">
        <v>31305</v>
      </c>
      <c r="E39" s="63">
        <v>207.48</v>
      </c>
      <c r="F39" s="63"/>
      <c r="G39" s="110" t="s">
        <v>389</v>
      </c>
      <c r="H39" s="63">
        <v>150</v>
      </c>
      <c r="I39" s="63">
        <v>0</v>
      </c>
      <c r="J39" s="63" t="s">
        <v>340</v>
      </c>
      <c r="K39" s="63">
        <v>0</v>
      </c>
      <c r="L39" s="63">
        <v>1</v>
      </c>
    </row>
    <row r="40" spans="2:12" x14ac:dyDescent="0.2">
      <c r="B40" s="61" t="s">
        <v>59</v>
      </c>
      <c r="C40" s="61" t="s">
        <v>31</v>
      </c>
      <c r="D40" s="63">
        <v>449002</v>
      </c>
      <c r="E40" s="63">
        <v>84.511005692599596</v>
      </c>
      <c r="F40" s="63"/>
      <c r="G40" s="110">
        <v>79872.070389999993</v>
      </c>
      <c r="H40" s="63">
        <v>5270</v>
      </c>
      <c r="I40" s="63">
        <v>0</v>
      </c>
      <c r="J40" s="63">
        <v>2.4894300000000001E-13</v>
      </c>
      <c r="K40" s="63">
        <v>8.4001000000000002E-16</v>
      </c>
      <c r="L40" s="63">
        <v>0.87051999999999996</v>
      </c>
    </row>
    <row r="41" spans="2:12" x14ac:dyDescent="0.2">
      <c r="B41" s="61" t="s">
        <v>60</v>
      </c>
      <c r="C41" s="61" t="s">
        <v>27</v>
      </c>
      <c r="D41" s="63">
        <v>6465097</v>
      </c>
      <c r="E41" s="63">
        <v>63.354301768607201</v>
      </c>
      <c r="F41" s="63"/>
      <c r="G41" s="110">
        <v>28236.895710000001</v>
      </c>
      <c r="H41" s="63">
        <v>108560</v>
      </c>
      <c r="I41" s="63">
        <v>0</v>
      </c>
      <c r="J41" s="63">
        <v>7.58251E-13</v>
      </c>
      <c r="K41" s="63">
        <v>2.4441800000000002E-15</v>
      </c>
      <c r="L41" s="63">
        <v>5.8479999999999997E-2</v>
      </c>
    </row>
    <row r="42" spans="2:12" x14ac:dyDescent="0.2">
      <c r="B42" s="61" t="s">
        <v>61</v>
      </c>
      <c r="C42" s="61" t="s">
        <v>34</v>
      </c>
      <c r="D42" s="63">
        <v>22673762</v>
      </c>
      <c r="E42" s="63">
        <v>80.777350146198799</v>
      </c>
      <c r="F42" s="63"/>
      <c r="G42" s="110">
        <v>2351.6804080000002</v>
      </c>
      <c r="H42" s="63">
        <v>273600</v>
      </c>
      <c r="I42" s="63">
        <v>0</v>
      </c>
      <c r="J42" s="63">
        <v>4.6336800000000001E-12</v>
      </c>
      <c r="K42" s="63">
        <v>0</v>
      </c>
      <c r="L42" s="63">
        <v>0</v>
      </c>
    </row>
    <row r="43" spans="2:12" x14ac:dyDescent="0.2">
      <c r="B43" s="61" t="s">
        <v>62</v>
      </c>
      <c r="C43" s="61" t="s">
        <v>34</v>
      </c>
      <c r="D43" s="63">
        <v>12889576</v>
      </c>
      <c r="E43" s="63">
        <v>488.75440031152601</v>
      </c>
      <c r="F43" s="63"/>
      <c r="G43" s="110">
        <v>866.80793200000005</v>
      </c>
      <c r="H43" s="63">
        <v>25680</v>
      </c>
      <c r="I43" s="63">
        <v>0</v>
      </c>
      <c r="J43" s="63">
        <v>2.02196E-12</v>
      </c>
      <c r="K43" s="63">
        <v>0</v>
      </c>
      <c r="L43" s="63">
        <v>0</v>
      </c>
    </row>
    <row r="44" spans="2:12" x14ac:dyDescent="0.2">
      <c r="B44" s="61" t="s">
        <v>63</v>
      </c>
      <c r="C44" s="61" t="s">
        <v>34</v>
      </c>
      <c r="D44" s="63">
        <v>593149</v>
      </c>
      <c r="E44" s="63">
        <v>145.88709677419399</v>
      </c>
      <c r="F44" s="63"/>
      <c r="G44" s="110">
        <v>6660.3520159999998</v>
      </c>
      <c r="H44" s="63">
        <v>4030</v>
      </c>
      <c r="I44" s="63">
        <v>0</v>
      </c>
      <c r="J44" s="63" t="s">
        <v>340</v>
      </c>
      <c r="K44" s="63">
        <v>0</v>
      </c>
      <c r="L44" s="63">
        <v>0.79381999999999997</v>
      </c>
    </row>
    <row r="45" spans="2:12" x14ac:dyDescent="0.2">
      <c r="B45" s="61" t="s">
        <v>64</v>
      </c>
      <c r="C45" s="61" t="s">
        <v>31</v>
      </c>
      <c r="D45" s="63">
        <v>16767842</v>
      </c>
      <c r="E45" s="63">
        <v>93.978149784726895</v>
      </c>
      <c r="F45" s="63"/>
      <c r="G45" s="110">
        <v>4425.3669280000004</v>
      </c>
      <c r="H45" s="63">
        <v>176520</v>
      </c>
      <c r="I45" s="63">
        <v>0</v>
      </c>
      <c r="J45" s="63">
        <v>3.1051600000000001E-12</v>
      </c>
      <c r="K45" s="63">
        <v>5.8724600000000006E-17</v>
      </c>
      <c r="L45" s="63">
        <v>2.0400000000000001E-2</v>
      </c>
    </row>
    <row r="46" spans="2:12" x14ac:dyDescent="0.2">
      <c r="B46" s="61" t="s">
        <v>65</v>
      </c>
      <c r="C46" s="61" t="s">
        <v>34</v>
      </c>
      <c r="D46" s="63">
        <v>27914536</v>
      </c>
      <c r="E46" s="63">
        <v>57.5376615684035</v>
      </c>
      <c r="F46" s="63"/>
      <c r="G46" s="110">
        <v>4664.7541670000001</v>
      </c>
      <c r="H46" s="63">
        <v>472710</v>
      </c>
      <c r="I46" s="63">
        <v>0</v>
      </c>
      <c r="J46" s="63">
        <v>1.4498300000000001E-12</v>
      </c>
      <c r="K46" s="63">
        <v>1.5427400000000001E-15</v>
      </c>
      <c r="L46" s="63">
        <v>9.3629999999999977E-2</v>
      </c>
    </row>
    <row r="47" spans="2:12" x14ac:dyDescent="0.2">
      <c r="B47" s="61" t="s">
        <v>66</v>
      </c>
      <c r="C47" s="61" t="s">
        <v>52</v>
      </c>
      <c r="D47" s="63">
        <v>38939056</v>
      </c>
      <c r="E47" s="63">
        <v>4.3510262041030003</v>
      </c>
      <c r="F47" s="63"/>
      <c r="G47" s="110">
        <v>55302.159420000004</v>
      </c>
      <c r="H47" s="63">
        <v>8788700</v>
      </c>
      <c r="I47" s="63">
        <v>0</v>
      </c>
      <c r="J47" s="63">
        <v>2.4648000000000003E-13</v>
      </c>
      <c r="K47" s="63">
        <v>1.0885E-15</v>
      </c>
      <c r="L47" s="63">
        <v>0.10602</v>
      </c>
    </row>
    <row r="48" spans="2:12" x14ac:dyDescent="0.2">
      <c r="B48" s="61" t="s">
        <v>67</v>
      </c>
      <c r="C48" s="61" t="s">
        <v>36</v>
      </c>
      <c r="D48" s="63">
        <v>68706</v>
      </c>
      <c r="E48" s="63">
        <v>283.89999999999998</v>
      </c>
      <c r="F48" s="63"/>
      <c r="G48" s="110">
        <v>52918.461380000001</v>
      </c>
      <c r="H48" s="63">
        <v>240</v>
      </c>
      <c r="I48" s="63">
        <v>0</v>
      </c>
      <c r="J48" s="63" t="s">
        <v>340</v>
      </c>
      <c r="K48" s="63">
        <v>5.2104500000000007E-16</v>
      </c>
      <c r="L48" s="63">
        <v>1</v>
      </c>
    </row>
    <row r="49" spans="2:12" x14ac:dyDescent="0.2">
      <c r="B49" s="61" t="s">
        <v>68</v>
      </c>
      <c r="C49" s="61" t="s">
        <v>34</v>
      </c>
      <c r="D49" s="63">
        <v>5579144</v>
      </c>
      <c r="E49" s="63">
        <v>8.7597579376545003</v>
      </c>
      <c r="F49" s="63"/>
      <c r="G49" s="110">
        <v>1129.3280789999999</v>
      </c>
      <c r="H49" s="63">
        <v>622980</v>
      </c>
      <c r="I49" s="63">
        <v>0</v>
      </c>
      <c r="J49" s="63">
        <v>9.11553E-13</v>
      </c>
      <c r="K49" s="63">
        <v>0</v>
      </c>
      <c r="L49" s="63">
        <v>0</v>
      </c>
    </row>
    <row r="50" spans="2:12" x14ac:dyDescent="0.2">
      <c r="B50" s="61" t="s">
        <v>69</v>
      </c>
      <c r="C50" s="61" t="s">
        <v>34</v>
      </c>
      <c r="D50" s="63">
        <v>17723315</v>
      </c>
      <c r="E50" s="63">
        <v>13.643376747141</v>
      </c>
      <c r="F50" s="63"/>
      <c r="G50" s="110">
        <v>1738.274332</v>
      </c>
      <c r="H50" s="63">
        <v>1259200</v>
      </c>
      <c r="I50" s="63">
        <v>0</v>
      </c>
      <c r="J50" s="63">
        <v>1.92868E-13</v>
      </c>
      <c r="K50" s="63">
        <v>0</v>
      </c>
      <c r="L50" s="63">
        <v>0</v>
      </c>
    </row>
    <row r="51" spans="2:12" x14ac:dyDescent="0.2">
      <c r="B51" s="61" t="s">
        <v>70</v>
      </c>
      <c r="C51" s="61" t="s">
        <v>27</v>
      </c>
      <c r="D51" s="63">
        <v>174079</v>
      </c>
      <c r="E51" s="63">
        <v>872.13636363636397</v>
      </c>
      <c r="F51" s="63"/>
      <c r="G51" s="110" t="s">
        <v>389</v>
      </c>
      <c r="H51" s="63">
        <v>198</v>
      </c>
      <c r="I51" s="63">
        <v>0</v>
      </c>
      <c r="J51" s="63" t="s">
        <v>340</v>
      </c>
      <c r="K51" s="63">
        <v>7</v>
      </c>
      <c r="L51" s="63" t="s">
        <v>389</v>
      </c>
    </row>
    <row r="52" spans="2:12" x14ac:dyDescent="0.2">
      <c r="B52" s="61" t="s">
        <v>71</v>
      </c>
      <c r="C52" s="61" t="s">
        <v>36</v>
      </c>
      <c r="D52" s="63">
        <v>19603733</v>
      </c>
      <c r="E52" s="63">
        <v>26.217007472442301</v>
      </c>
      <c r="F52" s="63"/>
      <c r="G52" s="110">
        <v>27407.05948</v>
      </c>
      <c r="H52" s="63">
        <v>743532</v>
      </c>
      <c r="I52" s="63">
        <v>0</v>
      </c>
      <c r="J52" s="63">
        <v>1.7829700000000002E-13</v>
      </c>
      <c r="K52" s="63">
        <v>2.4839600000000003E-16</v>
      </c>
      <c r="L52" s="63">
        <v>0.10353999999999999</v>
      </c>
    </row>
    <row r="53" spans="2:12" x14ac:dyDescent="0.2">
      <c r="B53" s="61" t="s">
        <v>72</v>
      </c>
      <c r="C53" s="61" t="s">
        <v>31</v>
      </c>
      <c r="D53" s="63">
        <v>1412175000</v>
      </c>
      <c r="E53" s="63">
        <v>150.43975369106599</v>
      </c>
      <c r="F53" s="63"/>
      <c r="G53" s="110">
        <v>20264.56554</v>
      </c>
      <c r="H53" s="63">
        <v>9388210</v>
      </c>
      <c r="I53" s="63">
        <v>0</v>
      </c>
      <c r="J53" s="63">
        <v>1.18137E-12</v>
      </c>
      <c r="K53" s="63">
        <v>5.0233300000000003E-15</v>
      </c>
      <c r="L53" s="63">
        <v>4.9829999999999999E-2</v>
      </c>
    </row>
    <row r="54" spans="2:12" x14ac:dyDescent="0.2">
      <c r="B54" s="61" t="s">
        <v>73</v>
      </c>
      <c r="C54" s="61" t="s">
        <v>36</v>
      </c>
      <c r="D54" s="63">
        <v>51874024</v>
      </c>
      <c r="E54" s="63">
        <v>46.432232537178898</v>
      </c>
      <c r="F54" s="63"/>
      <c r="G54" s="110">
        <v>17310.306410000001</v>
      </c>
      <c r="H54" s="63">
        <v>1109500</v>
      </c>
      <c r="I54" s="63">
        <v>0</v>
      </c>
      <c r="J54" s="63">
        <v>6.0233100000000001E-12</v>
      </c>
      <c r="K54" s="63">
        <v>5.1772400000000003E-16</v>
      </c>
      <c r="L54" s="63">
        <v>5.459E-2</v>
      </c>
    </row>
    <row r="55" spans="2:12" x14ac:dyDescent="0.2">
      <c r="B55" s="61" t="s">
        <v>74</v>
      </c>
      <c r="C55" s="61" t="s">
        <v>34</v>
      </c>
      <c r="D55" s="63">
        <v>836774</v>
      </c>
      <c r="E55" s="63">
        <v>441.49650725416399</v>
      </c>
      <c r="F55" s="63"/>
      <c r="G55" s="110">
        <v>3443.4368629999999</v>
      </c>
      <c r="H55" s="63">
        <v>1861</v>
      </c>
      <c r="I55" s="63">
        <v>0</v>
      </c>
      <c r="J55" s="63" t="s">
        <v>340</v>
      </c>
      <c r="K55" s="63">
        <v>2.93963E-16</v>
      </c>
      <c r="L55" s="63">
        <v>1</v>
      </c>
    </row>
    <row r="56" spans="2:12" x14ac:dyDescent="0.2">
      <c r="B56" s="61" t="s">
        <v>75</v>
      </c>
      <c r="C56" s="61" t="s">
        <v>34</v>
      </c>
      <c r="D56" s="63">
        <v>99010212</v>
      </c>
      <c r="E56" s="63">
        <v>42.299075009373389</v>
      </c>
      <c r="F56" s="63"/>
      <c r="G56" s="110">
        <v>1309.354157</v>
      </c>
      <c r="H56" s="63">
        <v>2267050</v>
      </c>
      <c r="I56" s="63">
        <v>0</v>
      </c>
      <c r="J56" s="63" t="s">
        <v>340</v>
      </c>
      <c r="K56" s="63" t="s">
        <v>341</v>
      </c>
      <c r="L56" s="63">
        <v>1.2E-4</v>
      </c>
    </row>
    <row r="57" spans="2:12" x14ac:dyDescent="0.2">
      <c r="B57" s="61" t="s">
        <v>76</v>
      </c>
      <c r="C57" s="61" t="s">
        <v>34</v>
      </c>
      <c r="D57" s="63">
        <v>5970424</v>
      </c>
      <c r="E57" s="63">
        <v>17.0887437774524</v>
      </c>
      <c r="F57" s="63"/>
      <c r="G57" s="110">
        <v>6074.6081109999996</v>
      </c>
      <c r="H57" s="63">
        <v>341500</v>
      </c>
      <c r="I57" s="63">
        <v>0</v>
      </c>
      <c r="J57" s="63">
        <v>3.2560400000000003E-12</v>
      </c>
      <c r="K57" s="63">
        <v>1.5526500000000001E-15</v>
      </c>
      <c r="L57" s="63">
        <v>8.2739999999999994E-2</v>
      </c>
    </row>
    <row r="58" spans="2:12" x14ac:dyDescent="0.2">
      <c r="B58" s="61" t="s">
        <v>77</v>
      </c>
      <c r="C58" s="61" t="s">
        <v>36</v>
      </c>
      <c r="D58" s="63">
        <v>5180829</v>
      </c>
      <c r="E58" s="63">
        <v>100.939228358794</v>
      </c>
      <c r="F58" s="63"/>
      <c r="G58" s="110">
        <v>22149.388180000002</v>
      </c>
      <c r="H58" s="63">
        <v>51060</v>
      </c>
      <c r="I58" s="63">
        <v>0</v>
      </c>
      <c r="J58" s="63">
        <v>6.5629600000000005E-12</v>
      </c>
      <c r="K58" s="63">
        <v>5.4999499999999998E-16</v>
      </c>
      <c r="L58" s="63">
        <v>9.7390000000000004E-2</v>
      </c>
    </row>
    <row r="59" spans="2:12" x14ac:dyDescent="0.2">
      <c r="B59" s="61" t="s">
        <v>78</v>
      </c>
      <c r="C59" s="61" t="s">
        <v>34</v>
      </c>
      <c r="D59" s="63">
        <v>28160542</v>
      </c>
      <c r="E59" s="63">
        <v>86.409588050314497</v>
      </c>
      <c r="F59" s="63"/>
      <c r="G59" s="110">
        <v>6320.312516</v>
      </c>
      <c r="H59" s="63">
        <v>318000</v>
      </c>
      <c r="I59" s="63">
        <v>0</v>
      </c>
      <c r="J59" s="63">
        <v>3.0048399999999999E-12</v>
      </c>
      <c r="K59" s="63">
        <v>2.2525600000000001E-15</v>
      </c>
      <c r="L59" s="63">
        <v>5.7450000000000001E-2</v>
      </c>
    </row>
    <row r="60" spans="2:12" x14ac:dyDescent="0.2">
      <c r="B60" s="61" t="s">
        <v>79</v>
      </c>
      <c r="C60" s="61" t="s">
        <v>27</v>
      </c>
      <c r="D60" s="63">
        <v>3855641</v>
      </c>
      <c r="E60" s="63">
        <v>69.317030021443898</v>
      </c>
      <c r="F60" s="63"/>
      <c r="G60" s="110">
        <v>37240.014360000001</v>
      </c>
      <c r="H60" s="63">
        <v>55960</v>
      </c>
      <c r="I60" s="63">
        <v>0</v>
      </c>
      <c r="J60" s="63">
        <v>7.5029700000000003E-13</v>
      </c>
      <c r="K60" s="63">
        <v>4.93999E-15</v>
      </c>
      <c r="L60" s="63">
        <v>0.20782999999999999</v>
      </c>
    </row>
    <row r="61" spans="2:12" x14ac:dyDescent="0.2">
      <c r="B61" s="61" t="s">
        <v>80</v>
      </c>
      <c r="C61" s="61" t="s">
        <v>36</v>
      </c>
      <c r="D61" s="63">
        <v>11212191</v>
      </c>
      <c r="E61" s="63">
        <v>108.44289017341001</v>
      </c>
      <c r="F61" s="63"/>
      <c r="G61" s="110" t="s">
        <v>389</v>
      </c>
      <c r="H61" s="63">
        <v>103800</v>
      </c>
      <c r="I61" s="63">
        <v>0</v>
      </c>
      <c r="J61" s="63">
        <v>7.0076600000000001E-12</v>
      </c>
      <c r="K61" s="63">
        <v>6.4011300000000001E-16</v>
      </c>
      <c r="L61" s="63">
        <v>0.34503999999999996</v>
      </c>
    </row>
    <row r="62" spans="2:12" x14ac:dyDescent="0.2">
      <c r="B62" s="61" t="s">
        <v>81</v>
      </c>
      <c r="C62" s="61" t="s">
        <v>36</v>
      </c>
      <c r="D62" s="63">
        <v>149996</v>
      </c>
      <c r="E62" s="63">
        <v>343.173423423423</v>
      </c>
      <c r="F62" s="63"/>
      <c r="G62" s="110">
        <v>25455.971740000001</v>
      </c>
      <c r="H62" s="63">
        <v>444</v>
      </c>
      <c r="I62" s="63">
        <v>0</v>
      </c>
      <c r="J62" s="63" t="s">
        <v>340</v>
      </c>
      <c r="K62" s="63" t="s">
        <v>341</v>
      </c>
      <c r="L62" s="63" t="s">
        <v>389</v>
      </c>
    </row>
    <row r="63" spans="2:12" x14ac:dyDescent="0.2">
      <c r="B63" s="61" t="s">
        <v>82</v>
      </c>
      <c r="C63" s="61" t="s">
        <v>27</v>
      </c>
      <c r="D63" s="63">
        <v>1251488</v>
      </c>
      <c r="E63" s="63">
        <v>134.65238095238101</v>
      </c>
      <c r="F63" s="63"/>
      <c r="G63" s="110">
        <v>44214.285159999999</v>
      </c>
      <c r="H63" s="63">
        <v>9240</v>
      </c>
      <c r="I63" s="63">
        <v>0</v>
      </c>
      <c r="J63" s="63" t="s">
        <v>340</v>
      </c>
      <c r="K63" s="63">
        <v>4.93999E-15</v>
      </c>
      <c r="L63" s="63">
        <v>0.50168999999999997</v>
      </c>
    </row>
    <row r="64" spans="2:12" x14ac:dyDescent="0.2">
      <c r="B64" s="61" t="s">
        <v>83</v>
      </c>
      <c r="C64" s="61" t="s">
        <v>27</v>
      </c>
      <c r="D64" s="63">
        <v>10672118</v>
      </c>
      <c r="E64" s="63">
        <v>136.108349053848</v>
      </c>
      <c r="F64" s="63"/>
      <c r="G64" s="110">
        <v>46442.067389999997</v>
      </c>
      <c r="H64" s="63">
        <v>77186.83</v>
      </c>
      <c r="I64" s="63">
        <v>0</v>
      </c>
      <c r="J64" s="63">
        <v>1.01778E-13</v>
      </c>
      <c r="K64" s="63">
        <v>0</v>
      </c>
      <c r="L64" s="63">
        <v>0</v>
      </c>
    </row>
    <row r="65" spans="2:12" x14ac:dyDescent="0.2">
      <c r="B65" s="61" t="s">
        <v>84</v>
      </c>
      <c r="C65" s="61" t="s">
        <v>27</v>
      </c>
      <c r="D65" s="63">
        <v>5903037</v>
      </c>
      <c r="E65" s="63">
        <v>146.41832500000001</v>
      </c>
      <c r="F65" s="63"/>
      <c r="G65" s="110">
        <v>72638.241110000003</v>
      </c>
      <c r="H65" s="63">
        <v>40000</v>
      </c>
      <c r="I65" s="63">
        <v>0</v>
      </c>
      <c r="J65" s="63">
        <v>5.8554800000000007E-14</v>
      </c>
      <c r="K65" s="63">
        <v>1.3099000000000001E-14</v>
      </c>
      <c r="L65" s="63">
        <v>0.55201999999999996</v>
      </c>
    </row>
    <row r="66" spans="2:12" x14ac:dyDescent="0.2">
      <c r="B66" s="61" t="s">
        <v>85</v>
      </c>
      <c r="C66" s="61" t="s">
        <v>29</v>
      </c>
      <c r="D66" s="63">
        <v>1120849</v>
      </c>
      <c r="E66" s="63">
        <v>47.694434857635898</v>
      </c>
      <c r="F66" s="63"/>
      <c r="G66" s="110">
        <v>5927.1619579999997</v>
      </c>
      <c r="H66" s="63">
        <v>23180</v>
      </c>
      <c r="I66" s="63">
        <v>0</v>
      </c>
      <c r="J66" s="63">
        <v>3.1058900000000002E-13</v>
      </c>
      <c r="K66" s="63">
        <v>2.7573300000000002E-15</v>
      </c>
      <c r="L66" s="63">
        <v>0.54417000000000004</v>
      </c>
    </row>
    <row r="67" spans="2:12" x14ac:dyDescent="0.2">
      <c r="B67" s="61" t="s">
        <v>86</v>
      </c>
      <c r="C67" s="61" t="s">
        <v>36</v>
      </c>
      <c r="D67" s="63">
        <v>72737</v>
      </c>
      <c r="E67" s="63">
        <v>96.549333333333294</v>
      </c>
      <c r="F67" s="63"/>
      <c r="G67" s="110">
        <v>14485.41423</v>
      </c>
      <c r="H67" s="63">
        <v>750</v>
      </c>
      <c r="I67" s="63">
        <v>0</v>
      </c>
      <c r="J67" s="63" t="s">
        <v>340</v>
      </c>
      <c r="K67" s="63">
        <v>7.4159500000000007E-16</v>
      </c>
      <c r="L67" s="63">
        <v>1</v>
      </c>
    </row>
    <row r="68" spans="2:12" x14ac:dyDescent="0.2">
      <c r="B68" s="61" t="s">
        <v>87</v>
      </c>
      <c r="C68" s="61" t="s">
        <v>36</v>
      </c>
      <c r="D68" s="63">
        <v>11228821</v>
      </c>
      <c r="E68" s="63">
        <v>233.90782857503501</v>
      </c>
      <c r="F68" s="63"/>
      <c r="G68" s="110">
        <v>20827.52562</v>
      </c>
      <c r="H68" s="63">
        <v>47531</v>
      </c>
      <c r="I68" s="63">
        <v>0</v>
      </c>
      <c r="J68" s="63">
        <v>7.2399900000000005E-12</v>
      </c>
      <c r="K68" s="63">
        <v>3.4670400000000001E-16</v>
      </c>
      <c r="L68" s="63">
        <v>0.40476000000000001</v>
      </c>
    </row>
    <row r="69" spans="2:12" x14ac:dyDescent="0.2">
      <c r="B69" s="61" t="s">
        <v>88</v>
      </c>
      <c r="C69" s="61" t="s">
        <v>36</v>
      </c>
      <c r="D69" s="63">
        <v>18001000</v>
      </c>
      <c r="E69" s="63">
        <v>71.661044451602507</v>
      </c>
      <c r="F69" s="63"/>
      <c r="G69" s="110">
        <v>13242.997289999999</v>
      </c>
      <c r="H69" s="63">
        <v>248360</v>
      </c>
      <c r="I69" s="63">
        <v>0</v>
      </c>
      <c r="J69" s="63">
        <v>2.5905699999999999E-12</v>
      </c>
      <c r="K69" s="63">
        <v>6.5667800000000002E-16</v>
      </c>
      <c r="L69" s="63">
        <v>0.17858000000000002</v>
      </c>
    </row>
    <row r="70" spans="2:12" x14ac:dyDescent="0.2">
      <c r="B70" s="61" t="s">
        <v>89</v>
      </c>
      <c r="C70" s="61" t="s">
        <v>29</v>
      </c>
      <c r="D70" s="63">
        <v>110990103</v>
      </c>
      <c r="E70" s="63">
        <v>109.761593249284</v>
      </c>
      <c r="F70" s="63"/>
      <c r="G70" s="110">
        <v>15358.753059999999</v>
      </c>
      <c r="H70" s="63">
        <v>995450</v>
      </c>
      <c r="I70" s="63">
        <v>0</v>
      </c>
      <c r="J70" s="63">
        <v>1.7898500000000002E-13</v>
      </c>
      <c r="K70" s="63">
        <v>4.2090400000000003E-15</v>
      </c>
      <c r="L70" s="63">
        <v>7.5270000000000004E-2</v>
      </c>
    </row>
    <row r="71" spans="2:12" x14ac:dyDescent="0.2">
      <c r="B71" s="61" t="s">
        <v>90</v>
      </c>
      <c r="C71" s="61" t="s">
        <v>36</v>
      </c>
      <c r="D71" s="63">
        <v>6336392</v>
      </c>
      <c r="E71" s="63">
        <v>304.73778957528998</v>
      </c>
      <c r="F71" s="63"/>
      <c r="G71" s="110">
        <v>10087.303669999999</v>
      </c>
      <c r="H71" s="63">
        <v>20720</v>
      </c>
      <c r="I71" s="63">
        <v>0</v>
      </c>
      <c r="J71" s="63">
        <v>4.0741300000000005E-12</v>
      </c>
      <c r="K71" s="63">
        <v>6.5667800000000002E-16</v>
      </c>
      <c r="L71" s="63">
        <v>9.3259999999999996E-2</v>
      </c>
    </row>
    <row r="72" spans="2:12" x14ac:dyDescent="0.2">
      <c r="B72" s="61" t="s">
        <v>91</v>
      </c>
      <c r="C72" s="61" t="s">
        <v>34</v>
      </c>
      <c r="D72" s="63">
        <v>1674908</v>
      </c>
      <c r="E72" s="63">
        <v>58.269732620320902</v>
      </c>
      <c r="F72" s="63"/>
      <c r="G72" s="110">
        <v>13554.72465</v>
      </c>
      <c r="H72" s="63">
        <v>28050</v>
      </c>
      <c r="I72" s="63">
        <v>0</v>
      </c>
      <c r="J72" s="63">
        <v>1.96775E-12</v>
      </c>
      <c r="K72" s="63">
        <v>1.45004E-15</v>
      </c>
      <c r="L72" s="63">
        <v>0.28306000000000003</v>
      </c>
    </row>
    <row r="73" spans="2:12" x14ac:dyDescent="0.2">
      <c r="B73" s="61" t="s">
        <v>92</v>
      </c>
      <c r="C73" s="61" t="s">
        <v>34</v>
      </c>
      <c r="D73" s="63">
        <v>3684032</v>
      </c>
      <c r="E73" s="63">
        <v>29.909841413924905</v>
      </c>
      <c r="F73" s="63"/>
      <c r="G73" s="110" t="s">
        <v>389</v>
      </c>
      <c r="H73" s="63">
        <v>121040.829</v>
      </c>
      <c r="I73" s="63">
        <v>0</v>
      </c>
      <c r="J73" s="63">
        <v>9.30483E-13</v>
      </c>
      <c r="K73" s="63">
        <v>3.1137300000000002E-15</v>
      </c>
      <c r="L73" s="63">
        <v>4.6460000000000001E-2</v>
      </c>
    </row>
    <row r="74" spans="2:12" x14ac:dyDescent="0.2">
      <c r="B74" s="61" t="s">
        <v>93</v>
      </c>
      <c r="C74" s="61" t="s">
        <v>27</v>
      </c>
      <c r="D74" s="63">
        <v>1348840</v>
      </c>
      <c r="E74" s="63">
        <v>31.132912280701799</v>
      </c>
      <c r="F74" s="63"/>
      <c r="G74" s="110">
        <v>43938.480439999999</v>
      </c>
      <c r="H74" s="63">
        <v>42750</v>
      </c>
      <c r="I74" s="63">
        <v>0</v>
      </c>
      <c r="J74" s="63">
        <v>1.46304E-13</v>
      </c>
      <c r="K74" s="63">
        <v>1.91752E-14</v>
      </c>
      <c r="L74" s="63">
        <v>0.35454999999999998</v>
      </c>
    </row>
    <row r="75" spans="2:12" x14ac:dyDescent="0.2">
      <c r="B75" s="61" t="s">
        <v>94</v>
      </c>
      <c r="C75" s="61" t="s">
        <v>34</v>
      </c>
      <c r="D75" s="63">
        <v>1201670</v>
      </c>
      <c r="E75" s="63">
        <v>69.318081395348798</v>
      </c>
      <c r="F75" s="63"/>
      <c r="G75" s="110">
        <v>9440.0399839999991</v>
      </c>
      <c r="H75" s="63">
        <v>17200</v>
      </c>
      <c r="I75" s="63">
        <v>0</v>
      </c>
      <c r="J75" s="63">
        <v>5.4044600000000006E-12</v>
      </c>
      <c r="K75" s="63">
        <v>0</v>
      </c>
      <c r="L75" s="63">
        <v>0</v>
      </c>
    </row>
    <row r="76" spans="2:12" x14ac:dyDescent="0.2">
      <c r="B76" s="61" t="s">
        <v>95</v>
      </c>
      <c r="C76" s="61" t="s">
        <v>34</v>
      </c>
      <c r="D76" s="63">
        <v>123379924</v>
      </c>
      <c r="E76" s="63">
        <v>106.579911903038</v>
      </c>
      <c r="F76" s="63"/>
      <c r="G76" s="110">
        <v>2614.792524</v>
      </c>
      <c r="H76" s="63">
        <v>1128571.2649999999</v>
      </c>
      <c r="I76" s="63">
        <v>0</v>
      </c>
      <c r="J76" s="63">
        <v>3.3909600000000003E-12</v>
      </c>
      <c r="K76" s="63">
        <v>0</v>
      </c>
      <c r="L76" s="63">
        <v>1.0000000000000001E-5</v>
      </c>
    </row>
    <row r="77" spans="2:12" x14ac:dyDescent="0.2">
      <c r="B77" s="61" t="s">
        <v>96</v>
      </c>
      <c r="C77" s="61" t="s">
        <v>27</v>
      </c>
      <c r="D77" s="63">
        <v>53090</v>
      </c>
      <c r="E77" s="63">
        <v>38.605109489051102</v>
      </c>
      <c r="F77" s="63"/>
      <c r="G77" s="110">
        <v>69833.530669999993</v>
      </c>
      <c r="H77" s="63">
        <v>1370</v>
      </c>
      <c r="I77" s="63">
        <v>0</v>
      </c>
      <c r="J77" s="63" t="s">
        <v>340</v>
      </c>
      <c r="K77" s="63">
        <v>7.6531000000000001E-16</v>
      </c>
      <c r="L77" s="63">
        <v>0.99793000000000021</v>
      </c>
    </row>
    <row r="78" spans="2:12" x14ac:dyDescent="0.2">
      <c r="B78" s="61" t="s">
        <v>97</v>
      </c>
      <c r="C78" s="61" t="s">
        <v>31</v>
      </c>
      <c r="D78" s="63">
        <v>929766</v>
      </c>
      <c r="E78" s="63">
        <v>50.608100711549</v>
      </c>
      <c r="F78" s="63"/>
      <c r="G78" s="110">
        <v>9977.9447770000006</v>
      </c>
      <c r="H78" s="63">
        <v>18270</v>
      </c>
      <c r="I78" s="63">
        <v>0</v>
      </c>
      <c r="J78" s="63" t="s">
        <v>340</v>
      </c>
      <c r="K78" s="63">
        <v>0</v>
      </c>
      <c r="L78" s="63">
        <v>0.65912000000000004</v>
      </c>
    </row>
    <row r="79" spans="2:12" x14ac:dyDescent="0.2">
      <c r="B79" s="61" t="s">
        <v>98</v>
      </c>
      <c r="C79" s="61" t="s">
        <v>27</v>
      </c>
      <c r="D79" s="63">
        <v>5556106</v>
      </c>
      <c r="E79" s="63">
        <v>18.230165913412101</v>
      </c>
      <c r="F79" s="63"/>
      <c r="G79" s="110">
        <v>58691.941529999996</v>
      </c>
      <c r="H79" s="63">
        <v>303947.7</v>
      </c>
      <c r="I79" s="63">
        <v>0</v>
      </c>
      <c r="J79" s="63">
        <v>2.8661000000000003E-13</v>
      </c>
      <c r="K79" s="63">
        <v>1.91752E-14</v>
      </c>
      <c r="L79" s="63">
        <v>0.19294</v>
      </c>
    </row>
    <row r="80" spans="2:12" x14ac:dyDescent="0.2">
      <c r="B80" s="61" t="s">
        <v>99</v>
      </c>
      <c r="C80" s="61" t="s">
        <v>27</v>
      </c>
      <c r="D80" s="63">
        <v>67971311</v>
      </c>
      <c r="E80" s="63">
        <v>123.757533918843</v>
      </c>
      <c r="F80" s="63"/>
      <c r="G80" s="110">
        <v>55020.1633</v>
      </c>
      <c r="H80" s="63">
        <v>547557</v>
      </c>
      <c r="I80" s="63">
        <v>0</v>
      </c>
      <c r="J80" s="63">
        <v>1.1452999999999999E-13</v>
      </c>
      <c r="K80" s="63">
        <v>2.3486800000000001E-15</v>
      </c>
      <c r="L80" s="63">
        <v>8.9539999999999995E-2</v>
      </c>
    </row>
    <row r="81" spans="2:12" x14ac:dyDescent="0.2">
      <c r="B81" s="61" t="s">
        <v>100</v>
      </c>
      <c r="C81" s="61" t="s">
        <v>31</v>
      </c>
      <c r="D81" s="63">
        <v>306279</v>
      </c>
      <c r="E81" s="63">
        <v>87.592048401037204</v>
      </c>
      <c r="F81" s="63"/>
      <c r="G81" s="110" t="s">
        <v>389</v>
      </c>
      <c r="H81" s="63">
        <v>3471</v>
      </c>
      <c r="I81" s="63">
        <v>0</v>
      </c>
      <c r="J81" s="63" t="s">
        <v>340</v>
      </c>
      <c r="K81" s="63">
        <v>0</v>
      </c>
      <c r="L81" s="63">
        <v>0.94747999999999999</v>
      </c>
    </row>
    <row r="82" spans="2:12" x14ac:dyDescent="0.2">
      <c r="B82" s="61" t="s">
        <v>101</v>
      </c>
      <c r="C82" s="61" t="s">
        <v>34</v>
      </c>
      <c r="D82" s="63">
        <v>2388992</v>
      </c>
      <c r="E82" s="63">
        <v>9.0859587844917904</v>
      </c>
      <c r="F82" s="63"/>
      <c r="G82" s="110">
        <v>16490.960579999999</v>
      </c>
      <c r="H82" s="63">
        <v>257670</v>
      </c>
      <c r="I82" s="63">
        <v>0</v>
      </c>
      <c r="J82" s="63">
        <v>2.02767E-12</v>
      </c>
      <c r="K82" s="63">
        <v>2.0617400000000002E-15</v>
      </c>
      <c r="L82" s="63">
        <v>0.20580999999999999</v>
      </c>
    </row>
    <row r="83" spans="2:12" x14ac:dyDescent="0.2">
      <c r="B83" s="61" t="s">
        <v>102</v>
      </c>
      <c r="C83" s="61" t="s">
        <v>34</v>
      </c>
      <c r="D83" s="63">
        <v>2705992</v>
      </c>
      <c r="E83" s="63">
        <v>260.86126482213399</v>
      </c>
      <c r="F83" s="63"/>
      <c r="G83" s="110">
        <v>2642.7532080000001</v>
      </c>
      <c r="H83" s="63">
        <v>10120</v>
      </c>
      <c r="I83" s="63">
        <v>0</v>
      </c>
      <c r="J83" s="63">
        <v>3.3253800000000001E-12</v>
      </c>
      <c r="K83" s="63">
        <v>1.3306E-15</v>
      </c>
      <c r="L83" s="63">
        <v>0.41183999999999998</v>
      </c>
    </row>
    <row r="84" spans="2:12" x14ac:dyDescent="0.2">
      <c r="B84" s="61" t="s">
        <v>103</v>
      </c>
      <c r="C84" s="61" t="s">
        <v>27</v>
      </c>
      <c r="D84" s="63">
        <v>3712502</v>
      </c>
      <c r="E84" s="63">
        <v>64.883480877567493</v>
      </c>
      <c r="F84" s="63"/>
      <c r="G84" s="110">
        <v>17737.215980000001</v>
      </c>
      <c r="H84" s="63">
        <v>69490</v>
      </c>
      <c r="I84" s="63">
        <v>0</v>
      </c>
      <c r="J84" s="63">
        <v>3.6086400000000003E-12</v>
      </c>
      <c r="K84" s="63">
        <v>4.0715300000000001E-15</v>
      </c>
      <c r="L84" s="63">
        <v>4.5229999999999999E-2</v>
      </c>
    </row>
    <row r="85" spans="2:12" x14ac:dyDescent="0.2">
      <c r="B85" s="61" t="s">
        <v>104</v>
      </c>
      <c r="C85" s="61" t="s">
        <v>27</v>
      </c>
      <c r="D85" s="63">
        <v>83797985</v>
      </c>
      <c r="E85" s="63">
        <v>238.11808580669199</v>
      </c>
      <c r="F85" s="63"/>
      <c r="G85" s="110">
        <v>64325.581109999999</v>
      </c>
      <c r="H85" s="63">
        <v>349390</v>
      </c>
      <c r="I85" s="63">
        <v>0</v>
      </c>
      <c r="J85" s="63">
        <v>6.5234000000000003E-14</v>
      </c>
      <c r="K85" s="63">
        <v>1.1599000000000001E-14</v>
      </c>
      <c r="L85" s="63">
        <v>2.8450000000000003E-2</v>
      </c>
    </row>
    <row r="86" spans="2:12" x14ac:dyDescent="0.2">
      <c r="B86" s="61" t="s">
        <v>105</v>
      </c>
      <c r="C86" s="61" t="s">
        <v>34</v>
      </c>
      <c r="D86" s="63">
        <v>33475870</v>
      </c>
      <c r="E86" s="63">
        <v>144.30008394386701</v>
      </c>
      <c r="F86" s="63"/>
      <c r="G86" s="110">
        <v>6343.7651649999998</v>
      </c>
      <c r="H86" s="63">
        <v>227533</v>
      </c>
      <c r="I86" s="63">
        <v>0</v>
      </c>
      <c r="J86" s="63">
        <v>6.1665899999999999E-12</v>
      </c>
      <c r="K86" s="63">
        <v>2.8916700000000003E-15</v>
      </c>
      <c r="L86" s="63">
        <v>0.17052</v>
      </c>
    </row>
    <row r="87" spans="2:12" x14ac:dyDescent="0.2">
      <c r="B87" s="61" t="s">
        <v>106</v>
      </c>
      <c r="C87" s="61" t="s">
        <v>27</v>
      </c>
      <c r="D87" s="63">
        <v>32649</v>
      </c>
      <c r="E87" s="63">
        <v>3266.9</v>
      </c>
      <c r="F87" s="63"/>
      <c r="G87" s="110" t="s">
        <v>389</v>
      </c>
      <c r="H87" s="63">
        <v>10</v>
      </c>
      <c r="I87" s="63">
        <v>0</v>
      </c>
      <c r="J87" s="63" t="s">
        <v>340</v>
      </c>
      <c r="K87" s="63">
        <v>4.93999E-15</v>
      </c>
      <c r="L87" s="63">
        <v>1</v>
      </c>
    </row>
    <row r="88" spans="2:12" x14ac:dyDescent="0.2">
      <c r="B88" s="61" t="s">
        <v>107</v>
      </c>
      <c r="C88" s="61" t="s">
        <v>27</v>
      </c>
      <c r="D88" s="63">
        <v>10426919</v>
      </c>
      <c r="E88" s="63">
        <v>81.995399534522889</v>
      </c>
      <c r="F88" s="63"/>
      <c r="G88" s="110">
        <v>32763.77334</v>
      </c>
      <c r="H88" s="63">
        <v>128900</v>
      </c>
      <c r="I88" s="63">
        <v>0</v>
      </c>
      <c r="J88" s="63">
        <v>1.1458100000000001E-12</v>
      </c>
      <c r="K88" s="63">
        <v>4.93999E-15</v>
      </c>
      <c r="L88" s="63">
        <v>0.48681999999999997</v>
      </c>
    </row>
    <row r="89" spans="2:12" x14ac:dyDescent="0.2">
      <c r="B89" s="61" t="s">
        <v>108</v>
      </c>
      <c r="C89" s="61" t="s">
        <v>27</v>
      </c>
      <c r="D89" s="63">
        <v>56661</v>
      </c>
      <c r="E89" s="63">
        <v>0.13802655621878401</v>
      </c>
      <c r="F89" s="63"/>
      <c r="G89" s="110" t="s">
        <v>389</v>
      </c>
      <c r="H89" s="63">
        <v>410450</v>
      </c>
      <c r="I89" s="63">
        <v>0</v>
      </c>
      <c r="J89" s="63" t="s">
        <v>340</v>
      </c>
      <c r="K89" s="63">
        <v>9.4939300000000008E-16</v>
      </c>
      <c r="L89" s="63">
        <v>0.97528000000000004</v>
      </c>
    </row>
    <row r="90" spans="2:12" x14ac:dyDescent="0.2">
      <c r="B90" s="61" t="s">
        <v>109</v>
      </c>
      <c r="C90" s="61" t="s">
        <v>36</v>
      </c>
      <c r="D90" s="63">
        <v>125438</v>
      </c>
      <c r="E90" s="63">
        <v>366.5</v>
      </c>
      <c r="F90" s="63"/>
      <c r="G90" s="110">
        <v>13064.98768</v>
      </c>
      <c r="H90" s="63">
        <v>340</v>
      </c>
      <c r="I90" s="63">
        <v>0</v>
      </c>
      <c r="J90" s="63" t="s">
        <v>340</v>
      </c>
      <c r="K90" s="63">
        <v>5.4304600000000005E-16</v>
      </c>
      <c r="L90" s="63">
        <v>1</v>
      </c>
    </row>
    <row r="91" spans="2:12" x14ac:dyDescent="0.2">
      <c r="B91" s="61" t="s">
        <v>110</v>
      </c>
      <c r="C91" s="61" t="s">
        <v>31</v>
      </c>
      <c r="D91" s="63">
        <v>171774</v>
      </c>
      <c r="E91" s="63">
        <v>315.803703703704</v>
      </c>
      <c r="F91" s="63"/>
      <c r="G91" s="110" t="s">
        <v>389</v>
      </c>
      <c r="H91" s="63">
        <v>540</v>
      </c>
      <c r="I91" s="63">
        <v>0</v>
      </c>
      <c r="J91" s="63" t="s">
        <v>340</v>
      </c>
      <c r="K91" s="63">
        <v>0</v>
      </c>
      <c r="L91" s="63">
        <v>1</v>
      </c>
    </row>
    <row r="92" spans="2:12" x14ac:dyDescent="0.2">
      <c r="B92" s="61" t="s">
        <v>111</v>
      </c>
      <c r="C92" s="61" t="s">
        <v>36</v>
      </c>
      <c r="D92" s="63">
        <v>17357886</v>
      </c>
      <c r="E92" s="63">
        <v>159.66541620007499</v>
      </c>
      <c r="F92" s="63"/>
      <c r="G92" s="110">
        <v>11805.841259999999</v>
      </c>
      <c r="H92" s="63">
        <v>107160</v>
      </c>
      <c r="I92" s="63">
        <v>0</v>
      </c>
      <c r="J92" s="63">
        <v>4.81534E-12</v>
      </c>
      <c r="K92" s="63">
        <v>7.30779E-16</v>
      </c>
      <c r="L92" s="63">
        <v>1.8370000000000001E-2</v>
      </c>
    </row>
    <row r="93" spans="2:12" x14ac:dyDescent="0.2">
      <c r="B93" s="61" t="s">
        <v>112</v>
      </c>
      <c r="C93" s="61" t="s">
        <v>34</v>
      </c>
      <c r="D93" s="63">
        <v>13859341</v>
      </c>
      <c r="E93" s="63">
        <v>55.070429757447499</v>
      </c>
      <c r="F93" s="63"/>
      <c r="G93" s="110">
        <v>3209.7054990000001</v>
      </c>
      <c r="H93" s="63">
        <v>245720</v>
      </c>
      <c r="I93" s="63">
        <v>0</v>
      </c>
      <c r="J93" s="63">
        <v>1.13953E-11</v>
      </c>
      <c r="K93" s="63">
        <v>2.57005E-15</v>
      </c>
      <c r="L93" s="63">
        <v>0.15309</v>
      </c>
    </row>
    <row r="94" spans="2:12" x14ac:dyDescent="0.2">
      <c r="B94" s="61" t="s">
        <v>113</v>
      </c>
      <c r="C94" s="61" t="s">
        <v>34</v>
      </c>
      <c r="D94" s="63">
        <v>2105566</v>
      </c>
      <c r="E94" s="63">
        <v>73.283108108108095</v>
      </c>
      <c r="F94" s="63"/>
      <c r="G94" s="110">
        <v>2300.4522959999999</v>
      </c>
      <c r="H94" s="63">
        <v>28120</v>
      </c>
      <c r="I94" s="63">
        <v>0</v>
      </c>
      <c r="J94" s="63">
        <v>2.7478700000000001E-12</v>
      </c>
      <c r="K94" s="63">
        <v>1.1978800000000001E-15</v>
      </c>
      <c r="L94" s="63">
        <v>0.41578999999999999</v>
      </c>
    </row>
    <row r="95" spans="2:12" x14ac:dyDescent="0.2">
      <c r="B95" s="61" t="s">
        <v>114</v>
      </c>
      <c r="C95" s="61" t="s">
        <v>36</v>
      </c>
      <c r="D95" s="63">
        <v>808726</v>
      </c>
      <c r="E95" s="63">
        <v>4.0872085344170701</v>
      </c>
      <c r="F95" s="63"/>
      <c r="G95" s="110">
        <v>21902.23821</v>
      </c>
      <c r="H95" s="63">
        <v>196850</v>
      </c>
      <c r="I95" s="63">
        <v>0</v>
      </c>
      <c r="J95" s="63">
        <v>2.85672E-12</v>
      </c>
      <c r="K95" s="63">
        <v>6.9730399999999998E-16</v>
      </c>
      <c r="L95" s="63">
        <v>0.61402000000000001</v>
      </c>
    </row>
    <row r="96" spans="2:12" x14ac:dyDescent="0.2">
      <c r="B96" s="61" t="s">
        <v>115</v>
      </c>
      <c r="C96" s="61" t="s">
        <v>36</v>
      </c>
      <c r="D96" s="63">
        <v>11584996</v>
      </c>
      <c r="E96" s="63">
        <v>415.368976777939</v>
      </c>
      <c r="F96" s="63"/>
      <c r="G96" s="110">
        <v>3118.456702</v>
      </c>
      <c r="H96" s="63">
        <v>27560</v>
      </c>
      <c r="I96" s="63">
        <v>0</v>
      </c>
      <c r="J96" s="63">
        <v>7.25356E-12</v>
      </c>
      <c r="K96" s="63">
        <v>3.6408200000000003E-16</v>
      </c>
      <c r="L96" s="63">
        <v>0.59577999999999998</v>
      </c>
    </row>
    <row r="97" spans="2:12" x14ac:dyDescent="0.2">
      <c r="B97" s="61" t="s">
        <v>116</v>
      </c>
      <c r="C97" s="61" t="s">
        <v>36</v>
      </c>
      <c r="D97" s="63">
        <v>10432860</v>
      </c>
      <c r="E97" s="63">
        <v>91.861158280454006</v>
      </c>
      <c r="F97" s="63"/>
      <c r="G97" s="110">
        <v>5686.370962</v>
      </c>
      <c r="H97" s="63">
        <v>111890</v>
      </c>
      <c r="I97" s="63">
        <v>0</v>
      </c>
      <c r="J97" s="63">
        <v>2.7849E-12</v>
      </c>
      <c r="K97" s="63">
        <v>5.8407600000000005E-16</v>
      </c>
      <c r="L97" s="63">
        <v>7.7899999999999997E-2</v>
      </c>
    </row>
    <row r="98" spans="2:12" x14ac:dyDescent="0.2">
      <c r="B98" s="61" t="s">
        <v>117</v>
      </c>
      <c r="C98" s="61" t="s">
        <v>31</v>
      </c>
      <c r="D98" s="63">
        <v>7346100</v>
      </c>
      <c r="E98" s="63">
        <v>7060.0952380952403</v>
      </c>
      <c r="F98" s="63"/>
      <c r="G98" s="110">
        <v>70450.338149999996</v>
      </c>
      <c r="H98" s="63">
        <v>1050</v>
      </c>
      <c r="I98" s="63">
        <v>0</v>
      </c>
      <c r="J98" s="63" t="s">
        <v>340</v>
      </c>
      <c r="K98" s="63" t="s">
        <v>341</v>
      </c>
      <c r="L98" s="63">
        <v>1</v>
      </c>
    </row>
    <row r="99" spans="2:12" x14ac:dyDescent="0.2">
      <c r="B99" s="61" t="s">
        <v>118</v>
      </c>
      <c r="C99" s="61" t="s">
        <v>27</v>
      </c>
      <c r="D99" s="63">
        <v>9643048</v>
      </c>
      <c r="E99" s="63">
        <v>106.398104317335</v>
      </c>
      <c r="F99" s="63"/>
      <c r="G99" s="110">
        <v>37419.475689999999</v>
      </c>
      <c r="H99" s="63">
        <v>91260</v>
      </c>
      <c r="I99" s="63">
        <v>0</v>
      </c>
      <c r="J99" s="63">
        <v>2.2564900000000001E-13</v>
      </c>
      <c r="K99" s="63">
        <v>0</v>
      </c>
      <c r="L99" s="63">
        <v>0</v>
      </c>
    </row>
    <row r="100" spans="2:12" x14ac:dyDescent="0.2">
      <c r="B100" s="61" t="s">
        <v>119</v>
      </c>
      <c r="C100" s="61" t="s">
        <v>27</v>
      </c>
      <c r="D100" s="63">
        <v>382003</v>
      </c>
      <c r="E100" s="63">
        <v>3.69453535654071</v>
      </c>
      <c r="F100" s="63"/>
      <c r="G100" s="110">
        <v>62050.96254</v>
      </c>
      <c r="H100" s="63">
        <v>100830</v>
      </c>
      <c r="I100" s="63">
        <v>0</v>
      </c>
      <c r="J100" s="63">
        <v>1.8594000000000001E-13</v>
      </c>
      <c r="K100" s="63">
        <v>5.67681E-16</v>
      </c>
      <c r="L100" s="63">
        <v>0.41091</v>
      </c>
    </row>
    <row r="101" spans="2:12" x14ac:dyDescent="0.2">
      <c r="B101" s="61" t="s">
        <v>120</v>
      </c>
      <c r="C101" s="61" t="s">
        <v>25</v>
      </c>
      <c r="D101" s="63">
        <v>1417173173</v>
      </c>
      <c r="E101" s="63">
        <v>473.41873274160093</v>
      </c>
      <c r="F101" s="63"/>
      <c r="G101" s="110">
        <v>7992.7751360000002</v>
      </c>
      <c r="H101" s="63">
        <v>2973190</v>
      </c>
      <c r="I101" s="63">
        <v>0</v>
      </c>
      <c r="J101" s="63">
        <v>3.1520500000000001E-12</v>
      </c>
      <c r="K101" s="63">
        <v>2.0950100000000001E-15</v>
      </c>
      <c r="L101" s="63">
        <v>3.8969999999999998E-2</v>
      </c>
    </row>
    <row r="102" spans="2:12" x14ac:dyDescent="0.2">
      <c r="B102" s="61" t="s">
        <v>121</v>
      </c>
      <c r="C102" s="61" t="s">
        <v>31</v>
      </c>
      <c r="D102" s="63">
        <v>275501339</v>
      </c>
      <c r="E102" s="63">
        <v>144.64738040148401</v>
      </c>
      <c r="F102" s="63"/>
      <c r="G102" s="110">
        <v>12546.963470000001</v>
      </c>
      <c r="H102" s="63">
        <v>1892555.47</v>
      </c>
      <c r="I102" s="63">
        <v>0</v>
      </c>
      <c r="J102" s="63">
        <v>2.8834E-12</v>
      </c>
      <c r="K102" s="63">
        <v>1.3963400000000001E-15</v>
      </c>
      <c r="L102" s="63">
        <v>0.23511000000000001</v>
      </c>
    </row>
    <row r="103" spans="2:12" x14ac:dyDescent="0.2">
      <c r="B103" s="61" t="s">
        <v>122</v>
      </c>
      <c r="C103" s="61" t="s">
        <v>29</v>
      </c>
      <c r="D103" s="63">
        <v>88550570</v>
      </c>
      <c r="E103" s="63">
        <v>54.190096764252701</v>
      </c>
      <c r="F103" s="63"/>
      <c r="G103" s="110">
        <v>15037.394329999999</v>
      </c>
      <c r="H103" s="63">
        <v>1622500</v>
      </c>
      <c r="I103" s="63">
        <v>0</v>
      </c>
      <c r="J103" s="63">
        <v>9.7356100000000012E-13</v>
      </c>
      <c r="K103" s="63">
        <v>2.6542600000000003E-15</v>
      </c>
      <c r="L103" s="63">
        <v>2.7380000000000002E-2</v>
      </c>
    </row>
    <row r="104" spans="2:12" x14ac:dyDescent="0.2">
      <c r="B104" s="61" t="s">
        <v>123</v>
      </c>
      <c r="C104" s="61" t="s">
        <v>29</v>
      </c>
      <c r="D104" s="63">
        <v>44496122</v>
      </c>
      <c r="E104" s="63">
        <v>100.278240518925</v>
      </c>
      <c r="F104" s="63"/>
      <c r="G104" s="110">
        <v>12472.52673</v>
      </c>
      <c r="H104" s="63">
        <v>434128</v>
      </c>
      <c r="I104" s="63">
        <v>0</v>
      </c>
      <c r="J104" s="63">
        <v>1.89629E-13</v>
      </c>
      <c r="K104" s="63">
        <v>2.6542600000000003E-15</v>
      </c>
      <c r="L104" s="63">
        <v>3.8999999999999999E-4</v>
      </c>
    </row>
    <row r="105" spans="2:12" x14ac:dyDescent="0.2">
      <c r="B105" s="61" t="s">
        <v>124</v>
      </c>
      <c r="C105" s="61" t="s">
        <v>27</v>
      </c>
      <c r="D105" s="63">
        <v>5127170</v>
      </c>
      <c r="E105" s="63">
        <v>73.060879663231205</v>
      </c>
      <c r="F105" s="63"/>
      <c r="G105" s="110">
        <v>85210.275299999994</v>
      </c>
      <c r="H105" s="63">
        <v>68890</v>
      </c>
      <c r="I105" s="63">
        <v>0</v>
      </c>
      <c r="J105" s="63">
        <v>1.4596300000000001E-13</v>
      </c>
      <c r="K105" s="63">
        <v>7.7080600000000003E-16</v>
      </c>
      <c r="L105" s="63">
        <v>0.41055999999999998</v>
      </c>
    </row>
    <row r="106" spans="2:12" x14ac:dyDescent="0.2">
      <c r="B106" s="61" t="s">
        <v>125</v>
      </c>
      <c r="C106" s="61" t="s">
        <v>27</v>
      </c>
      <c r="D106" s="63">
        <v>84519</v>
      </c>
      <c r="E106" s="63">
        <v>147.829824561404</v>
      </c>
      <c r="F106" s="63"/>
      <c r="G106" s="110" t="s">
        <v>389</v>
      </c>
      <c r="H106" s="63">
        <v>570</v>
      </c>
      <c r="I106" s="63">
        <v>0</v>
      </c>
      <c r="J106" s="63" t="s">
        <v>340</v>
      </c>
      <c r="K106" s="63" t="s">
        <v>341</v>
      </c>
      <c r="L106" s="63">
        <v>0.94340999999999997</v>
      </c>
    </row>
    <row r="107" spans="2:12" x14ac:dyDescent="0.2">
      <c r="B107" s="61" t="s">
        <v>126</v>
      </c>
      <c r="C107" s="61" t="s">
        <v>29</v>
      </c>
      <c r="D107" s="63">
        <v>9557500</v>
      </c>
      <c r="E107" s="63">
        <v>433.05914972273598</v>
      </c>
      <c r="F107" s="63"/>
      <c r="G107" s="110">
        <v>45526.477449999998</v>
      </c>
      <c r="H107" s="63">
        <v>21640</v>
      </c>
      <c r="I107" s="63">
        <v>0</v>
      </c>
      <c r="J107" s="63">
        <v>1.05041E-12</v>
      </c>
      <c r="K107" s="63">
        <v>4.86227E-15</v>
      </c>
      <c r="L107" s="63">
        <v>0.36593999999999999</v>
      </c>
    </row>
    <row r="108" spans="2:12" x14ac:dyDescent="0.2">
      <c r="B108" s="61" t="s">
        <v>127</v>
      </c>
      <c r="C108" s="61" t="s">
        <v>27</v>
      </c>
      <c r="D108" s="63">
        <v>58940425</v>
      </c>
      <c r="E108" s="63">
        <v>199.96541625946401</v>
      </c>
      <c r="F108" s="63"/>
      <c r="G108" s="110">
        <v>50538.595390000002</v>
      </c>
      <c r="H108" s="63">
        <v>295717</v>
      </c>
      <c r="I108" s="63">
        <v>0</v>
      </c>
      <c r="J108" s="63">
        <v>2.9828799999999999E-13</v>
      </c>
      <c r="K108" s="63">
        <v>4.93999E-15</v>
      </c>
      <c r="L108" s="63">
        <v>0.1988</v>
      </c>
    </row>
    <row r="109" spans="2:12" x14ac:dyDescent="0.2">
      <c r="B109" s="61" t="s">
        <v>128</v>
      </c>
      <c r="C109" s="61" t="s">
        <v>36</v>
      </c>
      <c r="D109" s="63">
        <v>2827377</v>
      </c>
      <c r="E109" s="63">
        <v>261.09833795013901</v>
      </c>
      <c r="F109" s="63"/>
      <c r="G109" s="110">
        <v>9336.5130279999994</v>
      </c>
      <c r="H109" s="63">
        <v>10830</v>
      </c>
      <c r="I109" s="63">
        <v>0</v>
      </c>
      <c r="J109" s="63" t="s">
        <v>340</v>
      </c>
      <c r="K109" s="63">
        <v>3.3677200000000003E-16</v>
      </c>
      <c r="L109" s="63">
        <v>0.48186000000000001</v>
      </c>
    </row>
    <row r="110" spans="2:12" x14ac:dyDescent="0.2">
      <c r="B110" s="61" t="s">
        <v>129</v>
      </c>
      <c r="C110" s="61" t="s">
        <v>31</v>
      </c>
      <c r="D110" s="63">
        <v>125124989</v>
      </c>
      <c r="E110" s="63">
        <v>344.80546776405998</v>
      </c>
      <c r="F110" s="63"/>
      <c r="G110" s="110">
        <v>46678.91661</v>
      </c>
      <c r="H110" s="63">
        <v>364500</v>
      </c>
      <c r="I110" s="63">
        <v>0</v>
      </c>
      <c r="J110" s="63">
        <v>5.4099500000000006E-13</v>
      </c>
      <c r="K110" s="63">
        <v>2.58989E-15</v>
      </c>
      <c r="L110" s="63">
        <v>0.30219999999999997</v>
      </c>
    </row>
    <row r="111" spans="2:12" x14ac:dyDescent="0.2">
      <c r="B111" s="61" t="s">
        <v>130</v>
      </c>
      <c r="C111" s="61" t="s">
        <v>29</v>
      </c>
      <c r="D111" s="63">
        <v>11285869</v>
      </c>
      <c r="E111" s="63">
        <v>125.55215442484899</v>
      </c>
      <c r="F111" s="63"/>
      <c r="G111" s="110">
        <v>9069.403139</v>
      </c>
      <c r="H111" s="63">
        <v>88794</v>
      </c>
      <c r="I111" s="63">
        <v>0</v>
      </c>
      <c r="J111" s="63">
        <v>9.8763900000000005E-13</v>
      </c>
      <c r="K111" s="63">
        <v>3.1137300000000002E-15</v>
      </c>
      <c r="L111" s="63">
        <v>2.2300000000000002E-3</v>
      </c>
    </row>
    <row r="112" spans="2:12" x14ac:dyDescent="0.2">
      <c r="B112" s="61" t="s">
        <v>131</v>
      </c>
      <c r="C112" s="61" t="s">
        <v>27</v>
      </c>
      <c r="D112" s="63">
        <v>19634983</v>
      </c>
      <c r="E112" s="63">
        <v>7.1086994851279801</v>
      </c>
      <c r="F112" s="63"/>
      <c r="G112" s="110">
        <v>29734.552299999999</v>
      </c>
      <c r="H112" s="63">
        <v>2699700</v>
      </c>
      <c r="I112" s="63">
        <v>0</v>
      </c>
      <c r="J112" s="63">
        <v>1.90483E-13</v>
      </c>
      <c r="K112" s="63">
        <v>0</v>
      </c>
      <c r="L112" s="63">
        <v>1.319E-2</v>
      </c>
    </row>
    <row r="113" spans="2:12" x14ac:dyDescent="0.2">
      <c r="B113" s="61" t="s">
        <v>132</v>
      </c>
      <c r="C113" s="61" t="s">
        <v>34</v>
      </c>
      <c r="D113" s="63">
        <v>54027487</v>
      </c>
      <c r="E113" s="63">
        <v>93.132821449906899</v>
      </c>
      <c r="F113" s="63"/>
      <c r="G113" s="110">
        <v>5270.714551</v>
      </c>
      <c r="H113" s="63">
        <v>569140</v>
      </c>
      <c r="I113" s="63">
        <v>0</v>
      </c>
      <c r="J113" s="63">
        <v>2.7633400000000002E-12</v>
      </c>
      <c r="K113" s="63">
        <v>6.0513299999999999E-16</v>
      </c>
      <c r="L113" s="63">
        <v>3.8359999999999998E-2</v>
      </c>
    </row>
    <row r="114" spans="2:12" x14ac:dyDescent="0.2">
      <c r="B114" s="61" t="s">
        <v>133</v>
      </c>
      <c r="C114" s="61" t="s">
        <v>31</v>
      </c>
      <c r="D114" s="63">
        <v>131232</v>
      </c>
      <c r="E114" s="63">
        <v>159.10370370370401</v>
      </c>
      <c r="F114" s="63"/>
      <c r="G114" s="110">
        <v>4732.2569329999997</v>
      </c>
      <c r="H114" s="63">
        <v>810</v>
      </c>
      <c r="I114" s="63">
        <v>0</v>
      </c>
      <c r="J114" s="63" t="s">
        <v>340</v>
      </c>
      <c r="K114" s="63">
        <v>0</v>
      </c>
      <c r="L114" s="63">
        <v>1</v>
      </c>
    </row>
    <row r="115" spans="2:12" x14ac:dyDescent="0.2">
      <c r="B115" s="61" t="s">
        <v>134</v>
      </c>
      <c r="C115" s="61" t="s">
        <v>31</v>
      </c>
      <c r="D115" s="63">
        <v>26069416</v>
      </c>
      <c r="E115" s="63">
        <v>215.69561498214401</v>
      </c>
      <c r="F115" s="63"/>
      <c r="G115" s="110" t="s">
        <v>389</v>
      </c>
      <c r="H115" s="63">
        <v>120410</v>
      </c>
      <c r="I115" s="63">
        <v>0</v>
      </c>
      <c r="J115" s="63">
        <v>5.6358099999999998E-13</v>
      </c>
      <c r="K115" s="63">
        <v>6.71261E-15</v>
      </c>
      <c r="L115" s="63">
        <v>0.14507999999999999</v>
      </c>
    </row>
    <row r="116" spans="2:12" x14ac:dyDescent="0.2">
      <c r="B116" s="61" t="s">
        <v>135</v>
      </c>
      <c r="C116" s="61" t="s">
        <v>31</v>
      </c>
      <c r="D116" s="63">
        <v>51672569</v>
      </c>
      <c r="E116" s="63">
        <v>530.42560450819701</v>
      </c>
      <c r="F116" s="63"/>
      <c r="G116" s="110">
        <v>49118.123899999999</v>
      </c>
      <c r="H116" s="63">
        <v>97600</v>
      </c>
      <c r="I116" s="63">
        <v>0</v>
      </c>
      <c r="J116" s="63">
        <v>9.7062300000000007E-13</v>
      </c>
      <c r="K116" s="63">
        <v>1.99487E-15</v>
      </c>
      <c r="L116" s="63">
        <v>0.16690000000000002</v>
      </c>
    </row>
    <row r="117" spans="2:12" x14ac:dyDescent="0.2">
      <c r="B117" s="61" t="s">
        <v>136</v>
      </c>
      <c r="C117" s="61" t="s">
        <v>27</v>
      </c>
      <c r="D117" s="63">
        <v>1768086</v>
      </c>
      <c r="E117" s="63" t="s">
        <v>389</v>
      </c>
      <c r="F117" s="63"/>
      <c r="G117" s="110">
        <v>12597.86476</v>
      </c>
      <c r="H117" s="63" t="s">
        <v>389</v>
      </c>
      <c r="I117" s="63">
        <v>0</v>
      </c>
      <c r="J117" s="63" t="s">
        <v>340</v>
      </c>
      <c r="K117" s="63">
        <v>0</v>
      </c>
      <c r="L117" s="63" t="s">
        <v>389</v>
      </c>
    </row>
    <row r="118" spans="2:12" x14ac:dyDescent="0.2">
      <c r="B118" s="61" t="s">
        <v>137</v>
      </c>
      <c r="C118" s="61" t="s">
        <v>29</v>
      </c>
      <c r="D118" s="63">
        <v>4268873</v>
      </c>
      <c r="E118" s="63">
        <v>238.50246913580199</v>
      </c>
      <c r="F118" s="63"/>
      <c r="G118" s="110">
        <v>58124.061659999999</v>
      </c>
      <c r="H118" s="63">
        <v>17820</v>
      </c>
      <c r="I118" s="63">
        <v>0</v>
      </c>
      <c r="J118" s="63">
        <v>3.9246500000000002E-14</v>
      </c>
      <c r="K118" s="63">
        <v>2.6542600000000003E-15</v>
      </c>
      <c r="L118" s="63">
        <v>0.51612999999999998</v>
      </c>
    </row>
    <row r="119" spans="2:12" x14ac:dyDescent="0.2">
      <c r="B119" s="61" t="s">
        <v>138</v>
      </c>
      <c r="C119" s="61" t="s">
        <v>27</v>
      </c>
      <c r="D119" s="63">
        <v>6974900</v>
      </c>
      <c r="E119" s="63">
        <v>35.314911366006299</v>
      </c>
      <c r="F119" s="63"/>
      <c r="G119" s="110">
        <v>5412.2294149999998</v>
      </c>
      <c r="H119" s="63">
        <v>191800</v>
      </c>
      <c r="I119" s="63">
        <v>0</v>
      </c>
      <c r="J119" s="63">
        <v>1.8879400000000001E-13</v>
      </c>
      <c r="K119" s="63">
        <v>0</v>
      </c>
      <c r="L119" s="63">
        <v>0</v>
      </c>
    </row>
    <row r="120" spans="2:12" x14ac:dyDescent="0.2">
      <c r="B120" s="61" t="s">
        <v>139</v>
      </c>
      <c r="C120" s="61" t="s">
        <v>31</v>
      </c>
      <c r="D120" s="63">
        <v>7529475</v>
      </c>
      <c r="E120" s="63">
        <v>32.170957538994799</v>
      </c>
      <c r="F120" s="63"/>
      <c r="G120" s="110">
        <v>7649.1251110000003</v>
      </c>
      <c r="H120" s="63">
        <v>230800</v>
      </c>
      <c r="I120" s="63">
        <v>0</v>
      </c>
      <c r="J120" s="63">
        <v>5.0581E-12</v>
      </c>
      <c r="K120" s="63">
        <v>0</v>
      </c>
      <c r="L120" s="63">
        <v>0</v>
      </c>
    </row>
    <row r="121" spans="2:12" x14ac:dyDescent="0.2">
      <c r="B121" s="61" t="s">
        <v>140</v>
      </c>
      <c r="C121" s="61" t="s">
        <v>27</v>
      </c>
      <c r="D121" s="63">
        <v>1879383</v>
      </c>
      <c r="E121" s="63">
        <v>30.282661095934401</v>
      </c>
      <c r="F121" s="63"/>
      <c r="G121" s="110">
        <v>36094.984360000002</v>
      </c>
      <c r="H121" s="63">
        <v>62230</v>
      </c>
      <c r="I121" s="63">
        <v>0</v>
      </c>
      <c r="J121" s="63">
        <v>1.5254500000000001E-13</v>
      </c>
      <c r="K121" s="63">
        <v>1.91752E-14</v>
      </c>
      <c r="L121" s="63">
        <v>0.14445</v>
      </c>
    </row>
    <row r="122" spans="2:12" x14ac:dyDescent="0.2">
      <c r="B122" s="61" t="s">
        <v>141</v>
      </c>
      <c r="C122" s="61" t="s">
        <v>29</v>
      </c>
      <c r="D122" s="63">
        <v>5489739</v>
      </c>
      <c r="E122" s="63">
        <v>546.68924731182801</v>
      </c>
      <c r="F122" s="63"/>
      <c r="G122" s="110">
        <v>11088.22998</v>
      </c>
      <c r="H122" s="63">
        <v>10230</v>
      </c>
      <c r="I122" s="63">
        <v>0</v>
      </c>
      <c r="J122" s="63">
        <v>1.2915200000000001E-12</v>
      </c>
      <c r="K122" s="63">
        <v>4.93999E-15</v>
      </c>
      <c r="L122" s="63">
        <v>0.62446000000000002</v>
      </c>
    </row>
    <row r="123" spans="2:12" x14ac:dyDescent="0.2">
      <c r="B123" s="61" t="s">
        <v>142</v>
      </c>
      <c r="C123" s="61" t="s">
        <v>34</v>
      </c>
      <c r="D123" s="63">
        <v>2305825</v>
      </c>
      <c r="E123" s="63">
        <v>75.146706192358394</v>
      </c>
      <c r="F123" s="63"/>
      <c r="G123" s="110">
        <v>2868.1963300000002</v>
      </c>
      <c r="H123" s="63">
        <v>30360</v>
      </c>
      <c r="I123" s="63">
        <v>0</v>
      </c>
      <c r="J123" s="63">
        <v>2.23954E-12</v>
      </c>
      <c r="K123" s="63">
        <v>0</v>
      </c>
      <c r="L123" s="63">
        <v>0</v>
      </c>
    </row>
    <row r="124" spans="2:12" x14ac:dyDescent="0.2">
      <c r="B124" s="61" t="s">
        <v>143</v>
      </c>
      <c r="C124" s="61" t="s">
        <v>34</v>
      </c>
      <c r="D124" s="63">
        <v>5302681</v>
      </c>
      <c r="E124" s="63">
        <v>53.918355481727602</v>
      </c>
      <c r="F124" s="63"/>
      <c r="G124" s="110">
        <v>1461.9935419999999</v>
      </c>
      <c r="H124" s="63">
        <v>96320</v>
      </c>
      <c r="I124" s="63">
        <v>0</v>
      </c>
      <c r="J124" s="63">
        <v>1.4525300000000001E-12</v>
      </c>
      <c r="K124" s="63">
        <v>2.40538E-15</v>
      </c>
      <c r="L124" s="63">
        <v>0.34689999999999999</v>
      </c>
    </row>
    <row r="125" spans="2:12" x14ac:dyDescent="0.2">
      <c r="B125" s="61" t="s">
        <v>144</v>
      </c>
      <c r="C125" s="61" t="s">
        <v>29</v>
      </c>
      <c r="D125" s="63">
        <v>6812341</v>
      </c>
      <c r="E125" s="63">
        <v>3.8278623958534599</v>
      </c>
      <c r="F125" s="63"/>
      <c r="G125" s="110">
        <v>17927.947090000001</v>
      </c>
      <c r="H125" s="63">
        <v>1759540</v>
      </c>
      <c r="I125" s="63">
        <v>0</v>
      </c>
      <c r="J125" s="63">
        <v>2.3823200000000001E-14</v>
      </c>
      <c r="K125" s="63">
        <v>4.93999E-15</v>
      </c>
      <c r="L125" s="63">
        <v>0.14119999999999999</v>
      </c>
    </row>
    <row r="126" spans="2:12" x14ac:dyDescent="0.2">
      <c r="B126" s="61" t="s">
        <v>145</v>
      </c>
      <c r="C126" s="61" t="s">
        <v>27</v>
      </c>
      <c r="D126" s="63">
        <v>39327</v>
      </c>
      <c r="E126" s="63">
        <v>243.99375000000001</v>
      </c>
      <c r="F126" s="63"/>
      <c r="G126" s="110" t="s">
        <v>389</v>
      </c>
      <c r="H126" s="63">
        <v>160</v>
      </c>
      <c r="I126" s="63">
        <v>0</v>
      </c>
      <c r="J126" s="63">
        <v>3.5459500000000003E-14</v>
      </c>
      <c r="K126" s="63">
        <v>0</v>
      </c>
      <c r="L126" s="63">
        <v>0</v>
      </c>
    </row>
    <row r="127" spans="2:12" x14ac:dyDescent="0.2">
      <c r="B127" s="61" t="s">
        <v>146</v>
      </c>
      <c r="C127" s="61" t="s">
        <v>27</v>
      </c>
      <c r="D127" s="63">
        <v>2831639</v>
      </c>
      <c r="E127" s="63">
        <v>44.734690943938702</v>
      </c>
      <c r="F127" s="63"/>
      <c r="G127" s="110">
        <v>44640.554660000002</v>
      </c>
      <c r="H127" s="63">
        <v>62610</v>
      </c>
      <c r="I127" s="63">
        <v>0</v>
      </c>
      <c r="J127" s="63">
        <v>7.0740500000000008E-14</v>
      </c>
      <c r="K127" s="63">
        <v>1.91752E-14</v>
      </c>
      <c r="L127" s="63">
        <v>4.9910000000000003E-2</v>
      </c>
    </row>
    <row r="128" spans="2:12" x14ac:dyDescent="0.2">
      <c r="B128" s="61" t="s">
        <v>147</v>
      </c>
      <c r="C128" s="61" t="s">
        <v>27</v>
      </c>
      <c r="D128" s="63">
        <v>653103</v>
      </c>
      <c r="E128" s="63">
        <v>248.62068161867001</v>
      </c>
      <c r="F128" s="63"/>
      <c r="G128" s="110">
        <v>94502.530029999994</v>
      </c>
      <c r="H128" s="63">
        <v>2574.46</v>
      </c>
      <c r="I128" s="63">
        <v>0</v>
      </c>
      <c r="J128" s="63">
        <v>3.6190399999999999E-14</v>
      </c>
      <c r="K128" s="63">
        <v>0</v>
      </c>
      <c r="L128" s="63">
        <v>0</v>
      </c>
    </row>
    <row r="129" spans="2:12" x14ac:dyDescent="0.2">
      <c r="B129" s="61" t="s">
        <v>148</v>
      </c>
      <c r="C129" s="61" t="s">
        <v>31</v>
      </c>
      <c r="D129" s="63">
        <v>695168</v>
      </c>
      <c r="E129" s="63">
        <v>20806.272727272699</v>
      </c>
      <c r="F129" s="63"/>
      <c r="G129" s="110">
        <v>73470.254889999997</v>
      </c>
      <c r="H129" s="63">
        <v>33</v>
      </c>
      <c r="I129" s="63">
        <v>0</v>
      </c>
      <c r="J129" s="63" t="s">
        <v>340</v>
      </c>
      <c r="K129" s="63">
        <v>8.4001000000000002E-16</v>
      </c>
      <c r="L129" s="63">
        <v>1</v>
      </c>
    </row>
    <row r="130" spans="2:12" x14ac:dyDescent="0.2">
      <c r="B130" s="61" t="s">
        <v>149</v>
      </c>
      <c r="C130" s="61" t="s">
        <v>34</v>
      </c>
      <c r="D130" s="63">
        <v>29611714</v>
      </c>
      <c r="E130" s="63">
        <v>49.700331729116499</v>
      </c>
      <c r="F130" s="63"/>
      <c r="G130" s="110">
        <v>1612.993729</v>
      </c>
      <c r="H130" s="63">
        <v>581800</v>
      </c>
      <c r="I130" s="63">
        <v>0</v>
      </c>
      <c r="J130" s="63">
        <v>2.2452100000000003E-12</v>
      </c>
      <c r="K130" s="63">
        <v>2.93963E-16</v>
      </c>
      <c r="L130" s="63">
        <v>0.11651</v>
      </c>
    </row>
    <row r="131" spans="2:12" x14ac:dyDescent="0.2">
      <c r="B131" s="61" t="s">
        <v>150</v>
      </c>
      <c r="C131" s="61" t="s">
        <v>34</v>
      </c>
      <c r="D131" s="63">
        <v>20405317</v>
      </c>
      <c r="E131" s="63">
        <v>210.96459482392899</v>
      </c>
      <c r="F131" s="63"/>
      <c r="G131" s="110">
        <v>1677.718302</v>
      </c>
      <c r="H131" s="63">
        <v>94280</v>
      </c>
      <c r="I131" s="63">
        <v>0</v>
      </c>
      <c r="J131" s="63">
        <v>1.7969699999999998E-11</v>
      </c>
      <c r="K131" s="63">
        <v>0</v>
      </c>
      <c r="L131" s="63">
        <v>0</v>
      </c>
    </row>
    <row r="132" spans="2:12" x14ac:dyDescent="0.2">
      <c r="B132" s="61" t="s">
        <v>151</v>
      </c>
      <c r="C132" s="61" t="s">
        <v>31</v>
      </c>
      <c r="D132" s="63">
        <v>33938221</v>
      </c>
      <c r="E132" s="63">
        <v>102.188020088267</v>
      </c>
      <c r="F132" s="63"/>
      <c r="G132" s="110">
        <v>29627.239699999998</v>
      </c>
      <c r="H132" s="63">
        <v>328550</v>
      </c>
      <c r="I132" s="63">
        <v>0</v>
      </c>
      <c r="J132" s="63">
        <v>3.8772700000000005E-12</v>
      </c>
      <c r="K132" s="63">
        <v>9.1156700000000009E-16</v>
      </c>
      <c r="L132" s="63">
        <v>0.29399999999999998</v>
      </c>
    </row>
    <row r="133" spans="2:12" x14ac:dyDescent="0.2">
      <c r="B133" s="61" t="s">
        <v>152</v>
      </c>
      <c r="C133" s="61" t="s">
        <v>25</v>
      </c>
      <c r="D133" s="63">
        <v>523787</v>
      </c>
      <c r="E133" s="63">
        <v>1738.19</v>
      </c>
      <c r="F133" s="63"/>
      <c r="G133" s="110">
        <v>17114.264169999999</v>
      </c>
      <c r="H133" s="63">
        <v>300</v>
      </c>
      <c r="I133" s="63">
        <v>0</v>
      </c>
      <c r="J133" s="63" t="s">
        <v>340</v>
      </c>
      <c r="K133" s="63">
        <v>2.6542600000000003E-15</v>
      </c>
      <c r="L133" s="63">
        <v>1</v>
      </c>
    </row>
    <row r="134" spans="2:12" x14ac:dyDescent="0.2">
      <c r="B134" s="61" t="s">
        <v>153</v>
      </c>
      <c r="C134" s="61" t="s">
        <v>34</v>
      </c>
      <c r="D134" s="63">
        <v>22593590</v>
      </c>
      <c r="E134" s="63">
        <v>17.952108278219001</v>
      </c>
      <c r="F134" s="63"/>
      <c r="G134" s="110">
        <v>2288.8491199999999</v>
      </c>
      <c r="H134" s="63">
        <v>1220190</v>
      </c>
      <c r="I134" s="63">
        <v>0</v>
      </c>
      <c r="J134" s="63">
        <v>6.2363300000000003E-12</v>
      </c>
      <c r="K134" s="63">
        <v>0</v>
      </c>
      <c r="L134" s="63">
        <v>0</v>
      </c>
    </row>
    <row r="135" spans="2:12" x14ac:dyDescent="0.2">
      <c r="B135" s="61" t="s">
        <v>154</v>
      </c>
      <c r="C135" s="61" t="s">
        <v>29</v>
      </c>
      <c r="D135" s="63">
        <v>531113</v>
      </c>
      <c r="E135" s="63">
        <v>1620.425</v>
      </c>
      <c r="F135" s="63"/>
      <c r="G135" s="110">
        <v>48071.10396</v>
      </c>
      <c r="H135" s="63">
        <v>320</v>
      </c>
      <c r="I135" s="63">
        <v>0</v>
      </c>
      <c r="J135" s="63" t="s">
        <v>340</v>
      </c>
      <c r="K135" s="63">
        <v>4.93999E-15</v>
      </c>
      <c r="L135" s="63">
        <v>1</v>
      </c>
    </row>
    <row r="136" spans="2:12" x14ac:dyDescent="0.2">
      <c r="B136" s="61" t="s">
        <v>155</v>
      </c>
      <c r="C136" s="61" t="s">
        <v>31</v>
      </c>
      <c r="D136" s="63">
        <v>41569</v>
      </c>
      <c r="E136" s="63">
        <v>233.611111111111</v>
      </c>
      <c r="F136" s="63"/>
      <c r="G136" s="110">
        <v>7212.9693360000001</v>
      </c>
      <c r="H136" s="63">
        <v>180</v>
      </c>
      <c r="I136" s="63">
        <v>0</v>
      </c>
      <c r="J136" s="63" t="s">
        <v>340</v>
      </c>
      <c r="K136" s="63">
        <v>0</v>
      </c>
      <c r="L136" s="63">
        <v>1</v>
      </c>
    </row>
    <row r="137" spans="2:12" x14ac:dyDescent="0.2">
      <c r="B137" s="61" t="s">
        <v>156</v>
      </c>
      <c r="C137" s="61" t="s">
        <v>34</v>
      </c>
      <c r="D137" s="63">
        <v>4736139</v>
      </c>
      <c r="E137" s="63">
        <v>4.4775143106626603</v>
      </c>
      <c r="F137" s="63"/>
      <c r="G137" s="110">
        <v>5893.2925320000004</v>
      </c>
      <c r="H137" s="63">
        <v>1030700</v>
      </c>
      <c r="I137" s="63">
        <v>0</v>
      </c>
      <c r="J137" s="63">
        <v>2.6408200000000001E-12</v>
      </c>
      <c r="K137" s="63">
        <v>1.1051200000000001E-15</v>
      </c>
      <c r="L137" s="63">
        <v>0.30362</v>
      </c>
    </row>
    <row r="138" spans="2:12" x14ac:dyDescent="0.2">
      <c r="B138" s="61" t="s">
        <v>157</v>
      </c>
      <c r="C138" s="61" t="s">
        <v>34</v>
      </c>
      <c r="D138" s="63">
        <v>1262523</v>
      </c>
      <c r="E138" s="63">
        <v>634.11817726589902</v>
      </c>
      <c r="F138" s="63"/>
      <c r="G138" s="110">
        <v>23969.838299999999</v>
      </c>
      <c r="H138" s="63">
        <v>1997</v>
      </c>
      <c r="I138" s="63">
        <v>0</v>
      </c>
      <c r="J138" s="63" t="s">
        <v>340</v>
      </c>
      <c r="K138" s="63">
        <v>0</v>
      </c>
      <c r="L138" s="63">
        <v>0.70045000000000002</v>
      </c>
    </row>
    <row r="139" spans="2:12" x14ac:dyDescent="0.2">
      <c r="B139" s="61" t="s">
        <v>158</v>
      </c>
      <c r="C139" s="61" t="s">
        <v>36</v>
      </c>
      <c r="D139" s="63">
        <v>127504125</v>
      </c>
      <c r="E139" s="63">
        <v>65.179216543635405</v>
      </c>
      <c r="F139" s="63"/>
      <c r="G139" s="110">
        <v>20588.27089</v>
      </c>
      <c r="H139" s="63">
        <v>1943950</v>
      </c>
      <c r="I139" s="63">
        <v>0</v>
      </c>
      <c r="J139" s="63">
        <v>6.9636900000000002E-12</v>
      </c>
      <c r="K139" s="63">
        <v>1.49898E-15</v>
      </c>
      <c r="L139" s="63">
        <v>6.8250000000000005E-2</v>
      </c>
    </row>
    <row r="140" spans="2:12" x14ac:dyDescent="0.2">
      <c r="B140" s="61" t="s">
        <v>159</v>
      </c>
      <c r="C140" s="61" t="s">
        <v>31</v>
      </c>
      <c r="D140" s="63">
        <v>114164</v>
      </c>
      <c r="E140" s="63">
        <v>161.61571428571401</v>
      </c>
      <c r="F140" s="63"/>
      <c r="G140" s="110">
        <v>4324.429862</v>
      </c>
      <c r="H140" s="63">
        <v>700</v>
      </c>
      <c r="I140" s="63">
        <v>0</v>
      </c>
      <c r="J140" s="63" t="s">
        <v>340</v>
      </c>
      <c r="K140" s="63" t="s">
        <v>341</v>
      </c>
      <c r="L140" s="63">
        <v>1</v>
      </c>
    </row>
    <row r="141" spans="2:12" x14ac:dyDescent="0.2">
      <c r="B141" s="61" t="s">
        <v>160</v>
      </c>
      <c r="C141" s="61" t="s">
        <v>27</v>
      </c>
      <c r="D141" s="63">
        <v>2538894</v>
      </c>
      <c r="E141" s="63">
        <v>90.110355122019001</v>
      </c>
      <c r="F141" s="63"/>
      <c r="G141" s="110">
        <v>15987.33072</v>
      </c>
      <c r="H141" s="63">
        <v>32970</v>
      </c>
      <c r="I141" s="63">
        <v>0</v>
      </c>
      <c r="J141" s="63">
        <v>2.0392600000000001E-13</v>
      </c>
      <c r="K141" s="63">
        <v>0</v>
      </c>
      <c r="L141" s="63">
        <v>0</v>
      </c>
    </row>
    <row r="142" spans="2:12" x14ac:dyDescent="0.2">
      <c r="B142" s="61" t="s">
        <v>161</v>
      </c>
      <c r="C142" s="61" t="s">
        <v>27</v>
      </c>
      <c r="D142" s="63">
        <v>36469</v>
      </c>
      <c r="E142" s="63">
        <v>17603.646833013401</v>
      </c>
      <c r="F142" s="63"/>
      <c r="G142" s="110" t="s">
        <v>389</v>
      </c>
      <c r="H142" s="63">
        <v>2.0840000000000001</v>
      </c>
      <c r="I142" s="63">
        <v>0</v>
      </c>
      <c r="J142" s="63" t="s">
        <v>340</v>
      </c>
      <c r="K142" s="63">
        <v>4.93999E-15</v>
      </c>
      <c r="L142" s="63">
        <v>1</v>
      </c>
    </row>
    <row r="143" spans="2:12" x14ac:dyDescent="0.2">
      <c r="B143" s="61" t="s">
        <v>162</v>
      </c>
      <c r="C143" s="61" t="s">
        <v>31</v>
      </c>
      <c r="D143" s="63">
        <v>3398366</v>
      </c>
      <c r="E143" s="63">
        <v>2.1494490875482399</v>
      </c>
      <c r="F143" s="63"/>
      <c r="G143" s="110">
        <v>12768.34</v>
      </c>
      <c r="H143" s="63">
        <v>1557507</v>
      </c>
      <c r="I143" s="63">
        <v>0</v>
      </c>
      <c r="J143" s="63">
        <v>2.6502900000000001E-13</v>
      </c>
      <c r="K143" s="63">
        <v>0</v>
      </c>
      <c r="L143" s="63">
        <v>0</v>
      </c>
    </row>
    <row r="144" spans="2:12" x14ac:dyDescent="0.2">
      <c r="B144" s="61" t="s">
        <v>163</v>
      </c>
      <c r="C144" s="61" t="s">
        <v>27</v>
      </c>
      <c r="D144" s="63">
        <v>617213</v>
      </c>
      <c r="E144" s="63">
        <v>46.037992565055802</v>
      </c>
      <c r="F144" s="63"/>
      <c r="G144" s="110">
        <v>25016.022420000001</v>
      </c>
      <c r="H144" s="63">
        <v>13450</v>
      </c>
      <c r="I144" s="63">
        <v>0</v>
      </c>
      <c r="J144" s="63">
        <v>4.1514800000000001E-13</v>
      </c>
      <c r="K144" s="63">
        <v>4.93999E-15</v>
      </c>
      <c r="L144" s="63">
        <v>0.15914</v>
      </c>
    </row>
    <row r="145" spans="2:12" x14ac:dyDescent="0.2">
      <c r="B145" s="61" t="s">
        <v>164</v>
      </c>
      <c r="C145" s="61" t="s">
        <v>29</v>
      </c>
      <c r="D145" s="63">
        <v>37457971</v>
      </c>
      <c r="E145" s="63">
        <v>83.075473896482194</v>
      </c>
      <c r="F145" s="63"/>
      <c r="G145" s="110">
        <v>8462.8085940000001</v>
      </c>
      <c r="H145" s="63">
        <v>446300</v>
      </c>
      <c r="I145" s="63">
        <v>0</v>
      </c>
      <c r="J145" s="63">
        <v>5.93325E-13</v>
      </c>
      <c r="K145" s="63">
        <v>4.9010100000000003E-15</v>
      </c>
      <c r="L145" s="63">
        <v>0.28126000000000001</v>
      </c>
    </row>
    <row r="146" spans="2:12" x14ac:dyDescent="0.2">
      <c r="B146" s="61" t="s">
        <v>165</v>
      </c>
      <c r="C146" s="61" t="s">
        <v>34</v>
      </c>
      <c r="D146" s="63">
        <v>32969518</v>
      </c>
      <c r="E146" s="63">
        <v>40.790803428368001</v>
      </c>
      <c r="F146" s="63"/>
      <c r="G146" s="110">
        <v>1410.1807349999999</v>
      </c>
      <c r="H146" s="63">
        <v>786380</v>
      </c>
      <c r="I146" s="63">
        <v>0</v>
      </c>
      <c r="J146" s="63">
        <v>8.4536399999999999E-12</v>
      </c>
      <c r="K146" s="63">
        <v>2.93963E-16</v>
      </c>
      <c r="L146" s="63">
        <v>0.12909999999999999</v>
      </c>
    </row>
    <row r="147" spans="2:12" x14ac:dyDescent="0.2">
      <c r="B147" s="61" t="s">
        <v>166</v>
      </c>
      <c r="C147" s="61" t="s">
        <v>31</v>
      </c>
      <c r="D147" s="63">
        <v>54179306</v>
      </c>
      <c r="E147" s="63">
        <v>82.427695466315299</v>
      </c>
      <c r="F147" s="63"/>
      <c r="G147" s="110">
        <v>5056.1755830000002</v>
      </c>
      <c r="H147" s="63">
        <v>652670</v>
      </c>
      <c r="I147" s="63">
        <v>0</v>
      </c>
      <c r="J147" s="63">
        <v>2.9506900000000002E-12</v>
      </c>
      <c r="K147" s="63">
        <v>1.3757400000000001E-15</v>
      </c>
      <c r="L147" s="63">
        <v>5.1689999999999993E-2</v>
      </c>
    </row>
    <row r="148" spans="2:12" x14ac:dyDescent="0.2">
      <c r="B148" s="61" t="s">
        <v>167</v>
      </c>
      <c r="C148" s="61" t="s">
        <v>34</v>
      </c>
      <c r="D148" s="63">
        <v>2567012</v>
      </c>
      <c r="E148" s="63">
        <v>3.0732196431391099</v>
      </c>
      <c r="F148" s="63"/>
      <c r="G148" s="110">
        <v>10377.85224</v>
      </c>
      <c r="H148" s="63">
        <v>823290</v>
      </c>
      <c r="I148" s="63">
        <v>0</v>
      </c>
      <c r="J148" s="63">
        <v>9.2843200000000002E-12</v>
      </c>
      <c r="K148" s="63">
        <v>1.7374500000000001E-15</v>
      </c>
      <c r="L148" s="63">
        <v>4.9349999999999998E-2</v>
      </c>
    </row>
    <row r="149" spans="2:12" x14ac:dyDescent="0.2">
      <c r="B149" s="61" t="s">
        <v>168</v>
      </c>
      <c r="C149" s="61" t="s">
        <v>31</v>
      </c>
      <c r="D149" s="63">
        <v>12668</v>
      </c>
      <c r="E149" s="63">
        <v>625.54999999999995</v>
      </c>
      <c r="F149" s="63"/>
      <c r="G149" s="110">
        <v>17048.664629999999</v>
      </c>
      <c r="H149" s="63">
        <v>20</v>
      </c>
      <c r="I149" s="63">
        <v>0</v>
      </c>
      <c r="J149" s="63" t="s">
        <v>340</v>
      </c>
      <c r="K149" s="63">
        <v>0</v>
      </c>
      <c r="L149" s="63">
        <v>1</v>
      </c>
    </row>
    <row r="150" spans="2:12" x14ac:dyDescent="0.2">
      <c r="B150" s="61" t="s">
        <v>169</v>
      </c>
      <c r="C150" s="61" t="s">
        <v>25</v>
      </c>
      <c r="D150" s="63">
        <v>30547580</v>
      </c>
      <c r="E150" s="63">
        <v>209.52207185211</v>
      </c>
      <c r="F150" s="63"/>
      <c r="G150" s="110">
        <v>4485.3370100000002</v>
      </c>
      <c r="H150" s="63">
        <v>143350</v>
      </c>
      <c r="I150" s="63">
        <v>0</v>
      </c>
      <c r="J150" s="63">
        <v>3.2001400000000001E-12</v>
      </c>
      <c r="K150" s="63">
        <v>0</v>
      </c>
      <c r="L150" s="63">
        <v>1.57E-3</v>
      </c>
    </row>
    <row r="151" spans="2:12" x14ac:dyDescent="0.2">
      <c r="B151" s="61" t="s">
        <v>170</v>
      </c>
      <c r="C151" s="61" t="s">
        <v>27</v>
      </c>
      <c r="D151" s="63">
        <v>17700982</v>
      </c>
      <c r="E151" s="63">
        <v>520.73192753192802</v>
      </c>
      <c r="F151" s="63"/>
      <c r="G151" s="110">
        <v>68775.378349999999</v>
      </c>
      <c r="H151" s="63">
        <v>33670</v>
      </c>
      <c r="I151" s="63">
        <v>0</v>
      </c>
      <c r="J151" s="63">
        <v>3.4409500000000003E-14</v>
      </c>
      <c r="K151" s="63">
        <v>2.6857000000000002E-15</v>
      </c>
      <c r="L151" s="63">
        <v>8.4860000000000005E-2</v>
      </c>
    </row>
    <row r="152" spans="2:12" x14ac:dyDescent="0.2">
      <c r="B152" s="61" t="s">
        <v>171</v>
      </c>
      <c r="C152" s="61" t="s">
        <v>31</v>
      </c>
      <c r="D152" s="63">
        <v>269215</v>
      </c>
      <c r="E152" s="63">
        <v>14.7915754923414</v>
      </c>
      <c r="F152" s="63"/>
      <c r="G152" s="110" t="s">
        <v>389</v>
      </c>
      <c r="H152" s="63">
        <v>18280</v>
      </c>
      <c r="I152" s="63">
        <v>0</v>
      </c>
      <c r="J152" s="63" t="s">
        <v>340</v>
      </c>
      <c r="K152" s="63">
        <v>0</v>
      </c>
      <c r="L152" s="63">
        <v>0.75192999999999999</v>
      </c>
    </row>
    <row r="153" spans="2:12" x14ac:dyDescent="0.2">
      <c r="B153" s="61" t="s">
        <v>172</v>
      </c>
      <c r="C153" s="61" t="s">
        <v>31</v>
      </c>
      <c r="D153" s="63">
        <v>5117200</v>
      </c>
      <c r="E153" s="63">
        <v>19.411720025825101</v>
      </c>
      <c r="F153" s="63"/>
      <c r="G153" s="110">
        <v>46918.90857</v>
      </c>
      <c r="H153" s="63">
        <v>263310</v>
      </c>
      <c r="I153" s="63">
        <v>0</v>
      </c>
      <c r="J153" s="63">
        <v>6.2471399999999998E-14</v>
      </c>
      <c r="K153" s="63">
        <v>7.6652400000000005E-16</v>
      </c>
      <c r="L153" s="63">
        <v>0.65698999999999996</v>
      </c>
    </row>
    <row r="154" spans="2:12" x14ac:dyDescent="0.2">
      <c r="B154" s="61" t="s">
        <v>173</v>
      </c>
      <c r="C154" s="61" t="s">
        <v>36</v>
      </c>
      <c r="D154" s="63">
        <v>6948392</v>
      </c>
      <c r="E154" s="63">
        <v>56.926541465846803</v>
      </c>
      <c r="F154" s="63"/>
      <c r="G154" s="110">
        <v>6438.4876649999997</v>
      </c>
      <c r="H154" s="63">
        <v>120340</v>
      </c>
      <c r="I154" s="63">
        <v>0</v>
      </c>
      <c r="J154" s="63">
        <v>1.5940200000000001E-12</v>
      </c>
      <c r="K154" s="63">
        <v>6.7597000000000002E-16</v>
      </c>
      <c r="L154" s="63">
        <v>5.9180000000000003E-2</v>
      </c>
    </row>
    <row r="155" spans="2:12" x14ac:dyDescent="0.2">
      <c r="B155" s="61" t="s">
        <v>174</v>
      </c>
      <c r="C155" s="61" t="s">
        <v>34</v>
      </c>
      <c r="D155" s="63">
        <v>26207977</v>
      </c>
      <c r="E155" s="63">
        <v>19.935834846451399</v>
      </c>
      <c r="F155" s="63"/>
      <c r="G155" s="110">
        <v>1566.662039</v>
      </c>
      <c r="H155" s="63">
        <v>1266700</v>
      </c>
      <c r="I155" s="63">
        <v>0</v>
      </c>
      <c r="J155" s="63">
        <v>4.3554500000000004E-13</v>
      </c>
      <c r="K155" s="63">
        <v>0</v>
      </c>
      <c r="L155" s="63">
        <v>0</v>
      </c>
    </row>
    <row r="156" spans="2:12" x14ac:dyDescent="0.2">
      <c r="B156" s="61" t="s">
        <v>175</v>
      </c>
      <c r="C156" s="61" t="s">
        <v>34</v>
      </c>
      <c r="D156" s="63">
        <v>218541212</v>
      </c>
      <c r="E156" s="63">
        <v>234.30868715482501</v>
      </c>
      <c r="F156" s="63"/>
      <c r="G156" s="110">
        <v>5514.1735879999997</v>
      </c>
      <c r="H156" s="63">
        <v>910770</v>
      </c>
      <c r="I156" s="63">
        <v>0</v>
      </c>
      <c r="J156" s="63">
        <v>1.14375E-12</v>
      </c>
      <c r="K156" s="63">
        <v>2.12206E-15</v>
      </c>
      <c r="L156" s="63">
        <v>2.0339999999999997E-2</v>
      </c>
    </row>
    <row r="157" spans="2:12" x14ac:dyDescent="0.2">
      <c r="B157" s="61" t="s">
        <v>176</v>
      </c>
      <c r="C157" s="61" t="s">
        <v>27</v>
      </c>
      <c r="D157" s="63">
        <v>1831712</v>
      </c>
      <c r="E157" s="63">
        <v>72.843536875495602</v>
      </c>
      <c r="F157" s="63"/>
      <c r="G157" s="110">
        <v>21389.720689999998</v>
      </c>
      <c r="H157" s="63">
        <v>25220</v>
      </c>
      <c r="I157" s="63">
        <v>0</v>
      </c>
      <c r="J157" s="63" t="s">
        <v>340</v>
      </c>
      <c r="K157" s="63">
        <v>0</v>
      </c>
      <c r="L157" s="63">
        <v>0</v>
      </c>
    </row>
    <row r="158" spans="2:12" x14ac:dyDescent="0.2">
      <c r="B158" s="61" t="s">
        <v>177</v>
      </c>
      <c r="C158" s="61" t="s">
        <v>31</v>
      </c>
      <c r="D158" s="63">
        <v>49551</v>
      </c>
      <c r="E158" s="63">
        <v>107.56739130434801</v>
      </c>
      <c r="F158" s="63"/>
      <c r="G158" s="110" t="s">
        <v>389</v>
      </c>
      <c r="H158" s="63">
        <v>460</v>
      </c>
      <c r="I158" s="63">
        <v>0</v>
      </c>
      <c r="J158" s="63" t="s">
        <v>340</v>
      </c>
      <c r="K158" s="63">
        <v>0</v>
      </c>
      <c r="L158" s="63">
        <v>1</v>
      </c>
    </row>
    <row r="159" spans="2:12" x14ac:dyDescent="0.2">
      <c r="B159" s="61" t="s">
        <v>178</v>
      </c>
      <c r="C159" s="61" t="s">
        <v>27</v>
      </c>
      <c r="D159" s="63">
        <v>5457127</v>
      </c>
      <c r="E159" s="63">
        <v>14.8470090866665</v>
      </c>
      <c r="F159" s="63"/>
      <c r="G159" s="110">
        <v>90750.950960000002</v>
      </c>
      <c r="H159" s="63">
        <v>364270</v>
      </c>
      <c r="I159" s="63">
        <v>0</v>
      </c>
      <c r="J159" s="63">
        <v>3.9398300000000002E-13</v>
      </c>
      <c r="K159" s="63">
        <v>2.4643500000000003E-15</v>
      </c>
      <c r="L159" s="63">
        <v>0.42448000000000002</v>
      </c>
    </row>
    <row r="160" spans="2:12" x14ac:dyDescent="0.2">
      <c r="B160" s="61" t="s">
        <v>179</v>
      </c>
      <c r="C160" s="61" t="s">
        <v>29</v>
      </c>
      <c r="D160" s="63">
        <v>4576298</v>
      </c>
      <c r="E160" s="63">
        <v>14.605722132471699</v>
      </c>
      <c r="F160" s="63"/>
      <c r="G160" s="110">
        <v>36292.718659999999</v>
      </c>
      <c r="H160" s="63">
        <v>309500</v>
      </c>
      <c r="I160" s="63">
        <v>0</v>
      </c>
      <c r="J160" s="63">
        <v>1.5807400000000002E-14</v>
      </c>
      <c r="K160" s="63">
        <v>2.6542600000000003E-15</v>
      </c>
      <c r="L160" s="63">
        <v>0.25734000000000001</v>
      </c>
    </row>
    <row r="161" spans="2:12" x14ac:dyDescent="0.2">
      <c r="B161" s="61" t="s">
        <v>180</v>
      </c>
      <c r="C161" s="61" t="s">
        <v>25</v>
      </c>
      <c r="D161" s="63">
        <v>235824862</v>
      </c>
      <c r="E161" s="63">
        <v>300.17916796388499</v>
      </c>
      <c r="F161" s="63"/>
      <c r="G161" s="110">
        <v>5484.4594180000004</v>
      </c>
      <c r="H161" s="63">
        <v>770880</v>
      </c>
      <c r="I161" s="63">
        <v>0</v>
      </c>
      <c r="J161" s="63">
        <v>3.4489500000000002E-12</v>
      </c>
      <c r="K161" s="63">
        <v>2.6542600000000003E-15</v>
      </c>
      <c r="L161" s="63">
        <v>3.4950000000000002E-2</v>
      </c>
    </row>
    <row r="162" spans="2:12" x14ac:dyDescent="0.2">
      <c r="B162" s="61" t="s">
        <v>181</v>
      </c>
      <c r="C162" s="61" t="s">
        <v>31</v>
      </c>
      <c r="D162" s="63">
        <v>18055</v>
      </c>
      <c r="E162" s="63">
        <v>39.182608695652199</v>
      </c>
      <c r="F162" s="63"/>
      <c r="G162" s="110">
        <v>16445.824349999999</v>
      </c>
      <c r="H162" s="63">
        <v>460</v>
      </c>
      <c r="I162" s="63">
        <v>0</v>
      </c>
      <c r="J162" s="63" t="s">
        <v>340</v>
      </c>
      <c r="K162" s="63" t="s">
        <v>341</v>
      </c>
      <c r="L162" s="63">
        <v>1</v>
      </c>
    </row>
    <row r="163" spans="2:12" x14ac:dyDescent="0.2">
      <c r="B163" s="61" t="s">
        <v>182</v>
      </c>
      <c r="C163" s="61" t="s">
        <v>36</v>
      </c>
      <c r="D163" s="63">
        <v>4408581</v>
      </c>
      <c r="E163" s="63">
        <v>58.6582232407657</v>
      </c>
      <c r="F163" s="63"/>
      <c r="G163" s="110">
        <v>29210.97147</v>
      </c>
      <c r="H163" s="63">
        <v>74180</v>
      </c>
      <c r="I163" s="63">
        <v>0</v>
      </c>
      <c r="J163" s="63">
        <v>1.2625199999999999E-11</v>
      </c>
      <c r="K163" s="63">
        <v>5.8415000000000004E-16</v>
      </c>
      <c r="L163" s="63">
        <v>0.53503000000000001</v>
      </c>
    </row>
    <row r="164" spans="2:12" x14ac:dyDescent="0.2">
      <c r="B164" s="61" t="s">
        <v>183</v>
      </c>
      <c r="C164" s="61" t="s">
        <v>31</v>
      </c>
      <c r="D164" s="63">
        <v>10142619</v>
      </c>
      <c r="E164" s="63">
        <v>21.9702270017224</v>
      </c>
      <c r="F164" s="63"/>
      <c r="G164" s="110">
        <v>3817.6727540000002</v>
      </c>
      <c r="H164" s="63">
        <v>452860</v>
      </c>
      <c r="I164" s="63">
        <v>0</v>
      </c>
      <c r="J164" s="63">
        <v>8.2147499999999999E-13</v>
      </c>
      <c r="K164" s="63">
        <v>0</v>
      </c>
      <c r="L164" s="63">
        <v>0.18914</v>
      </c>
    </row>
    <row r="165" spans="2:12" x14ac:dyDescent="0.2">
      <c r="B165" s="61" t="s">
        <v>184</v>
      </c>
      <c r="C165" s="61" t="s">
        <v>36</v>
      </c>
      <c r="D165" s="63">
        <v>6780744</v>
      </c>
      <c r="E165" s="63">
        <v>16.873392902089101</v>
      </c>
      <c r="F165" s="63"/>
      <c r="G165" s="110">
        <v>14828.193880000001</v>
      </c>
      <c r="H165" s="63">
        <v>397300</v>
      </c>
      <c r="I165" s="63">
        <v>0</v>
      </c>
      <c r="J165" s="63">
        <v>2.7795400000000001E-12</v>
      </c>
      <c r="K165" s="63">
        <v>0</v>
      </c>
      <c r="L165" s="63">
        <v>0</v>
      </c>
    </row>
    <row r="166" spans="2:12" x14ac:dyDescent="0.2">
      <c r="B166" s="61" t="s">
        <v>185</v>
      </c>
      <c r="C166" s="61" t="s">
        <v>36</v>
      </c>
      <c r="D166" s="63">
        <v>34049588</v>
      </c>
      <c r="E166" s="63">
        <v>26.340211718749998</v>
      </c>
      <c r="F166" s="63"/>
      <c r="G166" s="110">
        <v>13866.84247</v>
      </c>
      <c r="H166" s="63">
        <v>1280000</v>
      </c>
      <c r="I166" s="63">
        <v>0</v>
      </c>
      <c r="J166" s="63">
        <v>5.5253900000000006E-12</v>
      </c>
      <c r="K166" s="63">
        <v>6.5667800000000002E-16</v>
      </c>
      <c r="L166" s="63">
        <v>0.24285000000000001</v>
      </c>
    </row>
    <row r="167" spans="2:12" x14ac:dyDescent="0.2">
      <c r="B167" s="61" t="s">
        <v>186</v>
      </c>
      <c r="C167" s="61" t="s">
        <v>31</v>
      </c>
      <c r="D167" s="63">
        <v>115559009</v>
      </c>
      <c r="E167" s="63">
        <v>381.930871650401</v>
      </c>
      <c r="F167" s="63"/>
      <c r="G167" s="110">
        <v>9110.0622700000004</v>
      </c>
      <c r="H167" s="63">
        <v>298170</v>
      </c>
      <c r="I167" s="63">
        <v>0</v>
      </c>
      <c r="J167" s="63">
        <v>2.3481500000000002E-12</v>
      </c>
      <c r="K167" s="63">
        <v>3.4946600000000003E-15</v>
      </c>
      <c r="L167" s="63">
        <v>0.48032999999999998</v>
      </c>
    </row>
    <row r="168" spans="2:12" x14ac:dyDescent="0.2">
      <c r="B168" s="61" t="s">
        <v>187</v>
      </c>
      <c r="C168" s="61" t="s">
        <v>27</v>
      </c>
      <c r="D168" s="63">
        <v>36821749</v>
      </c>
      <c r="E168" s="63">
        <v>123.316314929762</v>
      </c>
      <c r="F168" s="63"/>
      <c r="G168" s="110">
        <v>38629.221160000001</v>
      </c>
      <c r="H168" s="63">
        <v>306100</v>
      </c>
      <c r="I168" s="63">
        <v>0</v>
      </c>
      <c r="J168" s="63">
        <v>3.6464500000000001E-14</v>
      </c>
      <c r="K168" s="63">
        <v>1.91752E-14</v>
      </c>
      <c r="L168" s="63">
        <v>3.1119999999999998E-2</v>
      </c>
    </row>
    <row r="169" spans="2:12" x14ac:dyDescent="0.2">
      <c r="B169" s="61" t="s">
        <v>188</v>
      </c>
      <c r="C169" s="61" t="s">
        <v>27</v>
      </c>
      <c r="D169" s="63">
        <v>10409704</v>
      </c>
      <c r="E169" s="63">
        <v>113.113510527741</v>
      </c>
      <c r="F169" s="63"/>
      <c r="G169" s="110">
        <v>38395.10428</v>
      </c>
      <c r="H169" s="63">
        <v>91605.6</v>
      </c>
      <c r="I169" s="63">
        <v>0</v>
      </c>
      <c r="J169" s="63">
        <v>3.6774600000000004E-13</v>
      </c>
      <c r="K169" s="63">
        <v>1.09184E-15</v>
      </c>
      <c r="L169" s="63">
        <v>0.37474000000000002</v>
      </c>
    </row>
    <row r="170" spans="2:12" x14ac:dyDescent="0.2">
      <c r="B170" s="61" t="s">
        <v>189</v>
      </c>
      <c r="C170" s="61" t="s">
        <v>36</v>
      </c>
      <c r="D170" s="63">
        <v>3220113</v>
      </c>
      <c r="E170" s="63">
        <v>367.834611048478</v>
      </c>
      <c r="F170" s="63"/>
      <c r="G170" s="110">
        <v>27956.788250000001</v>
      </c>
      <c r="H170" s="63">
        <v>8870</v>
      </c>
      <c r="I170" s="63">
        <v>0</v>
      </c>
      <c r="J170" s="63" t="s">
        <v>340</v>
      </c>
      <c r="K170" s="63">
        <v>3.4966800000000003E-16</v>
      </c>
      <c r="L170" s="63">
        <v>0.60240000000000005</v>
      </c>
    </row>
    <row r="171" spans="2:12" x14ac:dyDescent="0.2">
      <c r="B171" s="61" t="s">
        <v>190</v>
      </c>
      <c r="C171" s="61" t="s">
        <v>29</v>
      </c>
      <c r="D171" s="63">
        <v>2695122</v>
      </c>
      <c r="E171" s="63">
        <v>233.96301131418599</v>
      </c>
      <c r="F171" s="63"/>
      <c r="G171" s="110">
        <v>107191.6195</v>
      </c>
      <c r="H171" s="63">
        <v>11490</v>
      </c>
      <c r="I171" s="63">
        <v>0</v>
      </c>
      <c r="J171" s="63">
        <v>3.2350800000000003E-14</v>
      </c>
      <c r="K171" s="63">
        <v>2.6542600000000003E-15</v>
      </c>
      <c r="L171" s="63">
        <v>0.52256000000000002</v>
      </c>
    </row>
    <row r="172" spans="2:12" x14ac:dyDescent="0.2">
      <c r="B172" s="61" t="s">
        <v>191</v>
      </c>
      <c r="C172" s="61" t="s">
        <v>27</v>
      </c>
      <c r="D172" s="63">
        <v>19047009</v>
      </c>
      <c r="E172" s="63">
        <v>83.110478963838702</v>
      </c>
      <c r="F172" s="63"/>
      <c r="G172" s="110">
        <v>37208.247660000001</v>
      </c>
      <c r="H172" s="63">
        <v>230080</v>
      </c>
      <c r="I172" s="63">
        <v>0</v>
      </c>
      <c r="J172" s="63">
        <v>2.03506E-13</v>
      </c>
      <c r="K172" s="63">
        <v>3.5521500000000003E-15</v>
      </c>
      <c r="L172" s="63">
        <v>8.7799999999999996E-3</v>
      </c>
    </row>
    <row r="173" spans="2:12" x14ac:dyDescent="0.2">
      <c r="B173" s="61" t="s">
        <v>192</v>
      </c>
      <c r="C173" s="61" t="s">
        <v>27</v>
      </c>
      <c r="D173" s="63">
        <v>144236933</v>
      </c>
      <c r="E173" s="63">
        <v>8.8384875742434303</v>
      </c>
      <c r="F173" s="63"/>
      <c r="G173" s="110">
        <v>38029.855470000002</v>
      </c>
      <c r="H173" s="63">
        <v>16376870</v>
      </c>
      <c r="I173" s="63">
        <v>0</v>
      </c>
      <c r="J173" s="63">
        <v>4.6614200000000001E-13</v>
      </c>
      <c r="K173" s="63">
        <v>3.0030100000000003E-15</v>
      </c>
      <c r="L173" s="63">
        <v>3.2300000000000002E-2</v>
      </c>
    </row>
    <row r="174" spans="2:12" x14ac:dyDescent="0.2">
      <c r="B174" s="61" t="s">
        <v>193</v>
      </c>
      <c r="C174" s="61" t="s">
        <v>34</v>
      </c>
      <c r="D174" s="63">
        <v>13776698</v>
      </c>
      <c r="E174" s="63">
        <v>545.67847588163795</v>
      </c>
      <c r="F174" s="63"/>
      <c r="G174" s="110">
        <v>2654.1159729999999</v>
      </c>
      <c r="H174" s="63">
        <v>24670</v>
      </c>
      <c r="I174" s="63">
        <v>0</v>
      </c>
      <c r="J174" s="63">
        <v>7.4524400000000005E-13</v>
      </c>
      <c r="K174" s="63">
        <v>0</v>
      </c>
      <c r="L174" s="63">
        <v>0</v>
      </c>
    </row>
    <row r="175" spans="2:12" x14ac:dyDescent="0.2">
      <c r="B175" s="61" t="s">
        <v>194</v>
      </c>
      <c r="C175" s="61" t="s">
        <v>31</v>
      </c>
      <c r="D175" s="63">
        <v>222382</v>
      </c>
      <c r="E175" s="63">
        <v>78.692086330935297</v>
      </c>
      <c r="F175" s="63"/>
      <c r="G175" s="110">
        <v>5990.5792840000004</v>
      </c>
      <c r="H175" s="63">
        <v>2780</v>
      </c>
      <c r="I175" s="63">
        <v>0</v>
      </c>
      <c r="J175" s="63" t="s">
        <v>340</v>
      </c>
      <c r="K175" s="63" t="s">
        <v>341</v>
      </c>
      <c r="L175" s="63">
        <v>0.93635999999999997</v>
      </c>
    </row>
    <row r="176" spans="2:12" x14ac:dyDescent="0.2">
      <c r="B176" s="61" t="s">
        <v>195</v>
      </c>
      <c r="C176" s="61" t="s">
        <v>27</v>
      </c>
      <c r="D176" s="63">
        <v>33660</v>
      </c>
      <c r="E176" s="63">
        <v>562.41666666666697</v>
      </c>
      <c r="F176" s="63"/>
      <c r="G176" s="110">
        <v>59021.52319</v>
      </c>
      <c r="H176" s="63">
        <v>60</v>
      </c>
      <c r="I176" s="63">
        <v>0</v>
      </c>
      <c r="J176" s="63">
        <v>1.5973000000000002E-13</v>
      </c>
      <c r="K176" s="63">
        <v>0</v>
      </c>
      <c r="L176" s="63">
        <v>0</v>
      </c>
    </row>
    <row r="177" spans="2:12" x14ac:dyDescent="0.2">
      <c r="B177" s="61" t="s">
        <v>196</v>
      </c>
      <c r="C177" s="61" t="s">
        <v>34</v>
      </c>
      <c r="D177" s="63">
        <v>227380</v>
      </c>
      <c r="E177" s="63">
        <v>232.40312499999999</v>
      </c>
      <c r="F177" s="63"/>
      <c r="G177" s="110">
        <v>5732.9398460000002</v>
      </c>
      <c r="H177" s="63">
        <v>960</v>
      </c>
      <c r="I177" s="63">
        <v>0</v>
      </c>
      <c r="J177" s="63" t="s">
        <v>340</v>
      </c>
      <c r="K177" s="63">
        <v>1.0261500000000001E-15</v>
      </c>
      <c r="L177" s="63">
        <v>0.91154999999999997</v>
      </c>
    </row>
    <row r="178" spans="2:12" x14ac:dyDescent="0.2">
      <c r="B178" s="61" t="s">
        <v>197</v>
      </c>
      <c r="C178" s="61" t="s">
        <v>29</v>
      </c>
      <c r="D178" s="63">
        <v>36408820</v>
      </c>
      <c r="E178" s="63">
        <v>16.723525717661602</v>
      </c>
      <c r="F178" s="63"/>
      <c r="G178" s="110">
        <v>48458.900309999997</v>
      </c>
      <c r="H178" s="63">
        <v>2149690</v>
      </c>
      <c r="I178" s="63">
        <v>0</v>
      </c>
      <c r="J178" s="63">
        <v>3.00715E-14</v>
      </c>
      <c r="K178" s="63">
        <v>2.9809E-15</v>
      </c>
      <c r="L178" s="63">
        <v>0.11926</v>
      </c>
    </row>
    <row r="179" spans="2:12" x14ac:dyDescent="0.2">
      <c r="B179" s="61" t="s">
        <v>198</v>
      </c>
      <c r="C179" s="61" t="s">
        <v>34</v>
      </c>
      <c r="D179" s="63">
        <v>17316449</v>
      </c>
      <c r="E179" s="63">
        <v>87.657611800758303</v>
      </c>
      <c r="F179" s="63"/>
      <c r="G179" s="110">
        <v>4150.17929</v>
      </c>
      <c r="H179" s="63">
        <v>192530</v>
      </c>
      <c r="I179" s="63">
        <v>0</v>
      </c>
      <c r="J179" s="63">
        <v>3.22332E-12</v>
      </c>
      <c r="K179" s="63">
        <v>1.40134E-15</v>
      </c>
      <c r="L179" s="63">
        <v>0.23555999999999999</v>
      </c>
    </row>
    <row r="180" spans="2:12" x14ac:dyDescent="0.2">
      <c r="B180" s="61" t="s">
        <v>199</v>
      </c>
      <c r="C180" s="61" t="s">
        <v>27</v>
      </c>
      <c r="D180" s="63">
        <v>6664449</v>
      </c>
      <c r="E180" s="63">
        <v>81.273944583184701</v>
      </c>
      <c r="F180" s="63"/>
      <c r="G180" s="110">
        <v>21703.416219999999</v>
      </c>
      <c r="H180" s="63">
        <v>84090</v>
      </c>
      <c r="I180" s="63">
        <v>0</v>
      </c>
      <c r="J180" s="63">
        <v>2.3540800000000001E-13</v>
      </c>
      <c r="K180" s="63">
        <v>0</v>
      </c>
      <c r="L180" s="63">
        <v>0</v>
      </c>
    </row>
    <row r="181" spans="2:12" x14ac:dyDescent="0.2">
      <c r="B181" s="61" t="s">
        <v>200</v>
      </c>
      <c r="C181" s="61" t="s">
        <v>34</v>
      </c>
      <c r="D181" s="63">
        <v>119878</v>
      </c>
      <c r="E181" s="63">
        <v>215.778260869565</v>
      </c>
      <c r="F181" s="63"/>
      <c r="G181" s="110">
        <v>28723.199619999999</v>
      </c>
      <c r="H181" s="63">
        <v>460</v>
      </c>
      <c r="I181" s="63">
        <v>0</v>
      </c>
      <c r="J181" s="63" t="s">
        <v>340</v>
      </c>
      <c r="K181" s="63">
        <v>0</v>
      </c>
      <c r="L181" s="63">
        <v>1</v>
      </c>
    </row>
    <row r="182" spans="2:12" x14ac:dyDescent="0.2">
      <c r="B182" s="61" t="s">
        <v>201</v>
      </c>
      <c r="C182" s="61" t="s">
        <v>34</v>
      </c>
      <c r="D182" s="63">
        <v>8605718</v>
      </c>
      <c r="E182" s="63">
        <v>116.661692989748</v>
      </c>
      <c r="F182" s="63"/>
      <c r="G182" s="110">
        <v>1605.325349</v>
      </c>
      <c r="H182" s="63">
        <v>72180</v>
      </c>
      <c r="I182" s="63">
        <v>0</v>
      </c>
      <c r="J182" s="63">
        <v>1.64451E-12</v>
      </c>
      <c r="K182" s="63">
        <v>1.57887E-15</v>
      </c>
      <c r="L182" s="63">
        <v>0.21865000000000001</v>
      </c>
    </row>
    <row r="183" spans="2:12" x14ac:dyDescent="0.2">
      <c r="B183" s="61" t="s">
        <v>202</v>
      </c>
      <c r="C183" s="61" t="s">
        <v>31</v>
      </c>
      <c r="D183" s="63">
        <v>5637022</v>
      </c>
      <c r="E183" s="63">
        <v>7595.4958217270196</v>
      </c>
      <c r="F183" s="63"/>
      <c r="G183" s="110">
        <v>112141.2343</v>
      </c>
      <c r="H183" s="63">
        <v>718</v>
      </c>
      <c r="I183" s="63">
        <v>0</v>
      </c>
      <c r="J183" s="63">
        <v>9.0723700000000004E-12</v>
      </c>
      <c r="K183" s="63">
        <v>8.4001000000000002E-16</v>
      </c>
      <c r="L183" s="63">
        <v>1</v>
      </c>
    </row>
    <row r="184" spans="2:12" x14ac:dyDescent="0.2">
      <c r="B184" s="61" t="s">
        <v>203</v>
      </c>
      <c r="C184" s="61" t="s">
        <v>36</v>
      </c>
      <c r="D184" s="63">
        <v>40888</v>
      </c>
      <c r="E184" s="63">
        <v>1197.2941176470599</v>
      </c>
      <c r="F184" s="63"/>
      <c r="G184" s="110">
        <v>40393.327340000003</v>
      </c>
      <c r="H184" s="63">
        <v>34</v>
      </c>
      <c r="I184" s="63">
        <v>0</v>
      </c>
      <c r="J184" s="63" t="s">
        <v>340</v>
      </c>
      <c r="K184" s="63" t="s">
        <v>341</v>
      </c>
      <c r="L184" s="63" t="s">
        <v>389</v>
      </c>
    </row>
    <row r="185" spans="2:12" x14ac:dyDescent="0.2">
      <c r="B185" s="61" t="s">
        <v>204</v>
      </c>
      <c r="C185" s="61" t="s">
        <v>27</v>
      </c>
      <c r="D185" s="63">
        <v>5431752</v>
      </c>
      <c r="E185" s="63">
        <v>113.29548668885199</v>
      </c>
      <c r="F185" s="63"/>
      <c r="G185" s="110">
        <v>36696.121220000001</v>
      </c>
      <c r="H185" s="63">
        <v>48080</v>
      </c>
      <c r="I185" s="63">
        <v>0</v>
      </c>
      <c r="J185" s="63">
        <v>2.2615500000000001E-13</v>
      </c>
      <c r="K185" s="63">
        <v>0</v>
      </c>
      <c r="L185" s="63">
        <v>0</v>
      </c>
    </row>
    <row r="186" spans="2:12" x14ac:dyDescent="0.2">
      <c r="B186" s="61" t="s">
        <v>205</v>
      </c>
      <c r="C186" s="61" t="s">
        <v>27</v>
      </c>
      <c r="D186" s="63">
        <v>2111986</v>
      </c>
      <c r="E186" s="63">
        <v>104.689964442502</v>
      </c>
      <c r="F186" s="63"/>
      <c r="G186" s="110">
        <v>45942.153319999998</v>
      </c>
      <c r="H186" s="63">
        <v>20136.400000000001</v>
      </c>
      <c r="I186" s="63">
        <v>0</v>
      </c>
      <c r="J186" s="63">
        <v>4.5867700000000001E-13</v>
      </c>
      <c r="K186" s="63">
        <v>4.93999E-15</v>
      </c>
      <c r="L186" s="63">
        <v>3.0020000000000002E-2</v>
      </c>
    </row>
    <row r="187" spans="2:12" x14ac:dyDescent="0.2">
      <c r="B187" s="61" t="s">
        <v>206</v>
      </c>
      <c r="C187" s="61" t="s">
        <v>31</v>
      </c>
      <c r="D187" s="63">
        <v>724273</v>
      </c>
      <c r="E187" s="63">
        <v>25.289424794569499</v>
      </c>
      <c r="F187" s="63"/>
      <c r="G187" s="110">
        <v>2746.1908039999998</v>
      </c>
      <c r="H187" s="63">
        <v>27990</v>
      </c>
      <c r="I187" s="63">
        <v>0</v>
      </c>
      <c r="J187" s="63" t="s">
        <v>340</v>
      </c>
      <c r="K187" s="63">
        <v>0</v>
      </c>
      <c r="L187" s="63">
        <v>0.92218</v>
      </c>
    </row>
    <row r="188" spans="2:12" x14ac:dyDescent="0.2">
      <c r="B188" s="61" t="s">
        <v>207</v>
      </c>
      <c r="C188" s="61" t="s">
        <v>34</v>
      </c>
      <c r="D188" s="63">
        <v>17597511</v>
      </c>
      <c r="E188" s="63">
        <v>27.203081263748501</v>
      </c>
      <c r="F188" s="63"/>
      <c r="G188" s="110">
        <v>1455.725946</v>
      </c>
      <c r="H188" s="63">
        <v>627340</v>
      </c>
      <c r="I188" s="63">
        <v>0</v>
      </c>
      <c r="J188" s="63">
        <v>7.1522100000000003E-13</v>
      </c>
      <c r="K188" s="63">
        <v>2.6542600000000003E-15</v>
      </c>
      <c r="L188" s="63">
        <v>0.16991000000000001</v>
      </c>
    </row>
    <row r="189" spans="2:12" x14ac:dyDescent="0.2">
      <c r="B189" s="61" t="s">
        <v>208</v>
      </c>
      <c r="C189" s="61" t="s">
        <v>34</v>
      </c>
      <c r="D189" s="63">
        <v>59893885</v>
      </c>
      <c r="E189" s="63">
        <v>48.959479511000801</v>
      </c>
      <c r="F189" s="63"/>
      <c r="G189" s="110">
        <v>13901.69786</v>
      </c>
      <c r="H189" s="63">
        <v>1213090</v>
      </c>
      <c r="I189" s="63">
        <v>0</v>
      </c>
      <c r="J189" s="63">
        <v>4.3118999999999998E-12</v>
      </c>
      <c r="K189" s="63">
        <v>1.7428400000000001E-15</v>
      </c>
      <c r="L189" s="63">
        <v>0.11952</v>
      </c>
    </row>
    <row r="190" spans="2:12" x14ac:dyDescent="0.2">
      <c r="B190" s="61" t="s">
        <v>209</v>
      </c>
      <c r="C190" s="61" t="s">
        <v>34</v>
      </c>
      <c r="D190" s="63">
        <v>10913164</v>
      </c>
      <c r="E190" s="63">
        <v>17.008643362397699</v>
      </c>
      <c r="F190" s="63"/>
      <c r="G190" s="110" t="s">
        <v>389</v>
      </c>
      <c r="H190" s="63">
        <v>631930</v>
      </c>
      <c r="I190" s="63">
        <v>0</v>
      </c>
      <c r="J190" s="63" t="s">
        <v>340</v>
      </c>
      <c r="K190" s="63">
        <v>0</v>
      </c>
      <c r="L190" s="63">
        <v>0</v>
      </c>
    </row>
    <row r="191" spans="2:12" x14ac:dyDescent="0.2">
      <c r="B191" s="61" t="s">
        <v>210</v>
      </c>
      <c r="C191" s="61" t="s">
        <v>27</v>
      </c>
      <c r="D191" s="63">
        <v>47778340</v>
      </c>
      <c r="E191" s="63">
        <v>94.882208796979697</v>
      </c>
      <c r="F191" s="63"/>
      <c r="G191" s="110">
        <v>43959.529260000003</v>
      </c>
      <c r="H191" s="63">
        <v>499733.24400000001</v>
      </c>
      <c r="I191" s="63">
        <v>0</v>
      </c>
      <c r="J191" s="63">
        <v>4.6755599999999999E-13</v>
      </c>
      <c r="K191" s="63">
        <v>2.9276500000000002E-15</v>
      </c>
      <c r="L191" s="63">
        <v>0.30079</v>
      </c>
    </row>
    <row r="192" spans="2:12" x14ac:dyDescent="0.2">
      <c r="B192" s="61" t="s">
        <v>211</v>
      </c>
      <c r="C192" s="61" t="s">
        <v>25</v>
      </c>
      <c r="D192" s="63">
        <v>22181000</v>
      </c>
      <c r="E192" s="63">
        <v>358.16359521500198</v>
      </c>
      <c r="F192" s="63"/>
      <c r="G192" s="110">
        <v>13994.622789999999</v>
      </c>
      <c r="H192" s="63">
        <v>61860</v>
      </c>
      <c r="I192" s="63">
        <v>0</v>
      </c>
      <c r="J192" s="63">
        <v>1.8033800000000001E-11</v>
      </c>
      <c r="K192" s="63">
        <v>1.338E-15</v>
      </c>
      <c r="L192" s="63">
        <v>0.31677</v>
      </c>
    </row>
    <row r="193" spans="2:12" x14ac:dyDescent="0.2">
      <c r="B193" s="61" t="s">
        <v>212</v>
      </c>
      <c r="C193" s="61" t="s">
        <v>36</v>
      </c>
      <c r="D193" s="63">
        <v>47657</v>
      </c>
      <c r="E193" s="63">
        <v>183.1</v>
      </c>
      <c r="F193" s="63"/>
      <c r="G193" s="110">
        <v>25460.293099999999</v>
      </c>
      <c r="H193" s="63">
        <v>260</v>
      </c>
      <c r="I193" s="63">
        <v>0</v>
      </c>
      <c r="J193" s="63" t="s">
        <v>340</v>
      </c>
      <c r="K193" s="63">
        <v>8.0089300000000004E-16</v>
      </c>
      <c r="L193" s="63">
        <v>1</v>
      </c>
    </row>
    <row r="194" spans="2:12" x14ac:dyDescent="0.2">
      <c r="B194" s="61" t="s">
        <v>213</v>
      </c>
      <c r="C194" s="61" t="s">
        <v>36</v>
      </c>
      <c r="D194" s="63">
        <v>179857</v>
      </c>
      <c r="E194" s="63">
        <v>294.50983606557401</v>
      </c>
      <c r="F194" s="63"/>
      <c r="G194" s="110">
        <v>17888.4339</v>
      </c>
      <c r="H194" s="63">
        <v>610</v>
      </c>
      <c r="I194" s="63">
        <v>0</v>
      </c>
      <c r="J194" s="63" t="s">
        <v>340</v>
      </c>
      <c r="K194" s="63">
        <v>6.7483300000000001E-16</v>
      </c>
      <c r="L194" s="63">
        <v>1</v>
      </c>
    </row>
    <row r="195" spans="2:12" x14ac:dyDescent="0.2">
      <c r="B195" s="61" t="s">
        <v>214</v>
      </c>
      <c r="C195" s="61" t="s">
        <v>36</v>
      </c>
      <c r="D195" s="63">
        <v>31791</v>
      </c>
      <c r="E195" s="63">
        <v>638.96</v>
      </c>
      <c r="F195" s="63"/>
      <c r="G195" s="110" t="s">
        <v>389</v>
      </c>
      <c r="H195" s="63">
        <v>50</v>
      </c>
      <c r="I195" s="63">
        <v>0</v>
      </c>
      <c r="J195" s="63" t="s">
        <v>340</v>
      </c>
      <c r="K195" s="63" t="s">
        <v>341</v>
      </c>
      <c r="L195" s="63" t="s">
        <v>389</v>
      </c>
    </row>
    <row r="196" spans="2:12" x14ac:dyDescent="0.2">
      <c r="B196" s="61" t="s">
        <v>215</v>
      </c>
      <c r="C196" s="61" t="s">
        <v>36</v>
      </c>
      <c r="D196" s="63">
        <v>103948</v>
      </c>
      <c r="E196" s="63">
        <v>267.51794871794903</v>
      </c>
      <c r="F196" s="63"/>
      <c r="G196" s="110">
        <v>15370.1803</v>
      </c>
      <c r="H196" s="63">
        <v>390</v>
      </c>
      <c r="I196" s="63">
        <v>0</v>
      </c>
      <c r="J196" s="63" t="s">
        <v>340</v>
      </c>
      <c r="K196" s="63">
        <v>7.9710200000000001E-16</v>
      </c>
      <c r="L196" s="63">
        <v>1</v>
      </c>
    </row>
    <row r="197" spans="2:12" x14ac:dyDescent="0.2">
      <c r="B197" s="61" t="s">
        <v>216</v>
      </c>
      <c r="C197" s="61" t="s">
        <v>34</v>
      </c>
      <c r="D197" s="63">
        <v>46874204</v>
      </c>
      <c r="E197" s="63">
        <v>24.441756959314802</v>
      </c>
      <c r="F197" s="63"/>
      <c r="G197" s="110">
        <v>3286.1079100000002</v>
      </c>
      <c r="H197" s="63">
        <v>1868000</v>
      </c>
      <c r="I197" s="63">
        <v>0</v>
      </c>
      <c r="J197" s="63">
        <v>3.76709E-13</v>
      </c>
      <c r="K197" s="63">
        <v>3.1137300000000002E-15</v>
      </c>
      <c r="L197" s="63">
        <v>1.532E-2</v>
      </c>
    </row>
    <row r="198" spans="2:12" x14ac:dyDescent="0.2">
      <c r="B198" s="61" t="s">
        <v>217</v>
      </c>
      <c r="C198" s="61" t="s">
        <v>36</v>
      </c>
      <c r="D198" s="63">
        <v>618040</v>
      </c>
      <c r="E198" s="63">
        <v>3.92939102564103</v>
      </c>
      <c r="F198" s="63"/>
      <c r="G198" s="110">
        <v>16093.57763</v>
      </c>
      <c r="H198" s="63">
        <v>156000</v>
      </c>
      <c r="I198" s="63">
        <v>0</v>
      </c>
      <c r="J198" s="63">
        <v>3.5184100000000002E-12</v>
      </c>
      <c r="K198" s="63">
        <v>6.9730399999999998E-16</v>
      </c>
      <c r="L198" s="63">
        <v>0.39123000000000002</v>
      </c>
    </row>
    <row r="199" spans="2:12" x14ac:dyDescent="0.2">
      <c r="B199" s="61" t="s">
        <v>218</v>
      </c>
      <c r="C199" s="61" t="s">
        <v>27</v>
      </c>
      <c r="D199" s="63">
        <v>10486941</v>
      </c>
      <c r="E199" s="63">
        <v>25.573856974431099</v>
      </c>
      <c r="F199" s="63"/>
      <c r="G199" s="110">
        <v>66039.563720000006</v>
      </c>
      <c r="H199" s="63">
        <v>407283.54</v>
      </c>
      <c r="I199" s="63">
        <v>0</v>
      </c>
      <c r="J199" s="63">
        <v>2.8259800000000003E-13</v>
      </c>
      <c r="K199" s="63">
        <v>1.8775100000000002E-14</v>
      </c>
      <c r="L199" s="63">
        <v>0.26513000000000003</v>
      </c>
    </row>
    <row r="200" spans="2:12" x14ac:dyDescent="0.2">
      <c r="B200" s="61" t="s">
        <v>219</v>
      </c>
      <c r="C200" s="61" t="s">
        <v>27</v>
      </c>
      <c r="D200" s="63">
        <v>8775760</v>
      </c>
      <c r="E200" s="63">
        <v>220.31454103721001</v>
      </c>
      <c r="F200" s="63"/>
      <c r="G200" s="110">
        <v>80307.724489999993</v>
      </c>
      <c r="H200" s="63">
        <v>39509.629999999997</v>
      </c>
      <c r="I200" s="63">
        <v>0</v>
      </c>
      <c r="J200" s="63">
        <v>4.9435200000000001E-14</v>
      </c>
      <c r="K200" s="63">
        <v>0</v>
      </c>
      <c r="L200" s="63">
        <v>0</v>
      </c>
    </row>
    <row r="201" spans="2:12" x14ac:dyDescent="0.2">
      <c r="B201" s="61" t="s">
        <v>220</v>
      </c>
      <c r="C201" s="61" t="s">
        <v>29</v>
      </c>
      <c r="D201" s="63">
        <v>22125249</v>
      </c>
      <c r="E201" s="63">
        <v>116.126814790612</v>
      </c>
      <c r="F201" s="63"/>
      <c r="G201" s="110">
        <v>2780.3933860000002</v>
      </c>
      <c r="H201" s="63">
        <v>183630</v>
      </c>
      <c r="I201" s="63">
        <v>0</v>
      </c>
      <c r="J201" s="63">
        <v>7.2380900000000005E-13</v>
      </c>
      <c r="K201" s="63">
        <v>4.93999E-15</v>
      </c>
      <c r="L201" s="63">
        <v>3.8649999999999997E-2</v>
      </c>
    </row>
    <row r="202" spans="2:12" x14ac:dyDescent="0.2">
      <c r="B202" s="61" t="s">
        <v>221</v>
      </c>
      <c r="C202" s="61" t="s">
        <v>31</v>
      </c>
      <c r="D202" s="63">
        <v>23264640</v>
      </c>
      <c r="E202" s="63" t="s">
        <v>389</v>
      </c>
      <c r="F202" s="63"/>
      <c r="G202" s="110" t="s">
        <v>389</v>
      </c>
      <c r="H202" s="63" t="s">
        <v>389</v>
      </c>
      <c r="I202" s="63">
        <v>0</v>
      </c>
      <c r="J202" s="63">
        <v>1.5176800000000001E-11</v>
      </c>
      <c r="K202" s="63">
        <v>1.29956E-15</v>
      </c>
      <c r="L202" s="63">
        <v>0.31103999999999998</v>
      </c>
    </row>
    <row r="203" spans="2:12" x14ac:dyDescent="0.2">
      <c r="B203" s="61" t="s">
        <v>222</v>
      </c>
      <c r="C203" s="61" t="s">
        <v>27</v>
      </c>
      <c r="D203" s="63">
        <v>9952787</v>
      </c>
      <c r="E203" s="63">
        <v>70.250479141148503</v>
      </c>
      <c r="F203" s="63"/>
      <c r="G203" s="110">
        <v>4904.7641180000001</v>
      </c>
      <c r="H203" s="63">
        <v>138790</v>
      </c>
      <c r="I203" s="63">
        <v>0</v>
      </c>
      <c r="J203" s="63">
        <v>2.5644500000000002E-13</v>
      </c>
      <c r="K203" s="63">
        <v>0</v>
      </c>
      <c r="L203" s="63">
        <v>0</v>
      </c>
    </row>
    <row r="204" spans="2:12" x14ac:dyDescent="0.2">
      <c r="B204" s="61" t="s">
        <v>223</v>
      </c>
      <c r="C204" s="61" t="s">
        <v>34</v>
      </c>
      <c r="D204" s="63">
        <v>65497748</v>
      </c>
      <c r="E204" s="63">
        <v>71.786333258071807</v>
      </c>
      <c r="F204" s="63"/>
      <c r="G204" s="110">
        <v>3393.2429200000001</v>
      </c>
      <c r="H204" s="63">
        <v>885800</v>
      </c>
      <c r="I204" s="63">
        <v>0</v>
      </c>
      <c r="J204" s="63">
        <v>5.0022900000000001E-12</v>
      </c>
      <c r="K204" s="63">
        <v>6.0513299999999999E-16</v>
      </c>
      <c r="L204" s="63">
        <v>0.12421</v>
      </c>
    </row>
    <row r="205" spans="2:12" x14ac:dyDescent="0.2">
      <c r="B205" s="61" t="s">
        <v>224</v>
      </c>
      <c r="C205" s="61" t="s">
        <v>31</v>
      </c>
      <c r="D205" s="63">
        <v>71697030</v>
      </c>
      <c r="E205" s="63">
        <v>140.149744563409</v>
      </c>
      <c r="F205" s="63"/>
      <c r="G205" s="110">
        <v>19576.49728</v>
      </c>
      <c r="H205" s="63">
        <v>510890</v>
      </c>
      <c r="I205" s="63">
        <v>0</v>
      </c>
      <c r="J205" s="63">
        <v>8.5215600000000007E-12</v>
      </c>
      <c r="K205" s="63">
        <v>8.0334000000000005E-16</v>
      </c>
      <c r="L205" s="63">
        <v>9.8229999999999998E-2</v>
      </c>
    </row>
    <row r="206" spans="2:12" x14ac:dyDescent="0.2">
      <c r="B206" s="61" t="s">
        <v>225</v>
      </c>
      <c r="C206" s="61" t="s">
        <v>31</v>
      </c>
      <c r="D206" s="63">
        <v>1341296</v>
      </c>
      <c r="E206" s="63">
        <v>88.832683254875604</v>
      </c>
      <c r="F206" s="63"/>
      <c r="G206" s="110">
        <v>7592.5937620000004</v>
      </c>
      <c r="H206" s="63">
        <v>14870</v>
      </c>
      <c r="I206" s="63">
        <v>0</v>
      </c>
      <c r="J206" s="63" t="s">
        <v>340</v>
      </c>
      <c r="K206" s="63" t="s">
        <v>341</v>
      </c>
      <c r="L206" s="63">
        <v>0.53034999999999999</v>
      </c>
    </row>
    <row r="207" spans="2:12" x14ac:dyDescent="0.2">
      <c r="B207" s="61" t="s">
        <v>226</v>
      </c>
      <c r="C207" s="61" t="s">
        <v>34</v>
      </c>
      <c r="D207" s="63">
        <v>8848699</v>
      </c>
      <c r="E207" s="63">
        <v>158.94151498437199</v>
      </c>
      <c r="F207" s="63"/>
      <c r="G207" s="110">
        <v>2652.743598</v>
      </c>
      <c r="H207" s="63">
        <v>54390</v>
      </c>
      <c r="I207" s="63">
        <v>0</v>
      </c>
      <c r="J207" s="63">
        <v>5.4281200000000005E-12</v>
      </c>
      <c r="K207" s="63">
        <v>9.1521800000000007E-16</v>
      </c>
      <c r="L207" s="63">
        <v>0.16027999999999998</v>
      </c>
    </row>
    <row r="208" spans="2:12" x14ac:dyDescent="0.2">
      <c r="B208" s="61" t="s">
        <v>227</v>
      </c>
      <c r="C208" s="61" t="s">
        <v>31</v>
      </c>
      <c r="D208" s="63">
        <v>106858</v>
      </c>
      <c r="E208" s="63">
        <v>147.245833333333</v>
      </c>
      <c r="F208" s="63"/>
      <c r="G208" s="110">
        <v>7176.8169010000001</v>
      </c>
      <c r="H208" s="63">
        <v>720</v>
      </c>
      <c r="I208" s="63">
        <v>0</v>
      </c>
      <c r="J208" s="63" t="s">
        <v>340</v>
      </c>
      <c r="K208" s="63">
        <v>0</v>
      </c>
      <c r="L208" s="63">
        <v>1</v>
      </c>
    </row>
    <row r="209" spans="2:12" x14ac:dyDescent="0.2">
      <c r="B209" s="61" t="s">
        <v>228</v>
      </c>
      <c r="C209" s="61" t="s">
        <v>36</v>
      </c>
      <c r="D209" s="63">
        <v>1531044</v>
      </c>
      <c r="E209" s="63">
        <v>297.40019493177402</v>
      </c>
      <c r="F209" s="63"/>
      <c r="G209" s="110">
        <v>27529.031230000001</v>
      </c>
      <c r="H209" s="63">
        <v>5130</v>
      </c>
      <c r="I209" s="63">
        <v>0</v>
      </c>
      <c r="J209" s="63">
        <v>1.10406E-11</v>
      </c>
      <c r="K209" s="63">
        <v>7.0555400000000007E-16</v>
      </c>
      <c r="L209" s="63">
        <v>0.68169999999999997</v>
      </c>
    </row>
    <row r="210" spans="2:12" x14ac:dyDescent="0.2">
      <c r="B210" s="61" t="s">
        <v>229</v>
      </c>
      <c r="C210" s="61" t="s">
        <v>29</v>
      </c>
      <c r="D210" s="63">
        <v>12356117</v>
      </c>
      <c r="E210" s="63">
        <v>78.932453656024705</v>
      </c>
      <c r="F210" s="63"/>
      <c r="G210" s="110">
        <v>11839.54513</v>
      </c>
      <c r="H210" s="63">
        <v>155360</v>
      </c>
      <c r="I210" s="63">
        <v>0</v>
      </c>
      <c r="J210" s="63">
        <v>4.7728200000000001E-15</v>
      </c>
      <c r="K210" s="63">
        <v>4.93999E-15</v>
      </c>
      <c r="L210" s="63">
        <v>0.29077000000000003</v>
      </c>
    </row>
    <row r="211" spans="2:12" x14ac:dyDescent="0.2">
      <c r="B211" s="61" t="s">
        <v>325</v>
      </c>
      <c r="C211" s="61" t="s">
        <v>27</v>
      </c>
      <c r="D211" s="63">
        <v>84979913</v>
      </c>
      <c r="E211" s="63">
        <v>109.334768655068</v>
      </c>
      <c r="F211" s="63"/>
      <c r="G211" s="110">
        <v>31225.326120000002</v>
      </c>
      <c r="H211" s="63">
        <v>769630</v>
      </c>
      <c r="I211" s="63">
        <v>0</v>
      </c>
      <c r="J211" s="63">
        <v>2.14778E-12</v>
      </c>
      <c r="K211" s="63">
        <v>4.5820200000000003E-15</v>
      </c>
      <c r="L211" s="63">
        <v>0.21596000000000001</v>
      </c>
    </row>
    <row r="212" spans="2:12" x14ac:dyDescent="0.2">
      <c r="B212" s="61" t="s">
        <v>231</v>
      </c>
      <c r="C212" s="61" t="s">
        <v>27</v>
      </c>
      <c r="D212" s="63">
        <v>6430770</v>
      </c>
      <c r="E212" s="63">
        <v>13.4953184516843</v>
      </c>
      <c r="F212" s="63"/>
      <c r="G212" s="110" t="s">
        <v>389</v>
      </c>
      <c r="H212" s="63">
        <v>469930</v>
      </c>
      <c r="I212" s="63">
        <v>0</v>
      </c>
      <c r="J212" s="63">
        <v>2.2363300000000002E-13</v>
      </c>
      <c r="K212" s="63">
        <v>0</v>
      </c>
      <c r="L212" s="63">
        <v>4.9800000000000001E-3</v>
      </c>
    </row>
    <row r="213" spans="2:12" x14ac:dyDescent="0.2">
      <c r="B213" s="61" t="s">
        <v>232</v>
      </c>
      <c r="C213" s="61" t="s">
        <v>36</v>
      </c>
      <c r="D213" s="63">
        <v>45703</v>
      </c>
      <c r="E213" s="63">
        <v>47.488421052631601</v>
      </c>
      <c r="F213" s="63"/>
      <c r="G213" s="110">
        <v>21358.758460000001</v>
      </c>
      <c r="H213" s="63">
        <v>950</v>
      </c>
      <c r="I213" s="63">
        <v>0</v>
      </c>
      <c r="J213" s="63" t="s">
        <v>340</v>
      </c>
      <c r="K213" s="63">
        <v>4.0629800000000003E-16</v>
      </c>
      <c r="L213" s="63">
        <v>1</v>
      </c>
    </row>
    <row r="214" spans="2:12" x14ac:dyDescent="0.2">
      <c r="B214" s="61" t="s">
        <v>233</v>
      </c>
      <c r="C214" s="61" t="s">
        <v>31</v>
      </c>
      <c r="D214" s="63">
        <v>11312</v>
      </c>
      <c r="E214" s="63">
        <v>373.46666666666698</v>
      </c>
      <c r="F214" s="63"/>
      <c r="G214" s="110">
        <v>6815.0636629999999</v>
      </c>
      <c r="H214" s="63">
        <v>30</v>
      </c>
      <c r="I214" s="63">
        <v>0</v>
      </c>
      <c r="J214" s="63" t="s">
        <v>340</v>
      </c>
      <c r="K214" s="63">
        <v>0</v>
      </c>
      <c r="L214" s="63">
        <v>0</v>
      </c>
    </row>
    <row r="215" spans="2:12" x14ac:dyDescent="0.2">
      <c r="B215" s="61" t="s">
        <v>234</v>
      </c>
      <c r="C215" s="61" t="s">
        <v>34</v>
      </c>
      <c r="D215" s="63">
        <v>47249585</v>
      </c>
      <c r="E215" s="63">
        <v>228.674336724516</v>
      </c>
      <c r="F215" s="63"/>
      <c r="G215" s="110">
        <v>2629.4539789999999</v>
      </c>
      <c r="H215" s="63">
        <v>200520</v>
      </c>
      <c r="I215" s="63">
        <v>0</v>
      </c>
      <c r="J215" s="63">
        <v>6.4729800000000004E-13</v>
      </c>
      <c r="K215" s="63">
        <v>0</v>
      </c>
      <c r="L215" s="63">
        <v>1.7999999999999998E-4</v>
      </c>
    </row>
    <row r="216" spans="2:12" x14ac:dyDescent="0.2">
      <c r="B216" s="61" t="s">
        <v>235</v>
      </c>
      <c r="C216" s="61" t="s">
        <v>27</v>
      </c>
      <c r="D216" s="63">
        <v>38000000</v>
      </c>
      <c r="E216" s="63">
        <v>75.679989644459795</v>
      </c>
      <c r="F216" s="63"/>
      <c r="G216" s="110">
        <v>17516.582030000001</v>
      </c>
      <c r="H216" s="63">
        <v>579400</v>
      </c>
      <c r="I216" s="63">
        <v>0</v>
      </c>
      <c r="J216" s="63">
        <v>3.7618000000000002E-13</v>
      </c>
      <c r="K216" s="63">
        <v>4.3266800000000003E-15</v>
      </c>
      <c r="L216" s="63">
        <v>5.2009999999999994E-2</v>
      </c>
    </row>
    <row r="217" spans="2:12" x14ac:dyDescent="0.2">
      <c r="B217" s="61" t="s">
        <v>236</v>
      </c>
      <c r="C217" s="61" t="s">
        <v>29</v>
      </c>
      <c r="D217" s="63">
        <v>9441129</v>
      </c>
      <c r="E217" s="63">
        <v>131.866305266122</v>
      </c>
      <c r="F217" s="63"/>
      <c r="G217" s="110">
        <v>68790.329930000007</v>
      </c>
      <c r="H217" s="63">
        <v>71020</v>
      </c>
      <c r="I217" s="63">
        <v>0</v>
      </c>
      <c r="J217" s="63">
        <v>5.8433699999999999E-16</v>
      </c>
      <c r="K217" s="63">
        <v>2.6542600000000003E-15</v>
      </c>
      <c r="L217" s="63">
        <v>0.16474</v>
      </c>
    </row>
    <row r="218" spans="2:12" x14ac:dyDescent="0.2">
      <c r="B218" s="61" t="s">
        <v>237</v>
      </c>
      <c r="C218" s="61" t="s">
        <v>27</v>
      </c>
      <c r="D218" s="63">
        <v>67791000</v>
      </c>
      <c r="E218" s="63">
        <v>277.04828669449802</v>
      </c>
      <c r="F218" s="63"/>
      <c r="G218" s="110">
        <v>53131.582609999998</v>
      </c>
      <c r="H218" s="63">
        <v>241930</v>
      </c>
      <c r="I218" s="63">
        <v>0</v>
      </c>
      <c r="J218" s="63">
        <v>8.7365800000000009E-14</v>
      </c>
      <c r="K218" s="63">
        <v>1.64123E-15</v>
      </c>
      <c r="L218" s="63">
        <v>0.2072</v>
      </c>
    </row>
    <row r="219" spans="2:12" x14ac:dyDescent="0.2">
      <c r="B219" s="61" t="s">
        <v>238</v>
      </c>
      <c r="C219" s="61" t="s">
        <v>52</v>
      </c>
      <c r="D219" s="63">
        <v>333271411</v>
      </c>
      <c r="E219" s="63">
        <v>36.2997410198723</v>
      </c>
      <c r="F219" s="63"/>
      <c r="G219" s="110">
        <v>71608.713310000006</v>
      </c>
      <c r="H219" s="63">
        <v>9147420</v>
      </c>
      <c r="I219" s="63">
        <v>0</v>
      </c>
      <c r="J219" s="63">
        <v>1.27499E-12</v>
      </c>
      <c r="K219" s="63">
        <v>8.6569800000000001E-16</v>
      </c>
      <c r="L219" s="63">
        <v>0.13025</v>
      </c>
    </row>
    <row r="220" spans="2:12" x14ac:dyDescent="0.2">
      <c r="B220" s="61" t="s">
        <v>239</v>
      </c>
      <c r="C220" s="61" t="s">
        <v>36</v>
      </c>
      <c r="D220" s="63">
        <v>3422794</v>
      </c>
      <c r="E220" s="63">
        <v>19.5763912695692</v>
      </c>
      <c r="F220" s="63"/>
      <c r="G220" s="110">
        <v>26279.04062</v>
      </c>
      <c r="H220" s="63">
        <v>175020</v>
      </c>
      <c r="I220" s="63">
        <v>0</v>
      </c>
      <c r="J220" s="63">
        <v>1.34666E-12</v>
      </c>
      <c r="K220" s="63">
        <v>2.25444E-15</v>
      </c>
      <c r="L220" s="63">
        <v>0.4381600000000001</v>
      </c>
    </row>
    <row r="221" spans="2:12" x14ac:dyDescent="0.2">
      <c r="B221" s="61" t="s">
        <v>240</v>
      </c>
      <c r="C221" s="61" t="s">
        <v>27</v>
      </c>
      <c r="D221" s="63">
        <v>35648100</v>
      </c>
      <c r="E221" s="63">
        <v>79.234908193067994</v>
      </c>
      <c r="F221" s="63"/>
      <c r="G221" s="110">
        <v>8204.104233</v>
      </c>
      <c r="H221" s="63">
        <v>440653</v>
      </c>
      <c r="I221" s="63">
        <v>0</v>
      </c>
      <c r="J221" s="63">
        <v>2.02166E-13</v>
      </c>
      <c r="K221" s="63">
        <v>0</v>
      </c>
      <c r="L221" s="63">
        <v>0</v>
      </c>
    </row>
    <row r="222" spans="2:12" x14ac:dyDescent="0.2">
      <c r="B222" s="61" t="s">
        <v>241</v>
      </c>
      <c r="C222" s="61" t="s">
        <v>31</v>
      </c>
      <c r="D222" s="63">
        <v>326740</v>
      </c>
      <c r="E222" s="63">
        <v>26.180229696472505</v>
      </c>
      <c r="F222" s="63"/>
      <c r="G222" s="110">
        <v>3439.9832700000002</v>
      </c>
      <c r="H222" s="63">
        <v>12190</v>
      </c>
      <c r="I222" s="63">
        <v>0</v>
      </c>
      <c r="J222" s="63" t="s">
        <v>340</v>
      </c>
      <c r="K222" s="63">
        <v>0</v>
      </c>
      <c r="L222" s="63">
        <v>0.97460999999999998</v>
      </c>
    </row>
    <row r="223" spans="2:12" x14ac:dyDescent="0.2">
      <c r="B223" s="61" t="s">
        <v>242</v>
      </c>
      <c r="C223" s="61" t="s">
        <v>36</v>
      </c>
      <c r="D223" s="63">
        <v>28301696</v>
      </c>
      <c r="E223" s="63">
        <v>31.9708259168981</v>
      </c>
      <c r="F223" s="63"/>
      <c r="G223" s="110" t="s">
        <v>389</v>
      </c>
      <c r="H223" s="63">
        <v>882050</v>
      </c>
      <c r="I223" s="63">
        <v>0</v>
      </c>
      <c r="J223" s="63">
        <v>9.723800000000001E-12</v>
      </c>
      <c r="K223" s="63">
        <v>4.9024099999999997E-16</v>
      </c>
      <c r="L223" s="63">
        <v>0.1686</v>
      </c>
    </row>
    <row r="224" spans="2:12" x14ac:dyDescent="0.2">
      <c r="B224" s="61" t="s">
        <v>243</v>
      </c>
      <c r="C224" s="61" t="s">
        <v>31</v>
      </c>
      <c r="D224" s="63">
        <v>98186856</v>
      </c>
      <c r="E224" s="63">
        <v>310.97323157716698</v>
      </c>
      <c r="F224" s="63"/>
      <c r="G224" s="110">
        <v>11604.54861</v>
      </c>
      <c r="H224" s="63">
        <v>313429</v>
      </c>
      <c r="I224" s="63">
        <v>0</v>
      </c>
      <c r="J224" s="63">
        <v>2.1588100000000002E-12</v>
      </c>
      <c r="K224" s="63">
        <v>8.2041500000000004E-16</v>
      </c>
      <c r="L224" s="63">
        <v>0.10803</v>
      </c>
    </row>
    <row r="225" spans="2:12" x14ac:dyDescent="0.2">
      <c r="B225" s="61" t="s">
        <v>244</v>
      </c>
      <c r="C225" s="61" t="s">
        <v>36</v>
      </c>
      <c r="D225" s="63">
        <v>105413</v>
      </c>
      <c r="E225" s="63">
        <v>302.48571428571398</v>
      </c>
      <c r="F225" s="63"/>
      <c r="G225" s="110" t="s">
        <v>389</v>
      </c>
      <c r="H225" s="63">
        <v>350</v>
      </c>
      <c r="I225" s="63">
        <v>0</v>
      </c>
      <c r="J225" s="63" t="s">
        <v>340</v>
      </c>
      <c r="K225" s="63">
        <v>3.6928499999999999E-16</v>
      </c>
      <c r="L225" s="63">
        <v>1</v>
      </c>
    </row>
    <row r="226" spans="2:12" x14ac:dyDescent="0.2">
      <c r="B226" s="61" t="s">
        <v>245</v>
      </c>
      <c r="C226" s="61" t="s">
        <v>29</v>
      </c>
      <c r="D226" s="63">
        <v>5043612</v>
      </c>
      <c r="E226" s="63">
        <v>817.05377593361004</v>
      </c>
      <c r="F226" s="63"/>
      <c r="G226" s="110">
        <v>6797.4659119999997</v>
      </c>
      <c r="H226" s="63">
        <v>6025</v>
      </c>
      <c r="I226" s="63">
        <v>0</v>
      </c>
      <c r="J226" s="63" t="s">
        <v>340</v>
      </c>
      <c r="K226" s="63" t="s">
        <v>341</v>
      </c>
      <c r="L226" s="63">
        <v>0.28999999999999998</v>
      </c>
    </row>
    <row r="227" spans="2:12" x14ac:dyDescent="0.2">
      <c r="B227" s="61" t="s">
        <v>246</v>
      </c>
      <c r="C227" s="61" t="s">
        <v>29</v>
      </c>
      <c r="D227" s="63">
        <v>33696614</v>
      </c>
      <c r="E227" s="63">
        <v>62.468778529083103</v>
      </c>
      <c r="F227" s="63"/>
      <c r="G227" s="110" t="s">
        <v>389</v>
      </c>
      <c r="H227" s="63">
        <v>527970</v>
      </c>
      <c r="I227" s="63">
        <v>0</v>
      </c>
      <c r="J227" s="63">
        <v>3.31516E-15</v>
      </c>
      <c r="K227" s="63" t="s">
        <v>341</v>
      </c>
      <c r="L227" s="63">
        <v>6.2390000000000001E-2</v>
      </c>
    </row>
    <row r="228" spans="2:12" x14ac:dyDescent="0.2">
      <c r="B228" s="61" t="s">
        <v>247</v>
      </c>
      <c r="C228" s="61" t="s">
        <v>34</v>
      </c>
      <c r="D228" s="63">
        <v>20017675</v>
      </c>
      <c r="E228" s="63">
        <v>26.1950322172749</v>
      </c>
      <c r="F228" s="63"/>
      <c r="G228" s="110">
        <v>3219.7879379999999</v>
      </c>
      <c r="H228" s="63">
        <v>743390</v>
      </c>
      <c r="I228" s="63">
        <v>0</v>
      </c>
      <c r="J228" s="63">
        <v>4.0772100000000006E-12</v>
      </c>
      <c r="K228" s="63">
        <v>0</v>
      </c>
      <c r="L228" s="63">
        <v>0</v>
      </c>
    </row>
    <row r="229" spans="2:12" x14ac:dyDescent="0.2">
      <c r="B229" s="61" t="s">
        <v>248</v>
      </c>
      <c r="C229" s="61" t="s">
        <v>34</v>
      </c>
      <c r="D229" s="63">
        <v>16320537</v>
      </c>
      <c r="E229" s="63">
        <v>41.342959803541397</v>
      </c>
      <c r="F229" s="63"/>
      <c r="G229" s="110">
        <v>3216.5532330000001</v>
      </c>
      <c r="H229" s="63">
        <v>386850</v>
      </c>
      <c r="I229" s="63">
        <v>0</v>
      </c>
      <c r="J229" s="63">
        <v>1.4015799999999999E-11</v>
      </c>
      <c r="K229" s="63" t="s">
        <v>341</v>
      </c>
      <c r="L229" s="63">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4F4D6-2DC3-4EE4-8441-BDE61993BED0}">
  <sheetPr>
    <tabColor rgb="FFF4938E"/>
  </sheetPr>
  <dimension ref="B2:L11"/>
  <sheetViews>
    <sheetView showGridLines="0" zoomScaleNormal="100" workbookViewId="0"/>
  </sheetViews>
  <sheetFormatPr baseColWidth="10" defaultColWidth="8.83203125" defaultRowHeight="15" x14ac:dyDescent="0.2"/>
  <cols>
    <col min="1" max="1" width="18.5" customWidth="1"/>
    <col min="2" max="2" width="26.6640625" bestFit="1" customWidth="1"/>
    <col min="3" max="8" width="23.1640625" bestFit="1" customWidth="1"/>
    <col min="9" max="10" width="34" bestFit="1" customWidth="1"/>
    <col min="11" max="11" width="39.33203125" bestFit="1" customWidth="1"/>
    <col min="12" max="13" width="19" bestFit="1" customWidth="1"/>
  </cols>
  <sheetData>
    <row r="2" spans="2:12" ht="21" x14ac:dyDescent="0.25">
      <c r="B2" s="1" t="s">
        <v>390</v>
      </c>
    </row>
    <row r="4" spans="2:12" x14ac:dyDescent="0.2">
      <c r="B4" s="98" t="s">
        <v>416</v>
      </c>
    </row>
    <row r="5" spans="2:12" x14ac:dyDescent="0.2">
      <c r="B5" s="134" t="s">
        <v>428</v>
      </c>
      <c r="C5" s="135"/>
      <c r="D5" s="135"/>
      <c r="E5" s="135"/>
      <c r="F5" s="135"/>
      <c r="G5" s="135"/>
      <c r="H5" s="135"/>
      <c r="I5" s="135"/>
      <c r="J5" s="135"/>
      <c r="K5" s="136"/>
    </row>
    <row r="7" spans="2:12" x14ac:dyDescent="0.2">
      <c r="B7" s="64" t="s">
        <v>0</v>
      </c>
      <c r="C7" s="64" t="s">
        <v>20</v>
      </c>
      <c r="D7" s="64" t="s">
        <v>333</v>
      </c>
      <c r="E7" s="64" t="s">
        <v>250</v>
      </c>
      <c r="F7" s="64" t="s">
        <v>251</v>
      </c>
      <c r="G7" s="64" t="s">
        <v>332</v>
      </c>
      <c r="H7" s="64" t="s">
        <v>252</v>
      </c>
      <c r="I7" s="64" t="s">
        <v>253</v>
      </c>
      <c r="J7" s="64" t="s">
        <v>254</v>
      </c>
      <c r="K7" s="64" t="s">
        <v>256</v>
      </c>
      <c r="L7" s="64" t="s">
        <v>255</v>
      </c>
    </row>
    <row r="8" spans="2:12" x14ac:dyDescent="0.2">
      <c r="B8" s="61"/>
      <c r="C8" s="61" t="s">
        <v>1</v>
      </c>
      <c r="D8" s="61" t="s">
        <v>1</v>
      </c>
      <c r="E8" s="61" t="s">
        <v>1</v>
      </c>
      <c r="F8" s="61" t="s">
        <v>1</v>
      </c>
      <c r="G8" s="61" t="s">
        <v>1</v>
      </c>
      <c r="H8" s="61" t="s">
        <v>1</v>
      </c>
      <c r="I8" s="61" t="s">
        <v>324</v>
      </c>
      <c r="J8" s="61" t="s">
        <v>258</v>
      </c>
      <c r="K8" s="61" t="s">
        <v>259</v>
      </c>
      <c r="L8" s="61" t="s">
        <v>260</v>
      </c>
    </row>
    <row r="9" spans="2:12" x14ac:dyDescent="0.2">
      <c r="B9" s="61">
        <v>2024</v>
      </c>
      <c r="C9" s="61">
        <v>2024</v>
      </c>
      <c r="D9" s="61">
        <v>2022</v>
      </c>
      <c r="E9" s="61">
        <v>2021</v>
      </c>
      <c r="F9" s="61">
        <v>2022</v>
      </c>
      <c r="G9" s="61">
        <v>2021</v>
      </c>
      <c r="H9" s="61">
        <v>2021</v>
      </c>
      <c r="I9" s="61">
        <v>2012</v>
      </c>
      <c r="J9" s="61">
        <v>2019</v>
      </c>
      <c r="K9" s="61">
        <v>2019</v>
      </c>
      <c r="L9" s="61"/>
    </row>
    <row r="10" spans="2:12" x14ac:dyDescent="0.2">
      <c r="B10" s="61"/>
      <c r="C10" s="61"/>
      <c r="D10" s="61"/>
      <c r="E10" s="61" t="s">
        <v>261</v>
      </c>
      <c r="F10" s="61" t="s">
        <v>262</v>
      </c>
      <c r="G10" s="61" t="s">
        <v>263</v>
      </c>
      <c r="H10" s="61" t="s">
        <v>264</v>
      </c>
      <c r="I10" s="61" t="s">
        <v>265</v>
      </c>
      <c r="J10" s="61" t="s">
        <v>266</v>
      </c>
      <c r="K10" s="61" t="s">
        <v>266</v>
      </c>
      <c r="L10" s="61" t="s">
        <v>262</v>
      </c>
    </row>
    <row r="11" spans="2:12" x14ac:dyDescent="0.2">
      <c r="B11" s="61"/>
      <c r="C11" s="61"/>
      <c r="D11" s="61" t="s">
        <v>23</v>
      </c>
      <c r="E11" s="61" t="s">
        <v>23</v>
      </c>
      <c r="F11" s="61" t="s">
        <v>23</v>
      </c>
      <c r="G11" s="61" t="s">
        <v>23</v>
      </c>
      <c r="H11" s="61" t="s">
        <v>23</v>
      </c>
      <c r="I11" s="61"/>
      <c r="J11" s="61"/>
      <c r="K11" s="61"/>
      <c r="L11" s="61"/>
    </row>
  </sheetData>
  <mergeCells count="1">
    <mergeCell ref="B5:K5"/>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0 4 c 5 9 1 - 6 a 9 d - 4 9 6 c - 8 c 3 a - 7 f f 1 0 f 2 5 8 a b 9 "   x m l n s = " h t t p : / / s c h e m a s . m i c r o s o f t . c o m / D a t a M a s h u p " > A A A A A L c C A A B Q S w M E F A A A C A g A E 2 1 L W W I b 1 v q k A A A A 9 g A A A B I A A A B D b 2 5 m a W c v U G F j a 2 F n Z S 5 4 b W y F j 7 E O g j A Y h F + F d K c t Z Z C Q U g Z X S U y I x r U p F R r h x 9 B i e T c H H 8 l X E K O o m + P d f Z f c 3 a 8 3 n k 9 d G 1 z 0 Y E 0 P G Y o w R Y E G 1 V c G 6 g y N 7 h g m K B d 8 K 9 V J 1 j q Y Y b D p Z E 2 G G u f O K S H e e + x j 3 A 8 1 Y Z R G 5 F B s S t X o T o Y G r J O g N P q 0 q v 8 t J P j + N U Y w H M U x Z q s E U 0 4 W k x c G v g C b 9 z 7 T H 5 O v x 9 a N g x Y a w l 3 J y S I 5 e X 8 Q D 1 B L A w Q U A A A I C A A T b U t Z K I p H u A 4 A A A A R A A A A E w A A A E Z v c m 1 1 b G F z L 1 N l Y 3 R p b 2 4 x L m 0 r T k 0 u y c z P U w i G 0 I b W A F B L A w Q U A A A I C A A T b U t Z U 3 I 4 L J s A A A D h A A A A E w A A A F t D b 2 5 0 Z W 5 0 X 1 R 5 c G V z X S 5 4 b W x t j j 0 O w j A M R q 8 S e W 9 d G B B C T R m A G 3 C B K L g / o n G i x k X l b A w c i S u Q t m t H f 3 7 P n 3 + f b 3 m e X K 9 e N M T O s 4 Z d X o A i t v 7 R c a N h l D o 7 w r k q 7 + 9 A U S W U o 4 Z W J J w Q o 2 3 J m Z j 7 Q J w 2 t R + c k T Q O D Q Z j n 6 Y h 3 B f F A a 1 n I Z Z M 5 h t Q l V e q z d i L u k 0 p X m u T D u q y c n O V B q F J c I l x 0 3 B b f O h N x 4 u B y 8 P V H 1 B L A Q I U A x Q A A A g I A B N t S 1 l i G 9 b 6 p A A A A P Y A A A A S A A A A A A A A A A A A A A C k g Q A A A A B D b 2 5 m a W c v U G F j a 2 F n Z S 5 4 b W x Q S w E C F A M U A A A I C A A T b U t Z K I p H u A 4 A A A A R A A A A E w A A A A A A A A A A A A A A p I H U A A A A R m 9 y b X V s Y X M v U 2 V j d G l v b j E u b V B L A Q I U A x Q A A A g I A B N t S 1 l T c j g s m w A A A O E A A A A T A A A A A A A A A A A A A A C k g R M B A A B b Q 2 9 u d G V u d F 9 U e X B l c 1 0 u e G 1 s U E s F B g A A A A A D A A M A w g A A A N 8 B 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o B A A A A A A A A 2 A 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R d W V y e U d y b 3 V w c y I g V m F s d W U 9 I n N B Q U F B Q U E 9 P S I g L z 4 8 R W 5 0 c n k g V H l w Z T 0 i U m V s Y X R p b 2 5 z a G l w c y I g V m F s d W U 9 I n N B Q U F B Q U E 9 P S I g L z 4 8 R W 5 0 c n k g V H l w Z T 0 i S X N U e X B l R G V 0 Z W N 0 a W 9 u R W 5 h Y m x l Z C I g V m F s d W U 9 I n N U c n V l I i A v P j w v U 3 R h Y m x l R W 5 0 c m l l c z 4 8 L 0 l 0 Z W 0 + P C 9 J d G V t c z 4 8 L 0 x v Y 2 F s U G F j a 2 F n Z U 1 l d G F k Y X R h R m l s Z T 4 W A A A A U E s F B g A A A A A A A A A A A A A A A A A A A A A A A G Q A A A B u I D J y r J e U 0 2 O o o 7 8 V x n L v n V 0 z q t H W s W u f c d K D b l Y o R 9 Z m l a k Q 3 p t 1 k Y X w h P S e I C x p x j F g F d A e i + E 0 K b A B u c S P A d a X a O 4 Q p 7 h S f V s V N I b 4 u h l C k d 5 S N q 2 p t f S R t n W M 3 2 S p J Z A U < / D a t a M a s h u p > 
</file>

<file path=customXml/itemProps1.xml><?xml version="1.0" encoding="utf-8"?>
<ds:datastoreItem xmlns:ds="http://schemas.openxmlformats.org/officeDocument/2006/customXml" ds:itemID="{1A7DEC91-7D06-4554-8FE9-F1DC558E46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Cover sheet</vt:lpstr>
      <vt:lpstr>VALUE FACTORS&gt;&gt;</vt:lpstr>
      <vt:lpstr>WP Eutrophication Value Factors</vt:lpstr>
      <vt:lpstr>INPUTS&gt;&gt;</vt:lpstr>
      <vt:lpstr>1. Eutrophication General data</vt:lpstr>
      <vt:lpstr>2. Eutroph. Asmpts and paramtrs</vt:lpstr>
      <vt:lpstr>3.WP Assumptions and Parameters</vt:lpstr>
      <vt:lpstr>4. WP General data</vt:lpstr>
      <vt:lpstr>5. Coastal Population Info</vt:lpstr>
      <vt:lpstr>Core Inputs</vt:lpstr>
      <vt:lpstr>CALCS&gt;&gt;</vt:lpstr>
      <vt:lpstr>1. Calculations</vt:lpstr>
      <vt:lpstr>2.Value Factors pre-Gap Filling</vt:lpstr>
      <vt:lpstr>Version control</vt:lpstr>
      <vt:lpstr>CFSweden_N</vt:lpstr>
      <vt:lpstr>CFSweden_P</vt:lpstr>
      <vt:lpstr>CostN_FW</vt:lpstr>
      <vt:lpstr>CostN_MW</vt:lpstr>
      <vt:lpstr>CostP_FW</vt:lpstr>
      <vt:lpstr>CostP_MW</vt:lpstr>
      <vt:lpstr>countries</vt:lpstr>
      <vt:lpstr>FateFactorSweden_P</vt:lpstr>
      <vt:lpstr>GNI_PPP_Sweden</vt:lpstr>
      <vt:lpstr>pound_person</vt:lpstr>
      <vt:lpstr>regions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IFVI</dc:creator>
  <cp:keywords/>
  <dc:description/>
  <cp:lastModifiedBy>Beelan Yonas</cp:lastModifiedBy>
  <dcterms:created xsi:type="dcterms:W3CDTF">2024-05-10T13:44:27Z</dcterms:created>
  <dcterms:modified xsi:type="dcterms:W3CDTF">2024-10-12T00:03:25Z</dcterms:modified>
  <cp:category/>
</cp:coreProperties>
</file>