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filterPrivacy="1" codeName="ThisWorkbook"/>
  <xr:revisionPtr revIDLastSave="0" documentId="13_ncr:1_{CA79411D-D49C-4286-AA09-C5458D4D8484}" xr6:coauthVersionLast="36" xr6:coauthVersionMax="36"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A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8" l="1"/>
  <c r="C27" i="31"/>
  <c r="C15" i="31" s="1"/>
  <c r="C26" i="31"/>
  <c r="C9" i="31" s="1"/>
  <c r="C13" i="31"/>
  <c r="C7" i="31"/>
  <c r="C18" i="30"/>
  <c r="C9" i="30" s="1"/>
  <c r="C7" i="30"/>
  <c r="C26" i="29"/>
  <c r="C15" i="29" s="1"/>
  <c r="C13" i="29"/>
  <c r="C9" i="29"/>
  <c r="C76" i="27"/>
  <c r="C65" i="27" s="1"/>
  <c r="C75" i="27"/>
  <c r="C45" i="27" s="1"/>
  <c r="C63" i="27"/>
  <c r="C59" i="27"/>
  <c r="C55" i="27"/>
  <c r="C51" i="27"/>
  <c r="C49" i="27"/>
  <c r="C43" i="27"/>
  <c r="C39" i="27"/>
  <c r="C35" i="27"/>
  <c r="C31" i="27"/>
  <c r="C29" i="27"/>
  <c r="C25" i="27"/>
  <c r="C21" i="27"/>
  <c r="C17" i="27"/>
  <c r="C13" i="27"/>
  <c r="C9" i="27"/>
  <c r="C7" i="27"/>
  <c r="C21" i="26"/>
  <c r="C9" i="26" s="1"/>
  <c r="C7" i="26"/>
  <c r="C38" i="25"/>
  <c r="C37" i="25"/>
  <c r="C9" i="25" s="1"/>
  <c r="C34" i="25"/>
  <c r="C21" i="25" s="1"/>
  <c r="C19" i="25"/>
  <c r="C15" i="25"/>
  <c r="C13" i="25"/>
  <c r="C7" i="25"/>
  <c r="C43" i="24"/>
  <c r="C19" i="24" s="1"/>
  <c r="C42" i="24"/>
  <c r="C7" i="24" s="1"/>
  <c r="C39" i="24"/>
  <c r="C21" i="24" s="1"/>
  <c r="C38" i="24"/>
  <c r="C9" i="24" s="1"/>
  <c r="C25" i="24"/>
  <c r="C13" i="24"/>
  <c r="F26" i="23"/>
  <c r="C7" i="29" s="1"/>
  <c r="J12" i="23"/>
  <c r="C11" i="29" l="1"/>
  <c r="C19" i="29" s="1"/>
  <c r="J13" i="23" s="1"/>
  <c r="C17" i="25"/>
  <c r="C11" i="30"/>
  <c r="J14" i="23" s="1"/>
  <c r="C11" i="25"/>
  <c r="C25" i="25"/>
  <c r="C33" i="27"/>
  <c r="C37" i="27" s="1"/>
  <c r="C41" i="27" s="1"/>
  <c r="C47" i="27" s="1"/>
  <c r="C11" i="26"/>
  <c r="J10" i="23" s="1"/>
  <c r="C11" i="24"/>
  <c r="C17" i="24" s="1"/>
  <c r="C11" i="27"/>
  <c r="C15" i="27" s="1"/>
  <c r="C19" i="27" s="1"/>
  <c r="C23" i="27" s="1"/>
  <c r="C27" i="27" s="1"/>
  <c r="C53" i="27"/>
  <c r="C57" i="27" s="1"/>
  <c r="C61" i="27" s="1"/>
  <c r="C67" i="27" s="1"/>
  <c r="C17" i="31"/>
  <c r="C23" i="24"/>
  <c r="C29" i="24" s="1"/>
  <c r="C11" i="31"/>
  <c r="C13" i="21"/>
  <c r="C7" i="21"/>
  <c r="C7" i="19"/>
  <c r="C13" i="17"/>
  <c r="C9" i="17"/>
  <c r="C7" i="17"/>
  <c r="C55" i="13"/>
  <c r="C13" i="13"/>
  <c r="C35" i="13"/>
  <c r="C59" i="13"/>
  <c r="C51" i="13"/>
  <c r="C31" i="13"/>
  <c r="C17" i="13"/>
  <c r="C9" i="13"/>
  <c r="C39" i="13"/>
  <c r="C49" i="13"/>
  <c r="C43" i="13"/>
  <c r="C29" i="13"/>
  <c r="C21" i="13"/>
  <c r="C7" i="13"/>
  <c r="C7" i="15"/>
  <c r="C19" i="10"/>
  <c r="C13" i="10"/>
  <c r="C7" i="10"/>
  <c r="J11" i="23" l="1"/>
  <c r="C27" i="25"/>
  <c r="J9" i="23" s="1"/>
  <c r="C31" i="24"/>
  <c r="J8" i="23" s="1"/>
  <c r="C19" i="31"/>
  <c r="J15" i="23" s="1"/>
  <c r="C69" i="27"/>
  <c r="J16" i="23"/>
  <c r="J17" i="23"/>
  <c r="C26" i="21"/>
  <c r="C9" i="21" s="1"/>
  <c r="C27" i="21"/>
  <c r="C15" i="21" s="1"/>
  <c r="C17" i="21" s="1"/>
  <c r="C18" i="19"/>
  <c r="C9" i="19" s="1"/>
  <c r="C11" i="19" s="1"/>
  <c r="J14" i="8" s="1"/>
  <c r="C26" i="17"/>
  <c r="C15" i="17" s="1"/>
  <c r="C21" i="15"/>
  <c r="C9" i="15" s="1"/>
  <c r="C63" i="13"/>
  <c r="C75" i="13"/>
  <c r="C45" i="13" s="1"/>
  <c r="C76" i="13"/>
  <c r="C25" i="13" s="1"/>
  <c r="C34" i="10"/>
  <c r="C21" i="10" s="1"/>
  <c r="C37" i="10"/>
  <c r="C9" i="10" s="1"/>
  <c r="C38" i="10"/>
  <c r="C15" i="10" s="1"/>
  <c r="C13" i="7"/>
  <c r="C25" i="7"/>
  <c r="C38" i="7"/>
  <c r="C9" i="7" s="1"/>
  <c r="C39" i="7"/>
  <c r="C21" i="7" s="1"/>
  <c r="C42" i="7"/>
  <c r="C7" i="7" s="1"/>
  <c r="C43" i="7"/>
  <c r="C19" i="7" s="1"/>
  <c r="C11" i="21" l="1"/>
  <c r="C19" i="21" s="1"/>
  <c r="J15" i="8" s="1"/>
  <c r="C11" i="17"/>
  <c r="C19" i="17" s="1"/>
  <c r="J13" i="8" s="1"/>
  <c r="C65" i="13"/>
  <c r="C25" i="10"/>
  <c r="C11" i="10"/>
  <c r="C23" i="7"/>
  <c r="C29" i="7" s="1"/>
  <c r="C11" i="7"/>
  <c r="C17" i="7" s="1"/>
  <c r="C17" i="10"/>
  <c r="C11" i="15"/>
  <c r="J10" i="8" s="1"/>
  <c r="C33" i="13"/>
  <c r="C37" i="13" s="1"/>
  <c r="C41" i="13" s="1"/>
  <c r="C47" i="13" s="1"/>
  <c r="C53" i="13"/>
  <c r="C57" i="13" s="1"/>
  <c r="C61" i="13" s="1"/>
  <c r="C67" i="13" s="1"/>
  <c r="C11" i="13"/>
  <c r="C15" i="13" s="1"/>
  <c r="C19" i="13" s="1"/>
  <c r="C23" i="13" s="1"/>
  <c r="C27" i="13" s="1"/>
  <c r="J11" i="8" l="1"/>
  <c r="C69" i="13"/>
  <c r="C27" i="10"/>
  <c r="J9" i="8" s="1"/>
  <c r="C31" i="7"/>
  <c r="J8" i="8" s="1"/>
  <c r="J16" i="8" l="1"/>
  <c r="J17" i="8"/>
</calcChain>
</file>

<file path=xl/sharedStrings.xml><?xml version="1.0" encoding="utf-8"?>
<sst xmlns="http://schemas.openxmlformats.org/spreadsheetml/2006/main" count="951" uniqueCount="192">
  <si>
    <t>Reach</t>
  </si>
  <si>
    <t>Quantity</t>
  </si>
  <si>
    <t>Access</t>
  </si>
  <si>
    <t>Affordability</t>
  </si>
  <si>
    <t>Quality</t>
  </si>
  <si>
    <t>Health and Safety</t>
  </si>
  <si>
    <t>Effectiveness</t>
  </si>
  <si>
    <t>Optionality</t>
  </si>
  <si>
    <t>Impact-Weighted Accounts</t>
  </si>
  <si>
    <t>Harvard Business School</t>
  </si>
  <si>
    <t>Datapoint</t>
  </si>
  <si>
    <t>Source</t>
  </si>
  <si>
    <t>Value</t>
  </si>
  <si>
    <t>Company Data</t>
  </si>
  <si>
    <t>Underserved</t>
  </si>
  <si>
    <t>Dimension</t>
  </si>
  <si>
    <t>Year</t>
  </si>
  <si>
    <t>Total Negative Impact</t>
  </si>
  <si>
    <t>÷</t>
  </si>
  <si>
    <t>=</t>
  </si>
  <si>
    <t>x</t>
  </si>
  <si>
    <t>-</t>
  </si>
  <si>
    <t>Recycling Impact</t>
  </si>
  <si>
    <t>Emissions Impact</t>
  </si>
  <si>
    <t>Basic Need</t>
  </si>
  <si>
    <t>Environmental: Use Phase</t>
  </si>
  <si>
    <t>Environmental: End of Life</t>
  </si>
  <si>
    <t>Impact Type</t>
  </si>
  <si>
    <t>Total Positive Impact</t>
  </si>
  <si>
    <t>Input</t>
  </si>
  <si>
    <t>Units</t>
  </si>
  <si>
    <t>Division or company</t>
  </si>
  <si>
    <t>Total</t>
  </si>
  <si>
    <t>Emissions</t>
  </si>
  <si>
    <t>Recyclability &amp; Recoverability</t>
  </si>
  <si>
    <t>Secondary Data and Industry Assumptions</t>
  </si>
  <si>
    <t>$</t>
  </si>
  <si>
    <t>Impact Summary</t>
  </si>
  <si>
    <t>Instructions</t>
  </si>
  <si>
    <t>Disclaimer</t>
  </si>
  <si>
    <t xml:space="preserve">Description </t>
  </si>
  <si>
    <t>Figure 1. IWA Product and Service Impact Dimensions</t>
  </si>
  <si>
    <t>Product &amp; Service Impact</t>
  </si>
  <si>
    <t>Affordability impact</t>
  </si>
  <si>
    <t>Company Datapoints</t>
  </si>
  <si>
    <t>Underserved impact</t>
  </si>
  <si>
    <t>Emissions from usage</t>
  </si>
  <si>
    <t>Cost per ton of carbon</t>
  </si>
  <si>
    <t>Product lines</t>
  </si>
  <si>
    <t>HBS IWA</t>
  </si>
  <si>
    <t>Total company sales</t>
  </si>
  <si>
    <t>Metric ton CO2e</t>
  </si>
  <si>
    <t>Input Data (Yellow Cells, Blue Font):</t>
  </si>
  <si>
    <t>Basic need impact</t>
  </si>
  <si>
    <t>Wireless ARPU</t>
  </si>
  <si>
    <t>US Telecom
https://www.ustelecom.org/wp-content/uploads/2020/09/USTelecom-2020-Broadband-Pricing-Index.pdf</t>
  </si>
  <si>
    <t>Value of rural connectivity</t>
  </si>
  <si>
    <t>Value of connectivity in emerging market</t>
  </si>
  <si>
    <t>World Bank
http://documents1.worldbank.org/curated/en/594631468170948280/pdf/676200PUB0v20B00Box379796B00PUBLIC0.pdf</t>
  </si>
  <si>
    <t>Median US internet download speed</t>
  </si>
  <si>
    <t>Wireless customers</t>
  </si>
  <si>
    <t>Cut-off speed for work-use</t>
  </si>
  <si>
    <t>Internet connections</t>
  </si>
  <si>
    <t>Rural homes connected</t>
  </si>
  <si>
    <t>Global hourly income</t>
  </si>
  <si>
    <t>Emerging market customers connected</t>
  </si>
  <si>
    <t>Global leisure wage</t>
  </si>
  <si>
    <t>Average US download speed</t>
  </si>
  <si>
    <t>Prepaid wireless customers connected</t>
  </si>
  <si>
    <t>SEC Filing</t>
  </si>
  <si>
    <t>Per person averted connectivity loss</t>
  </si>
  <si>
    <t>Customers with baseline internet</t>
  </si>
  <si>
    <t>Cost per metric ton of CO2</t>
  </si>
  <si>
    <t>Value of material per ton of e-waste</t>
  </si>
  <si>
    <t>Customers with other internet speed and other provider</t>
  </si>
  <si>
    <t>Cost per ton of e-waste</t>
  </si>
  <si>
    <t>Average wireless speed</t>
  </si>
  <si>
    <t>Customer satisfaction</t>
  </si>
  <si>
    <t>Emissions from use of product</t>
  </si>
  <si>
    <t>(Industry wireless ARPU</t>
  </si>
  <si>
    <t>Firm wireless ARPU)</t>
  </si>
  <si>
    <t>Savings enabled</t>
  </si>
  <si>
    <t>Wireless affordability</t>
  </si>
  <si>
    <t>(Industry broadband ARPU</t>
  </si>
  <si>
    <t>Firm broadband ARPU)</t>
  </si>
  <si>
    <t>Monthly savings enabled</t>
  </si>
  <si>
    <t>Annualization</t>
  </si>
  <si>
    <t>Broadband affordability</t>
  </si>
  <si>
    <t>Broadband ARPU</t>
  </si>
  <si>
    <t>Industry assumptions</t>
  </si>
  <si>
    <t>Emerging markets customers</t>
  </si>
  <si>
    <t>Value of connectivity</t>
  </si>
  <si>
    <t>Emerging market impact</t>
  </si>
  <si>
    <t>Pre-paid customers</t>
  </si>
  <si>
    <t>Pre-paid cost savings</t>
  </si>
  <si>
    <t xml:space="preserve">Annualization </t>
  </si>
  <si>
    <t>Pre-paid impact</t>
  </si>
  <si>
    <t>Pre-paid cost-savings</t>
  </si>
  <si>
    <t>Value of relevant emerging market</t>
  </si>
  <si>
    <t>(High-speed internet speed</t>
  </si>
  <si>
    <t>Median internet speed)</t>
  </si>
  <si>
    <t>Speed differential (up to max)</t>
  </si>
  <si>
    <t>Leisure seconds on internet</t>
  </si>
  <si>
    <t>Missing or gained megabytes</t>
  </si>
  <si>
    <t>Median internet speed</t>
  </si>
  <si>
    <t>Equivalent hours lost / gained</t>
  </si>
  <si>
    <t>High-speed internet customers</t>
  </si>
  <si>
    <t>Total hours lost / gained</t>
  </si>
  <si>
    <t>Value of hourly leisure</t>
  </si>
  <si>
    <t>High-speed efficiency impact</t>
  </si>
  <si>
    <t>(Max speed cut-off</t>
  </si>
  <si>
    <t>Cut-off speed for work-use)</t>
  </si>
  <si>
    <t>Work seconds on internet</t>
  </si>
  <si>
    <t>Low-speed customers</t>
  </si>
  <si>
    <t>Global hourly wage</t>
  </si>
  <si>
    <t>Low-speed efficiency impact</t>
  </si>
  <si>
    <t>(Wireless speed</t>
  </si>
  <si>
    <t>Average wireless download speed)</t>
  </si>
  <si>
    <t>Seconds on wireless multimedia</t>
  </si>
  <si>
    <t>Median wireless download speed</t>
  </si>
  <si>
    <t>Wireless efficiency impact</t>
  </si>
  <si>
    <t>FCC</t>
  </si>
  <si>
    <t>OOKLA</t>
  </si>
  <si>
    <t>BLS</t>
  </si>
  <si>
    <t>eMarketer</t>
  </si>
  <si>
    <t>World Bank</t>
  </si>
  <si>
    <t>Global hourly value of leisure</t>
  </si>
  <si>
    <t>Pharmaco</t>
  </si>
  <si>
    <t>Minimum unique customers</t>
  </si>
  <si>
    <t>Averted connectivity loss</t>
  </si>
  <si>
    <t>Loss from lack of connectivity</t>
  </si>
  <si>
    <t>Deloitte</t>
  </si>
  <si>
    <t>Customers dissatisfied (%)</t>
  </si>
  <si>
    <t>Total service subscriptions</t>
  </si>
  <si>
    <t>Customer monopoly exposure</t>
  </si>
  <si>
    <t xml:space="preserve">Monthly service price </t>
  </si>
  <si>
    <t>Monopoly price premium</t>
  </si>
  <si>
    <t>Optionality impact</t>
  </si>
  <si>
    <t>JD Power</t>
  </si>
  <si>
    <t>Roos. Inst.</t>
  </si>
  <si>
    <t>Cost per metric ton of carbon</t>
  </si>
  <si>
    <t>(Tons of e-waste generated</t>
  </si>
  <si>
    <t>Cost associated with e-waste)</t>
  </si>
  <si>
    <t>E-waste generation impact</t>
  </si>
  <si>
    <t>+</t>
  </si>
  <si>
    <t>(Tons of e-waste recycled</t>
  </si>
  <si>
    <t>E-waste recycled impact</t>
  </si>
  <si>
    <t>Cost associated with ton of e-waste</t>
  </si>
  <si>
    <t>UN</t>
  </si>
  <si>
    <t>Fair pricing</t>
  </si>
  <si>
    <t>Mobility, Internet</t>
  </si>
  <si>
    <t>Company A</t>
  </si>
  <si>
    <t>Company press release</t>
  </si>
  <si>
    <t>Company annual report</t>
  </si>
  <si>
    <t>Company quarterly report</t>
  </si>
  <si>
    <t>Company assurance statement</t>
  </si>
  <si>
    <t>Company CSR</t>
  </si>
  <si>
    <t>Company performance characteristics</t>
  </si>
  <si>
    <t xml:space="preserve">CTIA </t>
  </si>
  <si>
    <t>Microsoft
https://blogs.microsoft.com/uploads/prod/sites/5/2018/12/MSFT-Airband_InteractivePDF_Final_12.3.18.pdf</t>
  </si>
  <si>
    <t>FCC
https://www.fcc.gov/reports-research/reports/measuring-broadband-america/measuring-fixed-broadband-eighth-report</t>
  </si>
  <si>
    <t>Science of the Total Environment</t>
  </si>
  <si>
    <t>Communication Services</t>
  </si>
  <si>
    <t>Telecommunications</t>
  </si>
  <si>
    <t>Monopoly on pricing</t>
  </si>
  <si>
    <t>$, ARPU</t>
  </si>
  <si>
    <t>Wireless pricing (postpaid)</t>
  </si>
  <si>
    <t xml:space="preserve">Internet pricing </t>
  </si>
  <si>
    <t># homes</t>
  </si>
  <si>
    <t># customers</t>
  </si>
  <si>
    <t># connections</t>
  </si>
  <si>
    <t>Wireless prepaid pricing</t>
  </si>
  <si>
    <t>Mbps</t>
  </si>
  <si>
    <t>Baseline internet speed</t>
  </si>
  <si>
    <t>Other internet speed</t>
  </si>
  <si>
    <t>% satisfied</t>
  </si>
  <si>
    <t>E-waste generated</t>
  </si>
  <si>
    <t>E-waste recycled or re-used</t>
  </si>
  <si>
    <t>Ton</t>
  </si>
  <si>
    <t>Seconds</t>
  </si>
  <si>
    <t>Time spent on work</t>
  </si>
  <si>
    <t>Time spent on leisure</t>
  </si>
  <si>
    <t>Time spent on wireless multimedia</t>
  </si>
  <si>
    <t>Annual seconds</t>
  </si>
  <si>
    <t>% price premium</t>
  </si>
  <si>
    <t>Effectiveness impact</t>
  </si>
  <si>
    <t>Health and safety impact</t>
  </si>
  <si>
    <t>Value of recycled ton of e-waste</t>
  </si>
  <si>
    <t>[ ]</t>
  </si>
  <si>
    <t xml:space="preserve">Note: The impact pathway(s) below calculate impact for the dimension presented on this tab using data that automatically populates from the Data Input and Results tab. The impact pathways below should not be edited. </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</si>
  <si>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A from the telecommunication services chapter of </t>
    </r>
    <r>
      <rPr>
        <i/>
        <sz val="10"/>
        <color theme="1" tint="0.249977111117893"/>
        <rFont val="Arial"/>
        <family val="2"/>
      </rPr>
      <t>Impact Accounting for Product Use: A Framework and Industry-specific Models.</t>
    </r>
    <r>
      <rPr>
        <sz val="10"/>
        <color theme="1" tint="0.249977111117893"/>
        <rFont val="Arial"/>
        <family val="2"/>
      </rPr>
      <t xml:space="preserve"> </t>
    </r>
  </si>
  <si>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telecommunications industry. For guidance on measuring the product and service impact of another industry, please refer to </t>
    </r>
    <r>
      <rPr>
        <b/>
        <i/>
        <sz val="10"/>
        <color theme="1" tint="0.249977111117893"/>
        <rFont val="Arial"/>
        <family val="2"/>
      </rPr>
      <t xml:space="preserve">"Practitioner Guide to Calculating Product and Service Impact.” </t>
    </r>
    <r>
      <rPr>
        <b/>
        <sz val="10"/>
        <color theme="1" tint="0.249977111117893"/>
        <rFont val="Arial"/>
        <family val="2"/>
      </rPr>
      <t>Impact-Weighted Accounts project at Harvard Business School, 2022</t>
    </r>
    <r>
      <rPr>
        <b/>
        <i/>
        <sz val="10"/>
        <color theme="1" tint="0.249977111117893"/>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</si>
</sst>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quot;$&quot;#,##0.00"/>
    <numFmt numFmtId="167" formatCode="0.0"/>
    <numFmt numFmtId="168" formatCode="#,##0.0"/>
    <numFmt numFmtId="169" formatCode="&quot;$&quot;#,##0_);[Red]\(&quot;$&quot;#,##0\);&quot;-&quot;"/>
  </numFmts>
  <fonts count="33"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767C21"/>
      <name val="Arial"/>
      <family val="2"/>
    </font>
    <font>
      <sz val="8"/>
      <name val="Calibri"/>
      <family val="2"/>
      <scheme val="minor"/>
    </font>
    <font>
      <sz val="11"/>
      <color theme="0"/>
      <name val="Calibri"/>
      <family val="2"/>
      <scheme val="minor"/>
    </font>
    <font>
      <sz val="8"/>
      <color theme="1"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b/>
      <sz val="10"/>
      <name val="Arial"/>
      <family val="2"/>
    </font>
    <font>
      <b/>
      <i/>
      <sz val="8"/>
      <color theme="1"/>
      <name val="Arial"/>
      <family val="2"/>
    </font>
    <font>
      <b/>
      <i/>
      <sz val="10"/>
      <name val="Arial"/>
      <family val="2"/>
    </font>
    <font>
      <b/>
      <u/>
      <sz val="12"/>
      <color theme="1"/>
      <name val="Arial"/>
      <family val="2"/>
    </font>
    <font>
      <i/>
      <sz val="10"/>
      <color theme="1" tint="0.249977111117893"/>
      <name val="Arial"/>
      <family val="2"/>
    </font>
    <font>
      <sz val="3"/>
      <color theme="1" tint="0.249977111117893"/>
      <name val="Arial"/>
      <family val="2"/>
    </font>
    <font>
      <sz val="8"/>
      <color theme="0"/>
      <name val="Arial"/>
      <family val="2"/>
    </font>
    <font>
      <b/>
      <i/>
      <sz val="10"/>
      <color theme="1" tint="0.249977111117893"/>
      <name val="Arial"/>
      <family val="2"/>
    </font>
  </fonts>
  <fills count="14">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s>
  <borders count="13">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style="thin">
        <color theme="0" tint="-4.9989318521683403E-2"/>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8">
    <xf numFmtId="0" fontId="0" fillId="0" borderId="0" xfId="0"/>
    <xf numFmtId="0" fontId="2" fillId="0" borderId="0" xfId="0" applyFont="1"/>
    <xf numFmtId="0" fontId="2" fillId="4" borderId="0" xfId="0" applyFont="1" applyFill="1" applyBorder="1"/>
    <xf numFmtId="0" fontId="4" fillId="5" borderId="0" xfId="0" applyFont="1" applyFill="1"/>
    <xf numFmtId="0" fontId="5" fillId="5" borderId="0" xfId="0" applyFont="1" applyFill="1"/>
    <xf numFmtId="0" fontId="10" fillId="5" borderId="0" xfId="0" applyFont="1" applyFill="1"/>
    <xf numFmtId="0" fontId="9" fillId="6" borderId="0" xfId="0" applyFont="1" applyFill="1"/>
    <xf numFmtId="0" fontId="11" fillId="6" borderId="0" xfId="0" applyFont="1" applyFill="1"/>
    <xf numFmtId="0" fontId="0" fillId="7" borderId="0" xfId="0" applyFill="1"/>
    <xf numFmtId="0" fontId="0" fillId="7" borderId="0" xfId="0" applyFill="1" applyBorder="1"/>
    <xf numFmtId="0" fontId="5" fillId="7" borderId="0" xfId="0" applyFont="1" applyFill="1" applyBorder="1"/>
    <xf numFmtId="2"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0" fontId="4" fillId="7" borderId="0" xfId="0" applyFont="1" applyFill="1" applyBorder="1"/>
    <xf numFmtId="0"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xf>
    <xf numFmtId="166" fontId="5" fillId="7" borderId="0"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0" fontId="17" fillId="7" borderId="0" xfId="0" applyFont="1" applyFill="1"/>
    <xf numFmtId="0" fontId="8" fillId="0" borderId="0" xfId="0" applyFont="1"/>
    <xf numFmtId="0" fontId="18" fillId="0" borderId="0" xfId="0" applyFont="1" applyFill="1" applyBorder="1" applyAlignment="1">
      <alignment horizontal="center" vertical="center"/>
    </xf>
    <xf numFmtId="0" fontId="8" fillId="7" borderId="0" xfId="0" applyFont="1" applyFill="1"/>
    <xf numFmtId="0" fontId="14" fillId="3" borderId="1" xfId="0" applyFont="1" applyFill="1" applyBorder="1" applyAlignment="1">
      <alignment horizontal="left" vertical="center" wrapText="1"/>
    </xf>
    <xf numFmtId="0" fontId="8" fillId="0" borderId="0" xfId="0" applyFont="1" applyAlignment="1">
      <alignment vertical="center"/>
    </xf>
    <xf numFmtId="6" fontId="21" fillId="9" borderId="0" xfId="0" applyNumberFormat="1" applyFont="1" applyFill="1" applyAlignment="1">
      <alignment horizontal="left" vertical="center"/>
    </xf>
    <xf numFmtId="0" fontId="12" fillId="6" borderId="0" xfId="0" applyFont="1" applyFill="1" applyAlignment="1">
      <alignment vertical="center"/>
    </xf>
    <xf numFmtId="0" fontId="2" fillId="0" borderId="0" xfId="0" applyFont="1" applyAlignment="1">
      <alignment vertical="center"/>
    </xf>
    <xf numFmtId="6" fontId="21" fillId="9" borderId="0" xfId="0" applyNumberFormat="1" applyFont="1" applyFill="1" applyAlignment="1">
      <alignment horizontal="right" vertical="center"/>
    </xf>
    <xf numFmtId="0" fontId="20" fillId="6" borderId="0" xfId="0" applyFont="1" applyFill="1" applyAlignment="1">
      <alignment horizontal="center" vertical="center"/>
    </xf>
    <xf numFmtId="0" fontId="22" fillId="5" borderId="3" xfId="0" applyFont="1" applyFill="1" applyBorder="1" applyAlignment="1">
      <alignment vertical="center"/>
    </xf>
    <xf numFmtId="0" fontId="20" fillId="6" borderId="2" xfId="0" applyFont="1" applyFill="1" applyBorder="1" applyAlignment="1">
      <alignment horizontal="center" vertical="center"/>
    </xf>
    <xf numFmtId="0" fontId="21" fillId="0" borderId="0" xfId="0" applyFont="1"/>
    <xf numFmtId="0" fontId="4" fillId="5" borderId="0" xfId="0" applyFont="1" applyFill="1" applyAlignment="1">
      <alignment vertical="center"/>
    </xf>
    <xf numFmtId="0" fontId="5" fillId="5" borderId="0" xfId="0" applyFont="1" applyFill="1" applyAlignment="1">
      <alignment vertical="center"/>
    </xf>
    <xf numFmtId="0" fontId="6" fillId="6" borderId="0" xfId="0" applyFont="1" applyFill="1" applyAlignment="1">
      <alignment vertical="center"/>
    </xf>
    <xf numFmtId="0" fontId="12" fillId="6" borderId="0" xfId="0" applyFont="1" applyFill="1" applyAlignment="1">
      <alignment horizontal="right" vertical="center"/>
    </xf>
    <xf numFmtId="0" fontId="22" fillId="5" borderId="0" xfId="0" applyFont="1" applyFill="1" applyAlignment="1">
      <alignment vertical="center"/>
    </xf>
    <xf numFmtId="0" fontId="7" fillId="0" borderId="0" xfId="0" applyFont="1" applyFill="1" applyBorder="1" applyAlignment="1">
      <alignment vertical="center"/>
    </xf>
    <xf numFmtId="0" fontId="13" fillId="2" borderId="0"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20" fillId="9" borderId="2" xfId="0" applyFont="1" applyFill="1" applyBorder="1" applyAlignment="1">
      <alignment horizontal="center" vertical="center"/>
    </xf>
    <xf numFmtId="0" fontId="20" fillId="9" borderId="0" xfId="0" applyFont="1" applyFill="1" applyAlignment="1">
      <alignment horizontal="center" vertical="center"/>
    </xf>
    <xf numFmtId="0" fontId="10" fillId="11" borderId="0" xfId="0" applyFont="1" applyFill="1"/>
    <xf numFmtId="0" fontId="4" fillId="11" borderId="0" xfId="0" applyFont="1" applyFill="1"/>
    <xf numFmtId="0" fontId="5" fillId="11" borderId="0" xfId="0" applyFont="1" applyFill="1"/>
    <xf numFmtId="0" fontId="3" fillId="12" borderId="0" xfId="0" applyFont="1" applyFill="1" applyBorder="1" applyAlignment="1">
      <alignment wrapText="1"/>
    </xf>
    <xf numFmtId="6" fontId="3" fillId="12" borderId="0" xfId="0" applyNumberFormat="1" applyFont="1" applyFill="1" applyBorder="1" applyAlignment="1">
      <alignment horizontal="center"/>
    </xf>
    <xf numFmtId="0" fontId="23" fillId="12" borderId="0" xfId="0" applyFont="1" applyFill="1"/>
    <xf numFmtId="0" fontId="24" fillId="12" borderId="0" xfId="0" applyFont="1" applyFill="1"/>
    <xf numFmtId="0" fontId="23" fillId="12" borderId="0" xfId="0" applyFont="1" applyFill="1" applyAlignment="1">
      <alignment horizontal="left"/>
    </xf>
    <xf numFmtId="0" fontId="11" fillId="6" borderId="0" xfId="0" applyFont="1" applyFill="1" applyAlignment="1">
      <alignment horizontal="left"/>
    </xf>
    <xf numFmtId="0" fontId="8" fillId="10" borderId="0" xfId="0" applyFont="1" applyFill="1" applyAlignment="1">
      <alignment vertical="center"/>
    </xf>
    <xf numFmtId="0" fontId="22" fillId="8" borderId="3" xfId="0" applyFont="1" applyFill="1" applyBorder="1" applyAlignment="1">
      <alignment vertical="center"/>
    </xf>
    <xf numFmtId="0" fontId="4" fillId="5" borderId="3" xfId="0" applyFont="1" applyFill="1" applyBorder="1" applyAlignment="1">
      <alignment horizontal="center" vertical="center"/>
    </xf>
    <xf numFmtId="0" fontId="4" fillId="8" borderId="3" xfId="0" applyFont="1" applyFill="1" applyBorder="1" applyAlignment="1">
      <alignment vertical="center"/>
    </xf>
    <xf numFmtId="0" fontId="25" fillId="9" borderId="2" xfId="0" applyFont="1" applyFill="1" applyBorder="1" applyAlignment="1">
      <alignment horizontal="center" vertical="center"/>
    </xf>
    <xf numFmtId="0" fontId="0" fillId="10" borderId="0" xfId="0" applyFill="1"/>
    <xf numFmtId="0" fontId="4" fillId="11" borderId="0" xfId="0" applyFont="1" applyFill="1" applyAlignment="1">
      <alignment horizontal="center"/>
    </xf>
    <xf numFmtId="0" fontId="2" fillId="4" borderId="0" xfId="0" applyFont="1" applyFill="1" applyAlignment="1">
      <alignment wrapText="1"/>
    </xf>
    <xf numFmtId="166" fontId="2" fillId="4" borderId="0" xfId="0" applyNumberFormat="1" applyFont="1" applyFill="1" applyAlignment="1">
      <alignment horizontal="center"/>
    </xf>
    <xf numFmtId="0" fontId="2" fillId="4" borderId="0" xfId="0" applyFont="1" applyFill="1"/>
    <xf numFmtId="0" fontId="2" fillId="4" borderId="0" xfId="0" applyFont="1" applyFill="1" applyAlignment="1">
      <alignment horizontal="center"/>
    </xf>
    <xf numFmtId="0" fontId="2" fillId="7" borderId="0" xfId="0" applyFont="1" applyFill="1" applyAlignment="1">
      <alignment wrapText="1"/>
    </xf>
    <xf numFmtId="0" fontId="2" fillId="7" borderId="0" xfId="0" applyFont="1" applyFill="1" applyAlignment="1">
      <alignment horizontal="center"/>
    </xf>
    <xf numFmtId="0" fontId="2" fillId="7" borderId="0" xfId="0" applyFont="1" applyFill="1"/>
    <xf numFmtId="0" fontId="3" fillId="6" borderId="0" xfId="0" applyFont="1" applyFill="1" applyAlignment="1">
      <alignment wrapText="1"/>
    </xf>
    <xf numFmtId="0" fontId="3" fillId="4" borderId="0" xfId="0" applyFont="1" applyFill="1"/>
    <xf numFmtId="2" fontId="0" fillId="4" borderId="0" xfId="0" applyNumberFormat="1" applyFill="1"/>
    <xf numFmtId="166" fontId="2" fillId="4" borderId="0" xfId="0" applyNumberFormat="1" applyFont="1" applyFill="1" applyAlignment="1">
      <alignment horizontal="center" vertical="center"/>
    </xf>
    <xf numFmtId="165" fontId="2" fillId="4" borderId="0" xfId="0" applyNumberFormat="1" applyFont="1" applyFill="1" applyAlignment="1">
      <alignment horizontal="center"/>
    </xf>
    <xf numFmtId="3" fontId="2" fillId="4" borderId="0" xfId="0" applyNumberFormat="1" applyFont="1" applyFill="1" applyAlignment="1">
      <alignment horizontal="center"/>
    </xf>
    <xf numFmtId="165" fontId="3" fillId="6" borderId="0" xfId="0" applyNumberFormat="1" applyFont="1" applyFill="1" applyAlignment="1">
      <alignment horizontal="center"/>
    </xf>
    <xf numFmtId="165" fontId="2" fillId="7" borderId="0" xfId="0" applyNumberFormat="1" applyFont="1" applyFill="1" applyAlignment="1">
      <alignment horizontal="center" vertical="center"/>
    </xf>
    <xf numFmtId="165" fontId="2" fillId="4" borderId="0" xfId="0" applyNumberFormat="1" applyFont="1" applyFill="1" applyAlignment="1">
      <alignment horizontal="center" vertical="center"/>
    </xf>
    <xf numFmtId="40" fontId="2" fillId="4" borderId="0" xfId="0" applyNumberFormat="1" applyFont="1" applyFill="1" applyAlignment="1">
      <alignment horizontal="center"/>
    </xf>
    <xf numFmtId="38" fontId="2" fillId="4" borderId="0" xfId="0" applyNumberFormat="1" applyFont="1" applyFill="1" applyAlignment="1">
      <alignment horizontal="center"/>
    </xf>
    <xf numFmtId="8" fontId="2" fillId="4" borderId="0" xfId="0" applyNumberFormat="1" applyFont="1" applyFill="1" applyAlignment="1">
      <alignment horizontal="center"/>
    </xf>
    <xf numFmtId="6" fontId="2" fillId="4" borderId="0" xfId="0" applyNumberFormat="1" applyFont="1" applyFill="1" applyAlignment="1">
      <alignment horizontal="center"/>
    </xf>
    <xf numFmtId="0" fontId="5" fillId="7" borderId="0" xfId="0" applyFont="1" applyFill="1"/>
    <xf numFmtId="165" fontId="5" fillId="7" borderId="0" xfId="0" applyNumberFormat="1" applyFont="1" applyFill="1" applyAlignment="1">
      <alignment horizontal="center" vertical="center"/>
    </xf>
    <xf numFmtId="0" fontId="5" fillId="7" borderId="0" xfId="0" applyFont="1" applyFill="1" applyAlignment="1">
      <alignment horizontal="center" vertical="center"/>
    </xf>
    <xf numFmtId="0" fontId="4" fillId="7" borderId="0" xfId="0" applyFont="1" applyFill="1"/>
    <xf numFmtId="167" fontId="2" fillId="4" borderId="0" xfId="0" applyNumberFormat="1" applyFont="1" applyFill="1" applyAlignment="1">
      <alignment horizontal="center"/>
    </xf>
    <xf numFmtId="6" fontId="3" fillId="6" borderId="0" xfId="0" applyNumberFormat="1" applyFont="1" applyFill="1" applyAlignment="1">
      <alignment horizontal="center"/>
    </xf>
    <xf numFmtId="0" fontId="14" fillId="3" borderId="0" xfId="0" applyFont="1" applyFill="1" applyBorder="1" applyAlignment="1">
      <alignment horizontal="left" vertical="center" wrapText="1"/>
    </xf>
    <xf numFmtId="0" fontId="0" fillId="0" borderId="0" xfId="0" applyAlignment="1">
      <alignment vertical="center"/>
    </xf>
    <xf numFmtId="9" fontId="2" fillId="4" borderId="0" xfId="0" applyNumberFormat="1" applyFont="1" applyFill="1" applyAlignment="1">
      <alignment horizontal="center" vertical="center"/>
    </xf>
    <xf numFmtId="3" fontId="0" fillId="0" borderId="0" xfId="0" applyNumberFormat="1"/>
    <xf numFmtId="0" fontId="0" fillId="10" borderId="0" xfId="0" applyFill="1" applyAlignment="1">
      <alignment vertical="center"/>
    </xf>
    <xf numFmtId="164" fontId="2" fillId="4" borderId="0" xfId="0" applyNumberFormat="1" applyFont="1" applyFill="1" applyAlignment="1">
      <alignment horizontal="center"/>
    </xf>
    <xf numFmtId="0" fontId="0" fillId="7" borderId="0" xfId="0" applyFill="1" applyBorder="1" applyAlignment="1">
      <alignment vertical="center"/>
    </xf>
    <xf numFmtId="0" fontId="0" fillId="7" borderId="0" xfId="0" applyFill="1" applyAlignment="1">
      <alignment vertical="center"/>
    </xf>
    <xf numFmtId="0" fontId="5" fillId="7" borderId="0" xfId="0" applyFont="1" applyFill="1" applyBorder="1" applyAlignment="1">
      <alignment vertical="center"/>
    </xf>
    <xf numFmtId="6" fontId="0" fillId="0" borderId="0" xfId="0" applyNumberFormat="1"/>
    <xf numFmtId="0" fontId="15" fillId="12" borderId="0" xfId="0" applyFont="1" applyFill="1"/>
    <xf numFmtId="0" fontId="4" fillId="5" borderId="0" xfId="0" applyFont="1" applyFill="1" applyAlignment="1">
      <alignment vertical="center"/>
    </xf>
    <xf numFmtId="0" fontId="8" fillId="0" borderId="0" xfId="0" applyFont="1" applyAlignment="1">
      <alignment horizontal="center"/>
    </xf>
    <xf numFmtId="0" fontId="8" fillId="4" borderId="1" xfId="0" applyFont="1" applyFill="1" applyBorder="1"/>
    <xf numFmtId="166" fontId="8" fillId="4" borderId="11" xfId="2" applyNumberFormat="1" applyFont="1" applyFill="1" applyBorder="1" applyAlignment="1">
      <alignment horizontal="center" vertical="center"/>
    </xf>
    <xf numFmtId="169" fontId="8" fillId="4" borderId="0" xfId="0" applyNumberFormat="1" applyFont="1" applyFill="1"/>
    <xf numFmtId="166" fontId="8" fillId="4" borderId="0" xfId="2" applyNumberFormat="1" applyFont="1" applyFill="1" applyBorder="1" applyAlignment="1">
      <alignment horizontal="center" vertical="center"/>
    </xf>
    <xf numFmtId="6" fontId="8" fillId="4" borderId="11" xfId="2" applyNumberFormat="1" applyFont="1" applyFill="1" applyBorder="1" applyAlignment="1">
      <alignment horizontal="center" vertical="center"/>
    </xf>
    <xf numFmtId="0" fontId="8" fillId="4" borderId="12" xfId="0" applyFont="1" applyFill="1" applyBorder="1" applyAlignment="1">
      <alignment horizontal="left" indent="2"/>
    </xf>
    <xf numFmtId="3" fontId="8" fillId="4" borderId="11" xfId="2" applyNumberFormat="1" applyFont="1" applyFill="1" applyBorder="1" applyAlignment="1">
      <alignment horizontal="center" vertical="center" wrapText="1"/>
    </xf>
    <xf numFmtId="0" fontId="8" fillId="4" borderId="12" xfId="0" applyFont="1" applyFill="1" applyBorder="1"/>
    <xf numFmtId="166" fontId="8" fillId="4" borderId="10" xfId="0" applyNumberFormat="1" applyFont="1" applyFill="1" applyBorder="1" applyAlignment="1">
      <alignment horizontal="center" vertical="center"/>
    </xf>
    <xf numFmtId="166" fontId="8" fillId="4" borderId="11" xfId="1" applyNumberFormat="1" applyFont="1" applyFill="1" applyBorder="1" applyAlignment="1">
      <alignment horizontal="center" vertical="center" wrapText="1"/>
    </xf>
    <xf numFmtId="0" fontId="8" fillId="4" borderId="0" xfId="0" applyFont="1" applyFill="1" applyBorder="1"/>
    <xf numFmtId="0" fontId="2" fillId="4" borderId="0" xfId="0" applyFont="1" applyFill="1" applyAlignment="1">
      <alignment horizontal="left"/>
    </xf>
    <xf numFmtId="166" fontId="2" fillId="7" borderId="0" xfId="0" applyNumberFormat="1" applyFont="1" applyFill="1" applyAlignment="1">
      <alignment horizontal="center" vertical="center"/>
    </xf>
    <xf numFmtId="166" fontId="2" fillId="4" borderId="0" xfId="0" applyNumberFormat="1" applyFont="1" applyFill="1" applyBorder="1" applyAlignment="1">
      <alignment horizontal="center" vertical="center"/>
    </xf>
    <xf numFmtId="6" fontId="2" fillId="4" borderId="0" xfId="0" applyNumberFormat="1" applyFont="1" applyFill="1" applyAlignment="1">
      <alignment horizontal="center" vertical="center"/>
    </xf>
    <xf numFmtId="165" fontId="2" fillId="4" borderId="0" xfId="0" applyNumberFormat="1" applyFont="1" applyFill="1" applyBorder="1" applyAlignment="1">
      <alignment horizontal="center" vertical="center"/>
    </xf>
    <xf numFmtId="2" fontId="2" fillId="4" borderId="0" xfId="0" applyNumberFormat="1" applyFont="1" applyFill="1" applyAlignment="1">
      <alignment horizontal="center"/>
    </xf>
    <xf numFmtId="38" fontId="2" fillId="4" borderId="0" xfId="0" applyNumberFormat="1" applyFont="1" applyFill="1" applyAlignment="1">
      <alignment horizontal="center" vertical="center"/>
    </xf>
    <xf numFmtId="9" fontId="2" fillId="4" borderId="0" xfId="0" applyNumberFormat="1" applyFont="1" applyFill="1" applyAlignment="1">
      <alignment horizontal="center"/>
    </xf>
    <xf numFmtId="10" fontId="2" fillId="4" borderId="0" xfId="0" applyNumberFormat="1" applyFont="1" applyFill="1" applyAlignment="1">
      <alignment horizontal="center"/>
    </xf>
    <xf numFmtId="0" fontId="8" fillId="0" borderId="0" xfId="0" applyFont="1" applyFill="1" applyBorder="1" applyAlignment="1">
      <alignment vertical="center"/>
    </xf>
    <xf numFmtId="0" fontId="8" fillId="0" borderId="0" xfId="0" applyFont="1" applyFill="1"/>
    <xf numFmtId="0" fontId="7" fillId="4" borderId="0" xfId="0" applyFont="1" applyFill="1" applyBorder="1" applyAlignment="1">
      <alignment horizontal="left" vertical="top" wrapText="1"/>
    </xf>
    <xf numFmtId="0" fontId="7" fillId="4" borderId="0" xfId="0" applyFont="1" applyFill="1" applyAlignment="1">
      <alignment horizontal="left" vertical="top" wrapText="1"/>
    </xf>
    <xf numFmtId="0" fontId="7" fillId="4" borderId="0" xfId="0" applyFont="1" applyFill="1"/>
    <xf numFmtId="0" fontId="7" fillId="4" borderId="0" xfId="0" applyFont="1" applyFill="1" applyAlignment="1">
      <alignment vertical="top" wrapText="1"/>
    </xf>
    <xf numFmtId="9" fontId="8" fillId="4" borderId="11" xfId="1" applyNumberFormat="1" applyFont="1" applyFill="1" applyBorder="1" applyAlignment="1">
      <alignment horizontal="center" vertical="center" wrapText="1"/>
    </xf>
    <xf numFmtId="3" fontId="2" fillId="0" borderId="0" xfId="0" applyNumberFormat="1" applyFont="1"/>
    <xf numFmtId="168" fontId="8" fillId="0" borderId="0" xfId="0" applyNumberFormat="1" applyFont="1" applyFill="1"/>
    <xf numFmtId="6" fontId="8" fillId="0" borderId="0" xfId="0" applyNumberFormat="1" applyFont="1" applyFill="1"/>
    <xf numFmtId="0" fontId="7" fillId="0" borderId="0" xfId="0" applyFont="1" applyFill="1" applyBorder="1"/>
    <xf numFmtId="165" fontId="8" fillId="4" borderId="11" xfId="1" applyNumberFormat="1" applyFont="1" applyFill="1" applyBorder="1" applyAlignment="1">
      <alignment horizontal="center" vertical="center" wrapText="1"/>
    </xf>
    <xf numFmtId="167" fontId="8" fillId="4" borderId="11" xfId="2" applyNumberFormat="1" applyFont="1" applyFill="1" applyBorder="1" applyAlignment="1">
      <alignment horizontal="center" vertical="center"/>
    </xf>
    <xf numFmtId="167" fontId="8" fillId="4" borderId="11" xfId="2" applyNumberFormat="1" applyFont="1" applyFill="1" applyBorder="1" applyAlignment="1">
      <alignment horizontal="center" vertical="center" wrapText="1"/>
    </xf>
    <xf numFmtId="165" fontId="8" fillId="4" borderId="0" xfId="2" applyNumberFormat="1" applyFont="1" applyFill="1" applyBorder="1" applyAlignment="1">
      <alignment horizontal="center" vertical="center"/>
    </xf>
    <xf numFmtId="0" fontId="19" fillId="13" borderId="4" xfId="0" applyFont="1" applyFill="1" applyBorder="1" applyAlignment="1">
      <alignment horizontal="center"/>
    </xf>
    <xf numFmtId="0" fontId="19" fillId="13" borderId="6" xfId="0" applyFont="1" applyFill="1" applyBorder="1" applyAlignment="1">
      <alignment horizontal="center"/>
    </xf>
    <xf numFmtId="165" fontId="19" fillId="13" borderId="6" xfId="0" applyNumberFormat="1" applyFont="1" applyFill="1" applyBorder="1" applyAlignment="1">
      <alignment horizontal="center" vertical="center"/>
    </xf>
    <xf numFmtId="3" fontId="19" fillId="13" borderId="6" xfId="0" applyNumberFormat="1" applyFont="1" applyFill="1" applyBorder="1" applyAlignment="1">
      <alignment horizontal="center" vertical="center"/>
    </xf>
    <xf numFmtId="166" fontId="19" fillId="13" borderId="6" xfId="2" applyNumberFormat="1" applyFont="1" applyFill="1" applyBorder="1" applyAlignment="1">
      <alignment horizontal="center" vertical="center"/>
    </xf>
    <xf numFmtId="167" fontId="19" fillId="13" borderId="6" xfId="0" applyNumberFormat="1" applyFont="1" applyFill="1" applyBorder="1" applyAlignment="1">
      <alignment horizontal="center" vertical="center"/>
    </xf>
    <xf numFmtId="164" fontId="19" fillId="13" borderId="6" xfId="0" applyNumberFormat="1" applyFont="1" applyFill="1" applyBorder="1" applyAlignment="1">
      <alignment horizontal="center" vertical="center"/>
    </xf>
    <xf numFmtId="3" fontId="19" fillId="13" borderId="8" xfId="0" applyNumberFormat="1" applyFont="1" applyFill="1" applyBorder="1" applyAlignment="1">
      <alignment horizontal="center"/>
    </xf>
    <xf numFmtId="0" fontId="31" fillId="5" borderId="0" xfId="0" applyFont="1" applyFill="1" applyAlignment="1">
      <alignment vertical="center"/>
    </xf>
    <xf numFmtId="0" fontId="18" fillId="6" borderId="0" xfId="0" applyFont="1" applyFill="1" applyAlignment="1">
      <alignment vertical="center"/>
    </xf>
    <xf numFmtId="0" fontId="20" fillId="6" borderId="0" xfId="0" applyFont="1" applyFill="1" applyAlignment="1">
      <alignment horizontal="right" vertical="center"/>
    </xf>
    <xf numFmtId="0" fontId="4" fillId="5" borderId="0" xfId="0" applyFont="1" applyFill="1" applyAlignment="1">
      <alignment vertical="center"/>
    </xf>
    <xf numFmtId="0" fontId="19" fillId="13" borderId="5" xfId="0" applyFont="1" applyFill="1" applyBorder="1" applyAlignment="1">
      <alignment horizontal="left" vertical="top"/>
    </xf>
    <xf numFmtId="0" fontId="19" fillId="13" borderId="7" xfId="0" applyFont="1" applyFill="1" applyBorder="1" applyAlignment="1">
      <alignment horizontal="left" vertical="top"/>
    </xf>
    <xf numFmtId="2" fontId="19" fillId="13" borderId="7" xfId="0" applyNumberFormat="1" applyFont="1" applyFill="1" applyBorder="1" applyAlignment="1">
      <alignment horizontal="left" vertical="top"/>
    </xf>
    <xf numFmtId="0" fontId="19" fillId="13" borderId="9" xfId="0" applyFont="1" applyFill="1" applyBorder="1" applyAlignment="1">
      <alignment horizontal="left" vertical="top"/>
    </xf>
    <xf numFmtId="169" fontId="8" fillId="4" borderId="0" xfId="0" applyNumberFormat="1" applyFont="1" applyFill="1" applyAlignment="1">
      <alignment horizontal="right"/>
    </xf>
    <xf numFmtId="0" fontId="28" fillId="0" borderId="0" xfId="0" applyFont="1" applyAlignment="1">
      <alignment horizontal="center" vertical="center"/>
    </xf>
    <xf numFmtId="0" fontId="4" fillId="5" borderId="0" xfId="0" applyFont="1" applyFill="1" applyAlignment="1">
      <alignment vertical="center"/>
    </xf>
    <xf numFmtId="0" fontId="6" fillId="6" borderId="0" xfId="0" applyFont="1" applyFill="1" applyAlignment="1">
      <alignment horizontal="left" vertical="center" wrapText="1"/>
    </xf>
    <xf numFmtId="0" fontId="26" fillId="0" borderId="0" xfId="0" applyFont="1" applyAlignment="1">
      <alignment horizontal="center"/>
    </xf>
    <xf numFmtId="0" fontId="27" fillId="0" borderId="0" xfId="0" applyFont="1" applyAlignment="1">
      <alignment horizontal="left"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56028</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S27"/>
  <sheetViews>
    <sheetView showGridLines="0" tabSelected="1" zoomScale="85" zoomScaleNormal="85" workbookViewId="0">
      <selection activeCell="N19" sqref="N19"/>
    </sheetView>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9" width="9.140625" style="1" customWidth="1"/>
    <col min="20" max="16384" width="9.140625" style="1" hidden="1"/>
  </cols>
  <sheetData>
    <row r="1" spans="1:11" ht="8.1" customHeight="1" x14ac:dyDescent="0.2"/>
    <row r="2" spans="1:11" ht="12.95" customHeight="1" x14ac:dyDescent="0.2">
      <c r="B2" s="32" t="s">
        <v>42</v>
      </c>
      <c r="C2" s="32"/>
      <c r="D2" s="33"/>
      <c r="E2" s="33"/>
      <c r="F2" s="33"/>
      <c r="G2" s="33"/>
      <c r="H2" s="33"/>
      <c r="I2" s="33"/>
      <c r="J2" s="33"/>
      <c r="K2" s="26"/>
    </row>
    <row r="3" spans="1:11" ht="12.95" customHeight="1" x14ac:dyDescent="0.2">
      <c r="B3" s="25" t="s">
        <v>162</v>
      </c>
      <c r="C3" s="34"/>
      <c r="D3" s="34"/>
      <c r="E3" s="34"/>
      <c r="F3" s="34"/>
      <c r="G3" s="34"/>
      <c r="H3" s="34"/>
      <c r="I3" s="34"/>
      <c r="J3" s="35" t="s">
        <v>8</v>
      </c>
      <c r="K3" s="26"/>
    </row>
    <row r="4" spans="1:11" ht="12.95" customHeight="1" x14ac:dyDescent="0.2">
      <c r="B4" s="25" t="s">
        <v>163</v>
      </c>
      <c r="C4" s="34"/>
      <c r="D4" s="34"/>
      <c r="E4" s="34"/>
      <c r="F4" s="34"/>
      <c r="G4" s="34"/>
      <c r="H4" s="34"/>
      <c r="I4" s="34"/>
      <c r="J4" s="35" t="s">
        <v>9</v>
      </c>
      <c r="K4" s="26"/>
    </row>
    <row r="5" spans="1:11" ht="12.95" customHeight="1" x14ac:dyDescent="0.2"/>
    <row r="6" spans="1:11" s="19" customFormat="1" ht="12.95" customHeight="1" x14ac:dyDescent="0.2">
      <c r="A6" s="1"/>
      <c r="B6" s="154" t="s">
        <v>39</v>
      </c>
      <c r="C6" s="154"/>
      <c r="D6" s="154"/>
      <c r="E6" s="154"/>
      <c r="F6" s="154"/>
      <c r="G6" s="154"/>
      <c r="H6" s="154"/>
      <c r="I6" s="154"/>
      <c r="J6" s="154"/>
    </row>
    <row r="7" spans="1:11" s="19" customFormat="1" ht="129.94999999999999" customHeight="1" x14ac:dyDescent="0.2">
      <c r="A7" s="1"/>
      <c r="B7" s="155" t="s">
        <v>191</v>
      </c>
      <c r="C7" s="155"/>
      <c r="D7" s="155"/>
      <c r="E7" s="155"/>
      <c r="F7" s="155"/>
      <c r="G7" s="155"/>
      <c r="H7" s="155"/>
      <c r="I7" s="155"/>
      <c r="J7" s="155"/>
    </row>
    <row r="8" spans="1:11" s="19" customFormat="1" ht="12.95" customHeight="1" x14ac:dyDescent="0.2">
      <c r="A8" s="1"/>
    </row>
    <row r="9" spans="1:11" s="19" customFormat="1" ht="12.95" customHeight="1" x14ac:dyDescent="0.2">
      <c r="A9" s="1"/>
      <c r="B9" s="154" t="s">
        <v>38</v>
      </c>
      <c r="C9" s="154"/>
      <c r="D9" s="154"/>
      <c r="E9" s="154"/>
      <c r="F9" s="154"/>
      <c r="G9" s="154"/>
      <c r="H9" s="154"/>
      <c r="I9" s="154"/>
      <c r="J9" s="154"/>
    </row>
    <row r="10" spans="1:11" ht="140.1" customHeight="1" x14ac:dyDescent="0.2">
      <c r="B10" s="155" t="s">
        <v>190</v>
      </c>
      <c r="C10" s="155"/>
      <c r="D10" s="155"/>
      <c r="E10" s="155"/>
      <c r="F10" s="155"/>
      <c r="G10" s="155"/>
      <c r="H10" s="155"/>
      <c r="I10" s="155"/>
      <c r="J10" s="155"/>
    </row>
    <row r="12" spans="1:11" ht="15.75" x14ac:dyDescent="0.2">
      <c r="B12" s="153" t="s">
        <v>41</v>
      </c>
      <c r="C12" s="153"/>
      <c r="D12" s="153"/>
      <c r="E12" s="153"/>
      <c r="F12" s="153"/>
      <c r="G12" s="153"/>
      <c r="H12" s="153"/>
      <c r="I12" s="153"/>
      <c r="J12" s="153"/>
    </row>
    <row r="27" spans="6:6" ht="21.95" customHeight="1" x14ac:dyDescent="0.2">
      <c r="F27" s="128"/>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B2:D147"/>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customWidth="1"/>
    <col min="7" max="7" width="31.140625" customWidth="1"/>
  </cols>
  <sheetData>
    <row r="2" spans="2:4" ht="15" customHeight="1" x14ac:dyDescent="0.25">
      <c r="B2" s="46" t="s">
        <v>42</v>
      </c>
      <c r="C2" s="47"/>
      <c r="D2" s="48"/>
    </row>
    <row r="3" spans="2:4" ht="15" customHeight="1" x14ac:dyDescent="0.25">
      <c r="B3" s="51" t="s">
        <v>162</v>
      </c>
      <c r="C3" s="52"/>
      <c r="D3" s="53" t="s">
        <v>8</v>
      </c>
    </row>
    <row r="4" spans="2:4" ht="15" customHeight="1" x14ac:dyDescent="0.25">
      <c r="B4" s="51" t="s">
        <v>163</v>
      </c>
      <c r="C4" s="52"/>
      <c r="D4" s="53" t="s">
        <v>9</v>
      </c>
    </row>
    <row r="5" spans="2:4" ht="39.950000000000003" customHeight="1" x14ac:dyDescent="0.25">
      <c r="B5" s="157" t="s">
        <v>189</v>
      </c>
      <c r="C5" s="157"/>
      <c r="D5" s="157"/>
    </row>
    <row r="6" spans="2:4" ht="12.95" customHeight="1" x14ac:dyDescent="0.25">
      <c r="B6" s="61" t="s">
        <v>10</v>
      </c>
      <c r="C6" s="61" t="s">
        <v>12</v>
      </c>
    </row>
    <row r="7" spans="2:4" ht="12.95" customHeight="1" x14ac:dyDescent="0.25">
      <c r="B7" s="62" t="s">
        <v>141</v>
      </c>
      <c r="C7" s="74" t="str">
        <f>'Data Input and Results'!F28</f>
        <v>[ ]</v>
      </c>
    </row>
    <row r="8" spans="2:4" ht="12.95" customHeight="1" x14ac:dyDescent="0.25">
      <c r="B8" s="62"/>
      <c r="C8" s="86" t="s">
        <v>20</v>
      </c>
    </row>
    <row r="9" spans="2:4" ht="12.95" customHeight="1" x14ac:dyDescent="0.25">
      <c r="B9" s="62" t="s">
        <v>142</v>
      </c>
      <c r="C9" s="81">
        <f>C26*-1</f>
        <v>-423</v>
      </c>
    </row>
    <row r="10" spans="2:4" ht="12.95" customHeight="1" x14ac:dyDescent="0.25">
      <c r="B10" s="62"/>
      <c r="C10" s="86" t="s">
        <v>19</v>
      </c>
    </row>
    <row r="11" spans="2:4" ht="12.95" customHeight="1" x14ac:dyDescent="0.25">
      <c r="B11" s="62" t="s">
        <v>143</v>
      </c>
      <c r="C11" s="81" t="e">
        <f>C7*C9</f>
        <v>#VALUE!</v>
      </c>
    </row>
    <row r="12" spans="2:4" ht="12.95" customHeight="1" x14ac:dyDescent="0.25">
      <c r="B12" s="62"/>
      <c r="C12" s="86" t="s">
        <v>144</v>
      </c>
    </row>
    <row r="13" spans="2:4" ht="12.95" customHeight="1" x14ac:dyDescent="0.25">
      <c r="B13" s="62" t="s">
        <v>145</v>
      </c>
      <c r="C13" s="74" t="str">
        <f>'Data Input and Results'!F29</f>
        <v>[ ]</v>
      </c>
    </row>
    <row r="14" spans="2:4" ht="12.95" customHeight="1" x14ac:dyDescent="0.25">
      <c r="B14" s="62"/>
      <c r="C14" s="63" t="s">
        <v>20</v>
      </c>
    </row>
    <row r="15" spans="2:4" ht="12.95" customHeight="1" x14ac:dyDescent="0.25">
      <c r="B15" s="62" t="s">
        <v>142</v>
      </c>
      <c r="C15" s="73">
        <f>C27</f>
        <v>1072.2250814891063</v>
      </c>
    </row>
    <row r="16" spans="2:4" ht="12.95" customHeight="1" x14ac:dyDescent="0.25">
      <c r="B16" s="62"/>
      <c r="C16" s="63" t="s">
        <v>19</v>
      </c>
    </row>
    <row r="17" spans="2:3" ht="12.95" customHeight="1" x14ac:dyDescent="0.25">
      <c r="B17" s="62" t="s">
        <v>146</v>
      </c>
      <c r="C17" s="73" t="e">
        <f>C13*C15</f>
        <v>#VALUE!</v>
      </c>
    </row>
    <row r="18" spans="2:3" ht="12.95" customHeight="1" x14ac:dyDescent="0.25">
      <c r="B18" s="62"/>
      <c r="C18" s="86" t="s">
        <v>19</v>
      </c>
    </row>
    <row r="19" spans="2:3" ht="12.95" customHeight="1" x14ac:dyDescent="0.25">
      <c r="B19" s="49" t="s">
        <v>22</v>
      </c>
      <c r="C19" s="50" t="e">
        <f>C11+C17</f>
        <v>#VALUE!</v>
      </c>
    </row>
    <row r="20" spans="2:3" ht="12.95" customHeight="1" x14ac:dyDescent="0.25"/>
    <row r="21" spans="2:3" s="9" customFormat="1" ht="12.95" customHeight="1" x14ac:dyDescent="0.25">
      <c r="B21" s="60"/>
      <c r="C21" s="60"/>
    </row>
    <row r="22" spans="2:3" ht="12.95" customHeight="1" x14ac:dyDescent="0.25"/>
    <row r="23" spans="2:3" s="8" customFormat="1" ht="12.95" customHeight="1" x14ac:dyDescent="0.25">
      <c r="B23" s="58" t="s">
        <v>35</v>
      </c>
      <c r="C23" s="58"/>
    </row>
    <row r="24" spans="2:3" s="8" customFormat="1" ht="12.95" customHeight="1" x14ac:dyDescent="0.25">
      <c r="B24" s="59" t="s">
        <v>10</v>
      </c>
      <c r="C24" s="59" t="s">
        <v>12</v>
      </c>
    </row>
    <row r="25" spans="2:3" s="8" customFormat="1" ht="12.95" customHeight="1" x14ac:dyDescent="0.25">
      <c r="B25" s="70" t="s">
        <v>89</v>
      </c>
      <c r="C25" s="77"/>
    </row>
    <row r="26" spans="2:3" s="8" customFormat="1" ht="12.95" customHeight="1" x14ac:dyDescent="0.25">
      <c r="B26" s="64" t="s">
        <v>147</v>
      </c>
      <c r="C26" s="77">
        <f>'Data Input and Results'!F51</f>
        <v>423</v>
      </c>
    </row>
    <row r="27" spans="2:3" ht="12.95" customHeight="1" x14ac:dyDescent="0.25">
      <c r="B27" s="64" t="s">
        <v>187</v>
      </c>
      <c r="C27" s="77">
        <f>'Data Input and Results'!F50</f>
        <v>1072.2250814891063</v>
      </c>
    </row>
    <row r="28" spans="2:3" ht="12.95" customHeight="1" x14ac:dyDescent="0.25"/>
    <row r="29" spans="2:3" ht="12.95" customHeight="1" x14ac:dyDescent="0.25"/>
    <row r="30" spans="2:3" ht="12.95" customHeight="1" x14ac:dyDescent="0.25"/>
    <row r="31" spans="2:3" ht="12.95" customHeight="1" x14ac:dyDescent="0.25"/>
    <row r="32" spans="2:3"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s="8" customFormat="1" ht="12.95" customHeight="1" x14ac:dyDescent="0.25"/>
    <row r="75" ht="12.95" customHeight="1" x14ac:dyDescent="0.25"/>
    <row r="76" ht="12.95" customHeight="1" x14ac:dyDescent="0.25"/>
    <row r="77" ht="12.95" customHeight="1" x14ac:dyDescent="0.25"/>
    <row r="78" s="8" customFormat="1"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s="8" customFormat="1"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s="8" customFormat="1" ht="12.95" customHeight="1" x14ac:dyDescent="0.25"/>
    <row r="91" ht="12.95" customHeight="1" x14ac:dyDescent="0.25"/>
    <row r="92" s="8" customFormat="1"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s="8" customFormat="1" ht="12.95" customHeight="1" x14ac:dyDescent="0.25"/>
    <row r="101" ht="12.95" customHeight="1" x14ac:dyDescent="0.25"/>
    <row r="102" s="8" customFormat="1" ht="12.95" customHeight="1" x14ac:dyDescent="0.25"/>
    <row r="103" ht="12.95" customHeight="1" x14ac:dyDescent="0.25"/>
    <row r="104" ht="12.95" customHeight="1" x14ac:dyDescent="0.25"/>
    <row r="105" ht="12.95" customHeight="1" x14ac:dyDescent="0.25"/>
    <row r="106" s="8" customFormat="1"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sheetData>
  <mergeCells count="1">
    <mergeCell ref="B5:D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B3A7-F7B0-4C08-9626-44BF5485235D}">
  <sheetPr>
    <tabColor theme="1"/>
  </sheetPr>
  <dimension ref="A1:AJ230"/>
  <sheetViews>
    <sheetView showGridLines="0" zoomScale="85" zoomScaleNormal="85"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28.42578125" style="1" bestFit="1" customWidth="1"/>
    <col min="8" max="8" width="1.7109375" style="1" customWidth="1"/>
    <col min="9" max="9" width="20.28515625" style="1" bestFit="1" customWidth="1"/>
    <col min="10" max="10" width="15.42578125" style="1" bestFit="1" customWidth="1"/>
    <col min="11" max="11" width="6" style="1" customWidth="1"/>
    <col min="12" max="12" width="19.85546875" style="1" customWidth="1"/>
    <col min="13" max="13" width="21.85546875" style="1" customWidth="1"/>
    <col min="14" max="14" width="38.85546875" style="1" customWidth="1"/>
    <col min="15" max="16" width="20.85546875" style="1" customWidth="1"/>
    <col min="17" max="17" width="28.42578125" style="1" customWidth="1"/>
    <col min="18" max="18" width="1.7109375" style="1" customWidth="1"/>
    <col min="19" max="19" width="20.28515625" style="1" customWidth="1"/>
    <col min="20" max="20" width="16.42578125" style="1" customWidth="1"/>
    <col min="21" max="36" width="9.140625" style="1" customWidth="1"/>
    <col min="37" max="16384" width="6" style="1" hidden="1"/>
  </cols>
  <sheetData>
    <row r="1" spans="1:11" ht="8.1" customHeight="1" x14ac:dyDescent="0.2"/>
    <row r="2" spans="1:11" ht="12.95" customHeight="1" x14ac:dyDescent="0.2">
      <c r="B2" s="147" t="s">
        <v>42</v>
      </c>
      <c r="C2" s="36"/>
      <c r="D2" s="144"/>
      <c r="E2" s="144"/>
      <c r="F2" s="144"/>
      <c r="G2" s="144"/>
      <c r="H2" s="144"/>
      <c r="I2" s="144"/>
      <c r="J2" s="144"/>
      <c r="K2" s="26"/>
    </row>
    <row r="3" spans="1:11" ht="12.95" customHeight="1" x14ac:dyDescent="0.2">
      <c r="B3" s="25" t="s">
        <v>162</v>
      </c>
      <c r="C3" s="145"/>
      <c r="D3" s="145"/>
      <c r="E3" s="145"/>
      <c r="F3" s="145"/>
      <c r="G3" s="145"/>
      <c r="H3" s="145"/>
      <c r="I3" s="145"/>
      <c r="J3" s="146" t="s">
        <v>8</v>
      </c>
      <c r="K3" s="26"/>
    </row>
    <row r="4" spans="1:11" ht="12.95" customHeight="1" x14ac:dyDescent="0.2">
      <c r="B4" s="25" t="s">
        <v>163</v>
      </c>
      <c r="C4" s="145"/>
      <c r="D4" s="145"/>
      <c r="E4" s="145"/>
      <c r="F4" s="145"/>
      <c r="G4" s="145"/>
      <c r="H4" s="145"/>
      <c r="I4" s="145"/>
      <c r="J4" s="146" t="s">
        <v>9</v>
      </c>
      <c r="K4" s="26"/>
    </row>
    <row r="5" spans="1:11" ht="12.95" customHeight="1" x14ac:dyDescent="0.2">
      <c r="B5" s="19"/>
      <c r="C5" s="19"/>
      <c r="D5" s="19"/>
      <c r="E5" s="19"/>
      <c r="F5" s="19"/>
      <c r="G5" s="19"/>
      <c r="H5" s="19"/>
      <c r="I5" s="19"/>
      <c r="J5" s="19"/>
    </row>
    <row r="6" spans="1:11" s="19" customFormat="1" ht="12.95" customHeight="1" x14ac:dyDescent="0.2">
      <c r="A6" s="31"/>
      <c r="B6" s="29" t="s">
        <v>13</v>
      </c>
      <c r="C6" s="29"/>
      <c r="D6" s="29"/>
      <c r="E6" s="29"/>
      <c r="F6" s="29"/>
      <c r="G6" s="29"/>
      <c r="I6" s="36" t="s">
        <v>37</v>
      </c>
      <c r="J6" s="36"/>
    </row>
    <row r="7" spans="1:11" s="19" customFormat="1" ht="12.95" customHeight="1" x14ac:dyDescent="0.2">
      <c r="B7" s="30" t="s">
        <v>15</v>
      </c>
      <c r="C7" s="30" t="s">
        <v>27</v>
      </c>
      <c r="D7" s="28" t="s">
        <v>40</v>
      </c>
      <c r="E7" s="28" t="s">
        <v>30</v>
      </c>
      <c r="F7" s="28" t="s">
        <v>12</v>
      </c>
      <c r="G7" s="28" t="s">
        <v>11</v>
      </c>
      <c r="I7" s="28" t="s">
        <v>27</v>
      </c>
      <c r="J7" s="28" t="s">
        <v>32</v>
      </c>
    </row>
    <row r="8" spans="1:11" s="19" customFormat="1" ht="12.95" customHeight="1" thickBot="1" x14ac:dyDescent="0.25">
      <c r="F8" s="156" t="s">
        <v>52</v>
      </c>
      <c r="G8" s="156"/>
      <c r="H8" s="100"/>
      <c r="I8" s="22" t="s">
        <v>3</v>
      </c>
      <c r="J8" s="103">
        <f>'Ex. Access_Affordability'!C31</f>
        <v>439186319.99999982</v>
      </c>
    </row>
    <row r="9" spans="1:11" s="19" customFormat="1" ht="12.95" customHeight="1" x14ac:dyDescent="0.2">
      <c r="B9" s="20"/>
      <c r="C9" s="20"/>
      <c r="D9" s="121" t="s">
        <v>31</v>
      </c>
      <c r="E9" s="121"/>
      <c r="F9" s="136" t="s">
        <v>151</v>
      </c>
      <c r="G9" s="148"/>
      <c r="I9" s="22" t="s">
        <v>14</v>
      </c>
      <c r="J9" s="103">
        <f>'Ex. Access_Underserved'!C27</f>
        <v>4980066180.6656094</v>
      </c>
    </row>
    <row r="10" spans="1:11" s="19" customFormat="1" ht="12.95" customHeight="1" x14ac:dyDescent="0.2">
      <c r="B10" s="20"/>
      <c r="C10" s="20"/>
      <c r="D10" s="121" t="s">
        <v>16</v>
      </c>
      <c r="E10" s="121"/>
      <c r="F10" s="137">
        <v>2018</v>
      </c>
      <c r="G10" s="149"/>
      <c r="H10" s="100"/>
      <c r="I10" s="22" t="s">
        <v>24</v>
      </c>
      <c r="J10" s="103">
        <f>'Ex. Quality_Basic Need'!C11</f>
        <v>3752061299.9999995</v>
      </c>
    </row>
    <row r="11" spans="1:11" s="19" customFormat="1" ht="12.95" customHeight="1" x14ac:dyDescent="0.2">
      <c r="B11" s="20"/>
      <c r="C11" s="20"/>
      <c r="D11" s="121" t="s">
        <v>50</v>
      </c>
      <c r="E11" s="37" t="s">
        <v>36</v>
      </c>
      <c r="F11" s="138">
        <v>170756000000</v>
      </c>
      <c r="G11" s="150"/>
      <c r="I11" s="22" t="s">
        <v>6</v>
      </c>
      <c r="J11" s="103">
        <f>'Ex. Quality_Effectiveness'!C27+'Ex. Quality_Effectiveness'!C47+'Ex. Quality_Effectiveness'!C67</f>
        <v>-8622144165.080492</v>
      </c>
    </row>
    <row r="12" spans="1:11" s="19" customFormat="1" ht="12.95" customHeight="1" x14ac:dyDescent="0.2">
      <c r="B12" s="20"/>
      <c r="C12" s="20"/>
      <c r="D12" s="121" t="s">
        <v>48</v>
      </c>
      <c r="E12" s="37"/>
      <c r="F12" s="137" t="s">
        <v>150</v>
      </c>
      <c r="G12" s="150"/>
      <c r="I12" s="22" t="s">
        <v>5</v>
      </c>
      <c r="J12" s="103">
        <f>'Ex. Quality_Health and Safety'!C8</f>
        <v>0</v>
      </c>
    </row>
    <row r="13" spans="1:11" s="19" customFormat="1" ht="12.95" customHeight="1" x14ac:dyDescent="0.2">
      <c r="B13" s="38" t="s">
        <v>0</v>
      </c>
      <c r="C13" s="39" t="s">
        <v>1</v>
      </c>
      <c r="D13" s="121" t="s">
        <v>60</v>
      </c>
      <c r="E13" s="37" t="s">
        <v>169</v>
      </c>
      <c r="F13" s="139">
        <v>171327000</v>
      </c>
      <c r="G13" s="150" t="s">
        <v>153</v>
      </c>
      <c r="I13" s="22" t="s">
        <v>7</v>
      </c>
      <c r="J13" s="103">
        <f>'Ex. Optionality'!C19</f>
        <v>-2096978756.5439997</v>
      </c>
    </row>
    <row r="14" spans="1:11" s="19" customFormat="1" ht="12.95" customHeight="1" x14ac:dyDescent="0.2">
      <c r="B14" s="38" t="s">
        <v>0</v>
      </c>
      <c r="C14" s="39" t="s">
        <v>1</v>
      </c>
      <c r="D14" s="121" t="s">
        <v>62</v>
      </c>
      <c r="E14" s="37" t="s">
        <v>170</v>
      </c>
      <c r="F14" s="139">
        <v>14409000</v>
      </c>
      <c r="G14" s="150" t="s">
        <v>153</v>
      </c>
      <c r="I14" s="98" t="s">
        <v>25</v>
      </c>
      <c r="J14" s="103">
        <f>'Ex. Environmental_Use Phase'!C11</f>
        <v>-422407506</v>
      </c>
    </row>
    <row r="15" spans="1:11" s="19" customFormat="1" ht="12.95" customHeight="1" x14ac:dyDescent="0.2">
      <c r="B15" s="88" t="s">
        <v>2</v>
      </c>
      <c r="C15" s="40" t="s">
        <v>3</v>
      </c>
      <c r="D15" s="121" t="s">
        <v>166</v>
      </c>
      <c r="E15" s="131" t="s">
        <v>165</v>
      </c>
      <c r="F15" s="140">
        <v>49.73</v>
      </c>
      <c r="G15" s="150" t="s">
        <v>154</v>
      </c>
      <c r="I15" s="98" t="s">
        <v>26</v>
      </c>
      <c r="J15" s="103">
        <f>'Ex. Environmental_End of Life'!C19</f>
        <v>-1555065761.2460608</v>
      </c>
    </row>
    <row r="16" spans="1:11" s="19" customFormat="1" ht="12.95" customHeight="1" x14ac:dyDescent="0.2">
      <c r="B16" s="88" t="s">
        <v>2</v>
      </c>
      <c r="C16" s="40" t="s">
        <v>3</v>
      </c>
      <c r="D16" s="121" t="s">
        <v>167</v>
      </c>
      <c r="E16" s="131" t="s">
        <v>165</v>
      </c>
      <c r="F16" s="140">
        <v>49.83</v>
      </c>
      <c r="G16" s="150" t="s">
        <v>154</v>
      </c>
      <c r="I16" s="24" t="s">
        <v>17</v>
      </c>
      <c r="J16" s="27">
        <f>SUMIF(J8:J15,"&gt;0",J8:J15)</f>
        <v>9171313800.6656094</v>
      </c>
    </row>
    <row r="17" spans="2:10" s="19" customFormat="1" ht="12.95" customHeight="1" x14ac:dyDescent="0.2">
      <c r="B17" s="88" t="s">
        <v>2</v>
      </c>
      <c r="C17" s="40" t="s">
        <v>14</v>
      </c>
      <c r="D17" s="121" t="s">
        <v>63</v>
      </c>
      <c r="E17" s="37" t="s">
        <v>168</v>
      </c>
      <c r="F17" s="139">
        <v>660000</v>
      </c>
      <c r="G17" s="150" t="s">
        <v>152</v>
      </c>
      <c r="I17" s="24" t="s">
        <v>28</v>
      </c>
      <c r="J17" s="27">
        <f>SUMIF(J8:J15,"&lt;0",J8:J15)</f>
        <v>-12696596188.870554</v>
      </c>
    </row>
    <row r="18" spans="2:10" s="19" customFormat="1" ht="12.95" customHeight="1" x14ac:dyDescent="0.2">
      <c r="B18" s="88" t="s">
        <v>2</v>
      </c>
      <c r="C18" s="40" t="s">
        <v>14</v>
      </c>
      <c r="D18" s="121" t="s">
        <v>65</v>
      </c>
      <c r="E18" s="37" t="s">
        <v>169</v>
      </c>
      <c r="F18" s="139">
        <v>12264000</v>
      </c>
      <c r="G18" s="150" t="s">
        <v>152</v>
      </c>
    </row>
    <row r="19" spans="2:10" s="19" customFormat="1" ht="12.95" customHeight="1" x14ac:dyDescent="0.2">
      <c r="B19" s="88" t="s">
        <v>2</v>
      </c>
      <c r="C19" s="40" t="s">
        <v>14</v>
      </c>
      <c r="D19" s="121" t="s">
        <v>68</v>
      </c>
      <c r="E19" s="37" t="s">
        <v>169</v>
      </c>
      <c r="F19" s="139">
        <v>17000000</v>
      </c>
      <c r="G19" s="150" t="s">
        <v>69</v>
      </c>
    </row>
    <row r="20" spans="2:10" s="19" customFormat="1" ht="12.95" customHeight="1" x14ac:dyDescent="0.2">
      <c r="B20" s="88" t="s">
        <v>2</v>
      </c>
      <c r="C20" s="40" t="s">
        <v>14</v>
      </c>
      <c r="D20" s="121" t="s">
        <v>171</v>
      </c>
      <c r="E20" s="131" t="s">
        <v>165</v>
      </c>
      <c r="F20" s="140">
        <v>42</v>
      </c>
      <c r="G20" s="150" t="s">
        <v>49</v>
      </c>
    </row>
    <row r="21" spans="2:10" s="19" customFormat="1" ht="12.95" customHeight="1" x14ac:dyDescent="0.2">
      <c r="B21" s="88" t="s">
        <v>4</v>
      </c>
      <c r="C21" s="40" t="s">
        <v>6</v>
      </c>
      <c r="D21" s="121" t="s">
        <v>173</v>
      </c>
      <c r="E21" s="37" t="s">
        <v>172</v>
      </c>
      <c r="F21" s="141">
        <v>50.25</v>
      </c>
      <c r="G21" s="150" t="s">
        <v>157</v>
      </c>
    </row>
    <row r="22" spans="2:10" s="19" customFormat="1" ht="12.95" customHeight="1" x14ac:dyDescent="0.2">
      <c r="B22" s="88" t="s">
        <v>4</v>
      </c>
      <c r="C22" s="40" t="s">
        <v>6</v>
      </c>
      <c r="D22" s="121" t="s">
        <v>71</v>
      </c>
      <c r="E22" s="37" t="s">
        <v>169</v>
      </c>
      <c r="F22" s="139">
        <v>13729000</v>
      </c>
      <c r="G22" s="150" t="s">
        <v>154</v>
      </c>
    </row>
    <row r="23" spans="2:10" s="19" customFormat="1" ht="12.95" customHeight="1" x14ac:dyDescent="0.2">
      <c r="B23" s="88" t="s">
        <v>4</v>
      </c>
      <c r="C23" s="40" t="s">
        <v>6</v>
      </c>
      <c r="D23" s="121" t="s">
        <v>174</v>
      </c>
      <c r="E23" s="37" t="s">
        <v>172</v>
      </c>
      <c r="F23" s="141">
        <v>2.8765000000000001</v>
      </c>
      <c r="G23" s="150" t="s">
        <v>157</v>
      </c>
    </row>
    <row r="24" spans="2:10" s="19" customFormat="1" ht="12.95" customHeight="1" x14ac:dyDescent="0.2">
      <c r="B24" s="88" t="s">
        <v>4</v>
      </c>
      <c r="C24" s="40" t="s">
        <v>6</v>
      </c>
      <c r="D24" s="121" t="s">
        <v>74</v>
      </c>
      <c r="E24" s="37" t="s">
        <v>169</v>
      </c>
      <c r="F24" s="139">
        <v>20000</v>
      </c>
      <c r="G24" s="150" t="s">
        <v>154</v>
      </c>
    </row>
    <row r="25" spans="2:10" s="19" customFormat="1" ht="12.95" customHeight="1" x14ac:dyDescent="0.2">
      <c r="B25" s="88" t="s">
        <v>4</v>
      </c>
      <c r="C25" s="40" t="s">
        <v>6</v>
      </c>
      <c r="D25" s="121" t="s">
        <v>76</v>
      </c>
      <c r="E25" s="37" t="s">
        <v>172</v>
      </c>
      <c r="F25" s="141">
        <v>21.1</v>
      </c>
      <c r="G25" s="150" t="s">
        <v>152</v>
      </c>
    </row>
    <row r="26" spans="2:10" s="19" customFormat="1" ht="12.95" customHeight="1" x14ac:dyDescent="0.2">
      <c r="B26" s="88" t="s">
        <v>7</v>
      </c>
      <c r="C26" s="40" t="s">
        <v>149</v>
      </c>
      <c r="D26" s="121" t="s">
        <v>77</v>
      </c>
      <c r="E26" s="37" t="s">
        <v>175</v>
      </c>
      <c r="F26" s="142">
        <f>811/1000</f>
        <v>0.81100000000000005</v>
      </c>
      <c r="G26" s="150" t="s">
        <v>138</v>
      </c>
    </row>
    <row r="27" spans="2:10" s="19" customFormat="1" ht="12.95" customHeight="1" x14ac:dyDescent="0.2">
      <c r="B27" s="98" t="s">
        <v>25</v>
      </c>
      <c r="C27" s="41" t="s">
        <v>33</v>
      </c>
      <c r="D27" s="121" t="s">
        <v>78</v>
      </c>
      <c r="E27" s="37" t="s">
        <v>51</v>
      </c>
      <c r="F27" s="139">
        <v>3705329</v>
      </c>
      <c r="G27" s="150" t="s">
        <v>155</v>
      </c>
    </row>
    <row r="28" spans="2:10" s="21" customFormat="1" ht="12.95" customHeight="1" x14ac:dyDescent="0.2">
      <c r="B28" s="98" t="s">
        <v>26</v>
      </c>
      <c r="C28" s="41" t="s">
        <v>34</v>
      </c>
      <c r="D28" s="121" t="s">
        <v>176</v>
      </c>
      <c r="E28" s="37" t="s">
        <v>178</v>
      </c>
      <c r="F28" s="139">
        <v>3688639.2431249996</v>
      </c>
      <c r="G28" s="150" t="s">
        <v>49</v>
      </c>
      <c r="H28" s="19"/>
    </row>
    <row r="29" spans="2:10" s="21" customFormat="1" ht="12.95" customHeight="1" thickBot="1" x14ac:dyDescent="0.25">
      <c r="B29" s="98" t="s">
        <v>26</v>
      </c>
      <c r="C29" s="41" t="s">
        <v>34</v>
      </c>
      <c r="D29" s="121" t="s">
        <v>177</v>
      </c>
      <c r="E29" s="37" t="s">
        <v>178</v>
      </c>
      <c r="F29" s="143">
        <v>4876.4374999999991</v>
      </c>
      <c r="G29" s="151" t="s">
        <v>156</v>
      </c>
      <c r="H29" s="19"/>
    </row>
    <row r="30" spans="2:10" s="21" customFormat="1" ht="12.95" customHeight="1" x14ac:dyDescent="0.2">
      <c r="H30" s="19"/>
      <c r="I30" s="122"/>
      <c r="J30" s="122"/>
    </row>
    <row r="31" spans="2:10" s="21" customFormat="1" ht="12.95" customHeight="1" x14ac:dyDescent="0.2">
      <c r="B31" s="55"/>
      <c r="C31" s="55"/>
      <c r="D31" s="55"/>
      <c r="E31" s="55"/>
      <c r="F31" s="55"/>
      <c r="G31" s="55"/>
      <c r="H31" s="19"/>
      <c r="I31" s="122"/>
      <c r="J31" s="122"/>
    </row>
    <row r="32" spans="2:10" s="21" customFormat="1" ht="12.95" customHeight="1" x14ac:dyDescent="0.2">
      <c r="B32" s="23"/>
      <c r="C32" s="23"/>
      <c r="D32" s="23"/>
      <c r="E32" s="23"/>
      <c r="F32" s="23"/>
      <c r="G32" s="23"/>
      <c r="H32" s="19"/>
      <c r="I32" s="122"/>
      <c r="J32" s="122"/>
    </row>
    <row r="33" spans="2:11" s="21" customFormat="1" ht="12.95" customHeight="1" x14ac:dyDescent="0.2">
      <c r="B33" s="56" t="s">
        <v>35</v>
      </c>
      <c r="C33" s="56"/>
      <c r="D33" s="56"/>
      <c r="E33" s="56"/>
      <c r="F33" s="56"/>
      <c r="G33" s="56"/>
      <c r="H33" s="19"/>
      <c r="I33" s="122"/>
      <c r="J33" s="122"/>
    </row>
    <row r="34" spans="2:11" s="21" customFormat="1" ht="12.95" customHeight="1" x14ac:dyDescent="0.2">
      <c r="B34" s="44" t="s">
        <v>15</v>
      </c>
      <c r="C34" s="44" t="s">
        <v>27</v>
      </c>
      <c r="D34" s="45" t="s">
        <v>29</v>
      </c>
      <c r="E34" s="45" t="s">
        <v>30</v>
      </c>
      <c r="F34" s="45" t="s">
        <v>12</v>
      </c>
      <c r="G34" s="45" t="s">
        <v>11</v>
      </c>
      <c r="H34" s="19"/>
      <c r="I34" s="130"/>
      <c r="J34" s="122"/>
    </row>
    <row r="35" spans="2:11" s="21" customFormat="1" ht="12.95" customHeight="1" x14ac:dyDescent="0.2">
      <c r="B35" s="88" t="s">
        <v>2</v>
      </c>
      <c r="C35" s="42" t="s">
        <v>3</v>
      </c>
      <c r="D35" s="101" t="s">
        <v>54</v>
      </c>
      <c r="E35" s="111" t="s">
        <v>165</v>
      </c>
      <c r="F35" s="102">
        <v>37.85</v>
      </c>
      <c r="G35" s="123" t="s">
        <v>158</v>
      </c>
      <c r="H35" s="19"/>
      <c r="I35" s="122"/>
      <c r="J35" s="122"/>
    </row>
    <row r="36" spans="2:11" ht="12.95" customHeight="1" x14ac:dyDescent="0.2">
      <c r="B36" s="88" t="s">
        <v>2</v>
      </c>
      <c r="C36" s="42" t="s">
        <v>3</v>
      </c>
      <c r="D36" s="101" t="s">
        <v>88</v>
      </c>
      <c r="E36" s="111" t="s">
        <v>165</v>
      </c>
      <c r="F36" s="104">
        <v>52.37</v>
      </c>
      <c r="G36" s="123" t="s">
        <v>55</v>
      </c>
      <c r="H36" s="19"/>
      <c r="I36" s="122"/>
      <c r="J36" s="122"/>
      <c r="K36" s="19"/>
    </row>
    <row r="37" spans="2:11" ht="12.95" customHeight="1" x14ac:dyDescent="0.2">
      <c r="B37" s="88" t="s">
        <v>2</v>
      </c>
      <c r="C37" s="42" t="s">
        <v>14</v>
      </c>
      <c r="D37" s="101" t="s">
        <v>56</v>
      </c>
      <c r="E37" s="111" t="s">
        <v>36</v>
      </c>
      <c r="F37" s="105">
        <v>2100</v>
      </c>
      <c r="G37" s="126" t="s">
        <v>159</v>
      </c>
      <c r="H37" s="19"/>
      <c r="I37" s="122"/>
      <c r="J37" s="122"/>
      <c r="K37" s="19"/>
    </row>
    <row r="38" spans="2:11" ht="12.95" customHeight="1" x14ac:dyDescent="0.2">
      <c r="B38" s="88" t="s">
        <v>2</v>
      </c>
      <c r="C38" s="42" t="s">
        <v>14</v>
      </c>
      <c r="D38" s="101" t="s">
        <v>57</v>
      </c>
      <c r="E38" s="111" t="s">
        <v>36</v>
      </c>
      <c r="F38" s="135">
        <v>164.47702060221869</v>
      </c>
      <c r="G38" s="123" t="s">
        <v>58</v>
      </c>
      <c r="H38" s="19"/>
      <c r="I38" s="122"/>
      <c r="J38" s="122"/>
      <c r="K38" s="19"/>
    </row>
    <row r="39" spans="2:11" ht="12.95" customHeight="1" x14ac:dyDescent="0.2">
      <c r="B39" s="88" t="s">
        <v>4</v>
      </c>
      <c r="C39" s="42" t="s">
        <v>6</v>
      </c>
      <c r="D39" s="101" t="s">
        <v>59</v>
      </c>
      <c r="E39" s="111" t="s">
        <v>172</v>
      </c>
      <c r="F39" s="133">
        <v>72</v>
      </c>
      <c r="G39" s="124" t="s">
        <v>160</v>
      </c>
      <c r="H39" s="19"/>
      <c r="I39" s="122"/>
      <c r="J39" s="122"/>
      <c r="K39" s="19"/>
    </row>
    <row r="40" spans="2:11" ht="12.95" customHeight="1" x14ac:dyDescent="0.2">
      <c r="B40" s="88" t="s">
        <v>4</v>
      </c>
      <c r="C40" s="42" t="s">
        <v>6</v>
      </c>
      <c r="D40" s="106" t="s">
        <v>61</v>
      </c>
      <c r="E40" s="111" t="s">
        <v>172</v>
      </c>
      <c r="F40" s="134">
        <v>50</v>
      </c>
      <c r="G40" s="125" t="s">
        <v>121</v>
      </c>
      <c r="H40" s="19"/>
      <c r="I40" s="122"/>
      <c r="J40" s="122"/>
      <c r="K40" s="19"/>
    </row>
    <row r="41" spans="2:11" ht="12.95" customHeight="1" x14ac:dyDescent="0.2">
      <c r="B41" s="88" t="s">
        <v>4</v>
      </c>
      <c r="C41" s="42" t="s">
        <v>6</v>
      </c>
      <c r="D41" s="106" t="s">
        <v>180</v>
      </c>
      <c r="E41" s="111" t="s">
        <v>179</v>
      </c>
      <c r="F41" s="107">
        <v>2779110</v>
      </c>
      <c r="G41" s="125" t="s">
        <v>123</v>
      </c>
      <c r="H41" s="19"/>
      <c r="I41" s="122"/>
      <c r="J41" s="122"/>
      <c r="K41" s="19"/>
    </row>
    <row r="42" spans="2:11" ht="12.95" customHeight="1" x14ac:dyDescent="0.2">
      <c r="B42" s="88" t="s">
        <v>4</v>
      </c>
      <c r="C42" s="42" t="s">
        <v>6</v>
      </c>
      <c r="D42" s="106" t="s">
        <v>181</v>
      </c>
      <c r="E42" s="111" t="s">
        <v>179</v>
      </c>
      <c r="F42" s="107">
        <v>2266650</v>
      </c>
      <c r="G42" s="124" t="s">
        <v>123</v>
      </c>
      <c r="H42" s="19"/>
      <c r="I42" s="122"/>
      <c r="J42" s="122"/>
      <c r="K42" s="19"/>
    </row>
    <row r="43" spans="2:11" ht="12.95" customHeight="1" x14ac:dyDescent="0.2">
      <c r="B43" s="88" t="s">
        <v>4</v>
      </c>
      <c r="C43" s="42" t="s">
        <v>6</v>
      </c>
      <c r="D43" s="108" t="s">
        <v>64</v>
      </c>
      <c r="E43" s="111" t="s">
        <v>36</v>
      </c>
      <c r="F43" s="104">
        <v>4.2433413461538461</v>
      </c>
      <c r="G43" s="124" t="s">
        <v>125</v>
      </c>
      <c r="H43" s="19"/>
      <c r="I43" s="122"/>
      <c r="J43" s="122"/>
      <c r="K43" s="19"/>
    </row>
    <row r="44" spans="2:11" ht="12.95" customHeight="1" x14ac:dyDescent="0.2">
      <c r="B44" s="88" t="s">
        <v>4</v>
      </c>
      <c r="C44" s="42" t="s">
        <v>6</v>
      </c>
      <c r="D44" s="108" t="s">
        <v>66</v>
      </c>
      <c r="E44" s="111" t="s">
        <v>36</v>
      </c>
      <c r="F44" s="109">
        <v>1.1114066649104322</v>
      </c>
      <c r="G44" s="124" t="s">
        <v>127</v>
      </c>
      <c r="H44" s="19"/>
      <c r="I44" s="122"/>
      <c r="J44" s="122"/>
      <c r="K44" s="19"/>
    </row>
    <row r="45" spans="2:11" ht="12.95" customHeight="1" x14ac:dyDescent="0.2">
      <c r="B45" s="88" t="s">
        <v>4</v>
      </c>
      <c r="C45" s="42" t="s">
        <v>6</v>
      </c>
      <c r="D45" s="108" t="s">
        <v>67</v>
      </c>
      <c r="E45" s="111" t="s">
        <v>172</v>
      </c>
      <c r="F45" s="133">
        <v>27.33</v>
      </c>
      <c r="G45" s="124" t="s">
        <v>122</v>
      </c>
      <c r="H45" s="19"/>
      <c r="I45" s="129"/>
      <c r="J45" s="122"/>
      <c r="K45" s="19"/>
    </row>
    <row r="46" spans="2:11" ht="12.95" customHeight="1" x14ac:dyDescent="0.2">
      <c r="B46" s="88" t="s">
        <v>4</v>
      </c>
      <c r="C46" s="42" t="s">
        <v>6</v>
      </c>
      <c r="D46" s="108" t="s">
        <v>182</v>
      </c>
      <c r="E46" s="111" t="s">
        <v>183</v>
      </c>
      <c r="F46" s="107">
        <v>470850</v>
      </c>
      <c r="G46" s="125" t="s">
        <v>124</v>
      </c>
      <c r="H46" s="19"/>
      <c r="I46" s="122"/>
      <c r="J46" s="122"/>
      <c r="K46" s="19"/>
    </row>
    <row r="47" spans="2:11" ht="12.95" customHeight="1" x14ac:dyDescent="0.2">
      <c r="B47" s="88" t="s">
        <v>4</v>
      </c>
      <c r="C47" s="42" t="s">
        <v>24</v>
      </c>
      <c r="D47" s="108" t="s">
        <v>70</v>
      </c>
      <c r="E47" s="111" t="s">
        <v>36</v>
      </c>
      <c r="F47" s="110">
        <v>21.9</v>
      </c>
      <c r="G47" s="125" t="s">
        <v>131</v>
      </c>
      <c r="H47" s="19"/>
      <c r="I47" s="122"/>
      <c r="J47" s="122"/>
      <c r="K47" s="19"/>
    </row>
    <row r="48" spans="2:11" ht="12.95" customHeight="1" x14ac:dyDescent="0.2">
      <c r="B48" s="88" t="s">
        <v>7</v>
      </c>
      <c r="C48" s="42" t="s">
        <v>149</v>
      </c>
      <c r="D48" s="108" t="s">
        <v>164</v>
      </c>
      <c r="E48" s="111" t="s">
        <v>184</v>
      </c>
      <c r="F48" s="127">
        <v>0.1</v>
      </c>
      <c r="G48" s="125" t="s">
        <v>139</v>
      </c>
      <c r="H48" s="19"/>
      <c r="I48" s="122"/>
      <c r="J48" s="122"/>
      <c r="K48" s="19"/>
    </row>
    <row r="49" spans="2:11" ht="12.95" customHeight="1" x14ac:dyDescent="0.2">
      <c r="B49" s="98" t="s">
        <v>25</v>
      </c>
      <c r="C49" s="43" t="s">
        <v>33</v>
      </c>
      <c r="D49" s="108" t="s">
        <v>72</v>
      </c>
      <c r="E49" s="111" t="s">
        <v>36</v>
      </c>
      <c r="F49" s="132">
        <v>114</v>
      </c>
      <c r="G49" s="125" t="s">
        <v>49</v>
      </c>
      <c r="H49" s="19"/>
      <c r="I49" s="122"/>
      <c r="J49" s="122"/>
      <c r="K49" s="19"/>
    </row>
    <row r="50" spans="2:11" ht="12.95" customHeight="1" x14ac:dyDescent="0.2">
      <c r="B50" s="98" t="s">
        <v>26</v>
      </c>
      <c r="C50" s="43" t="s">
        <v>34</v>
      </c>
      <c r="D50" s="108" t="s">
        <v>73</v>
      </c>
      <c r="E50" s="111" t="s">
        <v>36</v>
      </c>
      <c r="F50" s="132">
        <v>1072.2250814891063</v>
      </c>
      <c r="G50" s="125" t="s">
        <v>148</v>
      </c>
      <c r="H50" s="19"/>
      <c r="I50" s="122"/>
      <c r="J50" s="122"/>
      <c r="K50" s="19"/>
    </row>
    <row r="51" spans="2:11" ht="12.95" customHeight="1" x14ac:dyDescent="0.2">
      <c r="B51" s="98" t="s">
        <v>26</v>
      </c>
      <c r="C51" s="43" t="s">
        <v>34</v>
      </c>
      <c r="D51" s="108" t="s">
        <v>75</v>
      </c>
      <c r="E51" s="111" t="s">
        <v>36</v>
      </c>
      <c r="F51" s="132">
        <v>423</v>
      </c>
      <c r="G51" s="125" t="s">
        <v>161</v>
      </c>
      <c r="H51" s="19"/>
      <c r="I51" s="122"/>
      <c r="J51" s="122"/>
      <c r="K51" s="19"/>
    </row>
    <row r="52" spans="2:11" ht="12.95" customHeight="1" x14ac:dyDescent="0.2">
      <c r="B52" s="19"/>
      <c r="C52" s="19"/>
      <c r="D52" s="19"/>
      <c r="E52" s="19"/>
      <c r="F52" s="19"/>
      <c r="G52" s="19"/>
      <c r="H52" s="19"/>
      <c r="I52" s="19"/>
      <c r="J52" s="19"/>
      <c r="K52" s="19"/>
    </row>
    <row r="53" spans="2:11" ht="12.95" customHeight="1" x14ac:dyDescent="0.2">
      <c r="B53" s="19"/>
      <c r="C53" s="19"/>
      <c r="D53" s="19"/>
      <c r="E53" s="19"/>
      <c r="F53" s="19"/>
      <c r="G53" s="19"/>
      <c r="H53" s="19"/>
      <c r="I53" s="19"/>
      <c r="J53" s="19"/>
      <c r="K53" s="19"/>
    </row>
    <row r="54" spans="2:11" ht="12.95" customHeight="1" x14ac:dyDescent="0.2">
      <c r="H54" s="19"/>
      <c r="I54" s="19"/>
      <c r="J54" s="19"/>
      <c r="K54" s="19"/>
    </row>
    <row r="55" spans="2:11" ht="12.95" customHeight="1" x14ac:dyDescent="0.2">
      <c r="H55" s="19"/>
      <c r="I55" s="19"/>
      <c r="J55" s="19"/>
      <c r="K55" s="19"/>
    </row>
    <row r="56" spans="2:11" ht="12.95" customHeight="1" x14ac:dyDescent="0.2">
      <c r="H56" s="19"/>
      <c r="I56" s="19"/>
      <c r="J56" s="19"/>
      <c r="K56" s="19"/>
    </row>
    <row r="57" spans="2:11" ht="12.95" customHeight="1" x14ac:dyDescent="0.2">
      <c r="B57" s="19"/>
      <c r="C57" s="19"/>
      <c r="D57" s="19"/>
      <c r="E57" s="19"/>
      <c r="F57" s="19"/>
      <c r="G57" s="19"/>
      <c r="H57" s="19"/>
      <c r="I57" s="19"/>
      <c r="J57" s="19"/>
      <c r="K57" s="19"/>
    </row>
    <row r="58" spans="2:11" ht="12.95" customHeight="1" x14ac:dyDescent="0.2">
      <c r="B58" s="19"/>
      <c r="C58" s="19"/>
      <c r="D58" s="19"/>
      <c r="E58" s="19"/>
      <c r="F58" s="19"/>
      <c r="G58" s="19"/>
      <c r="H58" s="19"/>
      <c r="I58" s="19"/>
      <c r="J58" s="19"/>
      <c r="K58" s="19"/>
    </row>
    <row r="59" spans="2:11" ht="12.95" customHeight="1" x14ac:dyDescent="0.2">
      <c r="B59" s="19"/>
      <c r="C59" s="19"/>
      <c r="D59" s="19"/>
      <c r="E59" s="19"/>
      <c r="F59" s="19"/>
      <c r="G59" s="19"/>
      <c r="H59" s="19"/>
      <c r="I59" s="19"/>
      <c r="J59" s="19"/>
      <c r="K59" s="19"/>
    </row>
    <row r="60" spans="2:11" ht="12.95" customHeight="1" x14ac:dyDescent="0.2">
      <c r="B60" s="19"/>
      <c r="C60" s="19"/>
      <c r="D60" s="19"/>
      <c r="E60" s="19"/>
      <c r="F60" s="19"/>
      <c r="G60" s="19"/>
      <c r="H60" s="19"/>
      <c r="I60" s="19"/>
      <c r="J60" s="19"/>
      <c r="K60" s="19"/>
    </row>
    <row r="61" spans="2:11" ht="12.95" customHeight="1" x14ac:dyDescent="0.2">
      <c r="B61" s="19"/>
      <c r="C61" s="19"/>
      <c r="D61" s="19"/>
      <c r="E61" s="19"/>
      <c r="F61" s="19"/>
      <c r="G61" s="19"/>
      <c r="H61" s="19"/>
      <c r="I61" s="19"/>
      <c r="J61" s="19"/>
      <c r="K61" s="19"/>
    </row>
    <row r="62" spans="2:11" ht="12.95" customHeight="1" x14ac:dyDescent="0.2">
      <c r="B62" s="19"/>
      <c r="C62" s="19"/>
      <c r="D62" s="19"/>
      <c r="E62" s="19"/>
      <c r="F62" s="19"/>
      <c r="G62" s="19"/>
    </row>
    <row r="63" spans="2:11" ht="12.95" customHeight="1" x14ac:dyDescent="0.2"/>
    <row r="64" spans="2:11"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9:G29" name="Editable_1_1_1_1"/>
  </protectedRanges>
  <mergeCells count="1">
    <mergeCell ref="F8:G8"/>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94F6-E913-464B-AB46-CA78D433F8EA}">
  <dimension ref="A2:D267"/>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7" width="47.28515625" customWidth="1"/>
    <col min="8" max="9" width="31.140625" customWidth="1"/>
  </cols>
  <sheetData>
    <row r="2" spans="1:4" ht="15" customHeight="1" x14ac:dyDescent="0.25">
      <c r="B2" s="5" t="s">
        <v>42</v>
      </c>
      <c r="C2" s="3"/>
      <c r="D2" s="4"/>
    </row>
    <row r="3" spans="1:4" ht="15" customHeight="1" x14ac:dyDescent="0.25">
      <c r="B3" s="7" t="s">
        <v>162</v>
      </c>
      <c r="C3" s="6"/>
      <c r="D3" s="54" t="s">
        <v>8</v>
      </c>
    </row>
    <row r="4" spans="1:4" ht="15" customHeight="1" x14ac:dyDescent="0.25">
      <c r="B4" s="7" t="s">
        <v>163</v>
      </c>
      <c r="C4" s="6"/>
      <c r="D4" s="54" t="s">
        <v>9</v>
      </c>
    </row>
    <row r="5" spans="1:4" ht="39.950000000000003" customHeight="1" x14ac:dyDescent="0.25">
      <c r="B5" s="157" t="s">
        <v>189</v>
      </c>
      <c r="C5" s="157"/>
      <c r="D5" s="157"/>
    </row>
    <row r="6" spans="1:4" ht="12.95" customHeight="1" x14ac:dyDescent="0.25">
      <c r="A6" s="89"/>
      <c r="B6" s="57" t="s">
        <v>10</v>
      </c>
      <c r="C6" s="57" t="s">
        <v>12</v>
      </c>
      <c r="D6" s="89"/>
    </row>
    <row r="7" spans="1:4" ht="12.95" customHeight="1" x14ac:dyDescent="0.25">
      <c r="A7" s="89"/>
      <c r="B7" s="62" t="s">
        <v>79</v>
      </c>
      <c r="C7" s="63">
        <f>C42</f>
        <v>37.85</v>
      </c>
      <c r="D7" s="89"/>
    </row>
    <row r="8" spans="1:4" ht="12.95" customHeight="1" x14ac:dyDescent="0.25">
      <c r="A8" s="89"/>
      <c r="B8" s="62"/>
      <c r="C8" s="65" t="s">
        <v>21</v>
      </c>
      <c r="D8" s="89"/>
    </row>
    <row r="9" spans="1:4" ht="12.95" customHeight="1" x14ac:dyDescent="0.25">
      <c r="A9" s="89"/>
      <c r="B9" s="62" t="s">
        <v>80</v>
      </c>
      <c r="C9" s="63">
        <f>C38</f>
        <v>49.73</v>
      </c>
      <c r="D9" s="89"/>
    </row>
    <row r="10" spans="1:4" ht="12.95" customHeight="1" x14ac:dyDescent="0.25">
      <c r="A10" s="89"/>
      <c r="B10" s="62"/>
      <c r="C10" s="65" t="s">
        <v>19</v>
      </c>
      <c r="D10" s="89"/>
    </row>
    <row r="11" spans="1:4" ht="12.95" customHeight="1" x14ac:dyDescent="0.25">
      <c r="A11" s="89"/>
      <c r="B11" s="62" t="s">
        <v>81</v>
      </c>
      <c r="C11" s="63">
        <f>MAX(C7-C9, 0)</f>
        <v>0</v>
      </c>
      <c r="D11" s="89"/>
    </row>
    <row r="12" spans="1:4" ht="12.95" customHeight="1" x14ac:dyDescent="0.25">
      <c r="A12" s="89"/>
      <c r="B12" s="62"/>
      <c r="C12" s="65" t="s">
        <v>20</v>
      </c>
      <c r="D12" s="89"/>
    </row>
    <row r="13" spans="1:4" ht="12.95" customHeight="1" x14ac:dyDescent="0.25">
      <c r="A13" s="89"/>
      <c r="B13" s="62" t="s">
        <v>60</v>
      </c>
      <c r="C13" s="79">
        <f>'Ex. Company A Data and Results'!F13</f>
        <v>171327000</v>
      </c>
      <c r="D13" s="89"/>
    </row>
    <row r="14" spans="1:4" ht="12.95" customHeight="1" x14ac:dyDescent="0.25">
      <c r="A14" s="89"/>
      <c r="B14" s="62"/>
      <c r="C14" s="63" t="s">
        <v>20</v>
      </c>
      <c r="D14" s="89"/>
    </row>
    <row r="15" spans="1:4" ht="12.95" customHeight="1" x14ac:dyDescent="0.25">
      <c r="A15" s="89"/>
      <c r="B15" s="62" t="s">
        <v>86</v>
      </c>
      <c r="C15" s="65">
        <v>12</v>
      </c>
      <c r="D15" s="89"/>
    </row>
    <row r="16" spans="1:4" ht="12.95" customHeight="1" x14ac:dyDescent="0.25">
      <c r="A16" s="89"/>
      <c r="B16" s="62"/>
      <c r="C16" s="65" t="s">
        <v>19</v>
      </c>
      <c r="D16" s="89"/>
    </row>
    <row r="17" spans="1:4" ht="12.95" customHeight="1" x14ac:dyDescent="0.25">
      <c r="A17" s="89"/>
      <c r="B17" s="69" t="s">
        <v>82</v>
      </c>
      <c r="C17" s="87">
        <f>C11*C13*C15</f>
        <v>0</v>
      </c>
      <c r="D17" s="89"/>
    </row>
    <row r="18" spans="1:4" ht="12.95" customHeight="1" x14ac:dyDescent="0.25">
      <c r="A18" s="89"/>
      <c r="B18" s="66"/>
      <c r="C18" s="67"/>
      <c r="D18" s="89"/>
    </row>
    <row r="19" spans="1:4" ht="12.95" customHeight="1" x14ac:dyDescent="0.25">
      <c r="A19" s="89"/>
      <c r="B19" s="62" t="s">
        <v>83</v>
      </c>
      <c r="C19" s="63">
        <f>C43</f>
        <v>52.37</v>
      </c>
      <c r="D19" s="89"/>
    </row>
    <row r="20" spans="1:4" ht="12.95" customHeight="1" x14ac:dyDescent="0.25">
      <c r="A20" s="89"/>
      <c r="B20" s="62"/>
      <c r="C20" s="65" t="s">
        <v>21</v>
      </c>
      <c r="D20" s="89"/>
    </row>
    <row r="21" spans="1:4" ht="12.95" customHeight="1" x14ac:dyDescent="0.25">
      <c r="A21" s="89"/>
      <c r="B21" s="62" t="s">
        <v>84</v>
      </c>
      <c r="C21" s="63">
        <f>C39</f>
        <v>49.83</v>
      </c>
      <c r="D21" s="89"/>
    </row>
    <row r="22" spans="1:4" ht="12.95" customHeight="1" x14ac:dyDescent="0.25">
      <c r="A22" s="89"/>
      <c r="B22" s="62"/>
      <c r="C22" s="65" t="s">
        <v>19</v>
      </c>
      <c r="D22" s="89"/>
    </row>
    <row r="23" spans="1:4" ht="12.95" customHeight="1" x14ac:dyDescent="0.25">
      <c r="A23" s="89"/>
      <c r="B23" s="62" t="s">
        <v>85</v>
      </c>
      <c r="C23" s="63">
        <f>C19-C21</f>
        <v>2.5399999999999991</v>
      </c>
      <c r="D23" s="89"/>
    </row>
    <row r="24" spans="1:4" ht="12.95" customHeight="1" x14ac:dyDescent="0.25">
      <c r="A24" s="89"/>
      <c r="B24" s="62"/>
      <c r="C24" s="65" t="s">
        <v>20</v>
      </c>
      <c r="D24" s="89"/>
    </row>
    <row r="25" spans="1:4" ht="12.95" customHeight="1" x14ac:dyDescent="0.25">
      <c r="A25" s="89"/>
      <c r="B25" s="62" t="s">
        <v>60</v>
      </c>
      <c r="C25" s="74">
        <f>'Ex. Company A Data and Results'!F14</f>
        <v>14409000</v>
      </c>
      <c r="D25" s="89"/>
    </row>
    <row r="26" spans="1:4" ht="12.95" customHeight="1" x14ac:dyDescent="0.25">
      <c r="A26" s="89"/>
      <c r="B26" s="62"/>
      <c r="C26" s="63" t="s">
        <v>20</v>
      </c>
      <c r="D26" s="89"/>
    </row>
    <row r="27" spans="1:4" ht="12.95" customHeight="1" x14ac:dyDescent="0.25">
      <c r="A27" s="89"/>
      <c r="B27" s="62" t="s">
        <v>86</v>
      </c>
      <c r="C27" s="65">
        <v>12</v>
      </c>
      <c r="D27" s="89"/>
    </row>
    <row r="28" spans="1:4" ht="12.95" customHeight="1" x14ac:dyDescent="0.25">
      <c r="A28" s="89"/>
      <c r="B28" s="62"/>
      <c r="C28" s="65" t="s">
        <v>19</v>
      </c>
      <c r="D28" s="89"/>
    </row>
    <row r="29" spans="1:4" ht="12.95" customHeight="1" x14ac:dyDescent="0.25">
      <c r="A29" s="89"/>
      <c r="B29" s="69" t="s">
        <v>87</v>
      </c>
      <c r="C29" s="87">
        <f>C23*C25*C27</f>
        <v>439186319.99999982</v>
      </c>
      <c r="D29" s="89"/>
    </row>
    <row r="30" spans="1:4" ht="12.95" customHeight="1" x14ac:dyDescent="0.25">
      <c r="A30" s="89"/>
      <c r="B30" s="66"/>
      <c r="C30" s="67"/>
      <c r="D30" s="89"/>
    </row>
    <row r="31" spans="1:4" ht="12.95" customHeight="1" x14ac:dyDescent="0.25">
      <c r="A31" s="89"/>
      <c r="B31" s="69" t="s">
        <v>43</v>
      </c>
      <c r="C31" s="87">
        <f>C17+C29</f>
        <v>439186319.99999982</v>
      </c>
      <c r="D31" s="89"/>
    </row>
    <row r="32" spans="1:4" ht="12.95" customHeight="1" x14ac:dyDescent="0.25">
      <c r="A32" s="89"/>
      <c r="D32" s="89"/>
    </row>
    <row r="33" spans="1:4" ht="12.95" customHeight="1" x14ac:dyDescent="0.25">
      <c r="A33" s="89"/>
      <c r="B33" s="92"/>
      <c r="C33" s="92"/>
      <c r="D33" s="89"/>
    </row>
    <row r="34" spans="1:4" ht="12.95" customHeight="1" x14ac:dyDescent="0.25">
      <c r="A34" s="89"/>
      <c r="B34" s="89"/>
      <c r="C34" s="89"/>
      <c r="D34" s="89"/>
    </row>
    <row r="35" spans="1:4" ht="12.95" customHeight="1" x14ac:dyDescent="0.25">
      <c r="A35" s="89"/>
      <c r="B35" s="58" t="s">
        <v>35</v>
      </c>
      <c r="C35" s="58"/>
      <c r="D35" s="89"/>
    </row>
    <row r="36" spans="1:4" ht="12.95" customHeight="1" x14ac:dyDescent="0.25">
      <c r="A36" s="89"/>
      <c r="B36" s="59" t="s">
        <v>10</v>
      </c>
      <c r="C36" s="59" t="s">
        <v>12</v>
      </c>
      <c r="D36" s="89"/>
    </row>
    <row r="37" spans="1:4" ht="12.95" customHeight="1" x14ac:dyDescent="0.25">
      <c r="A37" s="89"/>
      <c r="B37" s="70" t="s">
        <v>44</v>
      </c>
      <c r="C37" s="71"/>
      <c r="D37" s="89"/>
    </row>
    <row r="38" spans="1:4" ht="12.95" customHeight="1" x14ac:dyDescent="0.25">
      <c r="A38" s="89"/>
      <c r="B38" s="64" t="s">
        <v>54</v>
      </c>
      <c r="C38" s="72">
        <f>'Ex. Company A Data and Results'!F15</f>
        <v>49.73</v>
      </c>
      <c r="D38" s="89"/>
    </row>
    <row r="39" spans="1:4" ht="12.95" customHeight="1" x14ac:dyDescent="0.25">
      <c r="A39" s="89"/>
      <c r="B39" s="112" t="s">
        <v>88</v>
      </c>
      <c r="C39" s="72">
        <f>'Ex. Company A Data and Results'!F16</f>
        <v>49.83</v>
      </c>
      <c r="D39" s="89"/>
    </row>
    <row r="40" spans="1:4" ht="12.95" customHeight="1" x14ac:dyDescent="0.25">
      <c r="A40" s="89"/>
      <c r="B40" s="68"/>
      <c r="C40" s="113"/>
      <c r="D40" s="89"/>
    </row>
    <row r="41" spans="1:4" ht="12.95" customHeight="1" x14ac:dyDescent="0.25">
      <c r="A41" s="89"/>
      <c r="B41" s="70" t="s">
        <v>89</v>
      </c>
      <c r="C41" s="72"/>
      <c r="D41" s="89"/>
    </row>
    <row r="42" spans="1:4" ht="12.95" customHeight="1" x14ac:dyDescent="0.25">
      <c r="A42" s="89"/>
      <c r="B42" s="64" t="s">
        <v>54</v>
      </c>
      <c r="C42" s="72">
        <f>'Ex. Company A Data and Results'!F35</f>
        <v>37.85</v>
      </c>
      <c r="D42" s="89"/>
    </row>
    <row r="43" spans="1:4" ht="12.95" customHeight="1" x14ac:dyDescent="0.25">
      <c r="A43" s="89"/>
      <c r="B43" s="112" t="s">
        <v>88</v>
      </c>
      <c r="C43" s="114">
        <f>'Ex. Company A Data and Results'!F36</f>
        <v>52.37</v>
      </c>
      <c r="D43" s="89"/>
    </row>
    <row r="44" spans="1:4" ht="12.95" customHeight="1" x14ac:dyDescent="0.25">
      <c r="A44" s="89"/>
      <c r="B44" s="89"/>
      <c r="C44" s="89"/>
      <c r="D44" s="89"/>
    </row>
    <row r="45" spans="1:4" ht="12.95" customHeight="1" x14ac:dyDescent="0.25">
      <c r="A45" s="89"/>
      <c r="B45" s="89"/>
      <c r="C45" s="89"/>
      <c r="D45" s="89"/>
    </row>
    <row r="46" spans="1:4" ht="12.95" customHeight="1" x14ac:dyDescent="0.25">
      <c r="A46" s="89"/>
      <c r="B46" s="89"/>
      <c r="C46" s="89"/>
      <c r="D46" s="89"/>
    </row>
    <row r="47" spans="1:4" s="8" customFormat="1" ht="12.95" customHeight="1" x14ac:dyDescent="0.25">
      <c r="A47" s="89"/>
      <c r="B47" s="89"/>
      <c r="C47" s="89"/>
      <c r="D47" s="89"/>
    </row>
    <row r="48" spans="1:4" ht="12.95" customHeight="1" x14ac:dyDescent="0.25">
      <c r="A48" s="89"/>
      <c r="B48" s="89"/>
      <c r="C48" s="89"/>
      <c r="D48" s="89"/>
    </row>
    <row r="49" spans="1:4" ht="12.95" customHeight="1" x14ac:dyDescent="0.25">
      <c r="A49" s="89"/>
      <c r="B49" s="89"/>
      <c r="C49" s="89"/>
      <c r="D49" s="89"/>
    </row>
    <row r="50" spans="1:4" s="8" customFormat="1" ht="12.95" customHeight="1" x14ac:dyDescent="0.25">
      <c r="A50" s="89"/>
      <c r="B50" s="89"/>
      <c r="C50" s="89"/>
      <c r="D50" s="89"/>
    </row>
    <row r="51" spans="1:4" ht="12.95" customHeight="1" x14ac:dyDescent="0.25">
      <c r="A51" s="89"/>
      <c r="B51" s="89"/>
      <c r="C51" s="89"/>
      <c r="D51" s="89"/>
    </row>
    <row r="52" spans="1:4" ht="12.95" customHeight="1" x14ac:dyDescent="0.25">
      <c r="A52" s="89"/>
      <c r="B52" s="89"/>
      <c r="C52" s="89"/>
      <c r="D52" s="89"/>
    </row>
    <row r="53" spans="1:4" ht="12.95" customHeight="1" x14ac:dyDescent="0.25">
      <c r="A53" s="89"/>
      <c r="B53" s="89"/>
      <c r="C53" s="89"/>
      <c r="D53" s="89"/>
    </row>
    <row r="54" spans="1:4" ht="12.95" customHeight="1" x14ac:dyDescent="0.25">
      <c r="A54" s="89"/>
      <c r="B54" s="89"/>
      <c r="C54" s="89"/>
      <c r="D54" s="89"/>
    </row>
    <row r="55" spans="1:4" s="8" customFormat="1" ht="12.95" customHeight="1" x14ac:dyDescent="0.25">
      <c r="A55" s="89"/>
      <c r="B55" s="89"/>
      <c r="C55" s="89"/>
      <c r="D55" s="89"/>
    </row>
    <row r="56" spans="1:4" ht="12.95" customHeight="1" x14ac:dyDescent="0.25">
      <c r="A56" s="89"/>
      <c r="B56" s="89"/>
      <c r="C56" s="89"/>
      <c r="D56" s="89"/>
    </row>
    <row r="57" spans="1:4" ht="12.95" customHeight="1" x14ac:dyDescent="0.25">
      <c r="A57" s="89"/>
      <c r="B57" s="89"/>
      <c r="C57" s="89"/>
      <c r="D57" s="89"/>
    </row>
    <row r="58" spans="1:4" ht="12.95" customHeight="1" x14ac:dyDescent="0.25">
      <c r="A58" s="89"/>
      <c r="B58" s="89"/>
      <c r="C58" s="89"/>
      <c r="D58" s="89"/>
    </row>
    <row r="59" spans="1:4" ht="12.95" customHeight="1" x14ac:dyDescent="0.25">
      <c r="A59" s="89"/>
      <c r="B59" s="89"/>
      <c r="C59" s="89"/>
      <c r="D59" s="89"/>
    </row>
    <row r="60" spans="1:4" ht="12.95" customHeight="1" x14ac:dyDescent="0.25">
      <c r="A60" s="89"/>
      <c r="B60" s="89"/>
      <c r="C60" s="89"/>
      <c r="D60" s="89"/>
    </row>
    <row r="61" spans="1:4" s="8" customFormat="1" ht="12.95" customHeight="1" x14ac:dyDescent="0.25">
      <c r="A61" s="89"/>
      <c r="B61" s="89"/>
      <c r="C61" s="89"/>
      <c r="D61" s="89"/>
    </row>
    <row r="62" spans="1:4" ht="12.95" customHeight="1" x14ac:dyDescent="0.25">
      <c r="A62" s="89"/>
      <c r="B62" s="89"/>
      <c r="C62" s="89"/>
      <c r="D62" s="89"/>
    </row>
    <row r="63" spans="1:4" s="8" customFormat="1" ht="12.95" customHeight="1" x14ac:dyDescent="0.25">
      <c r="A63" s="89"/>
      <c r="B63" s="89"/>
      <c r="C63" s="89"/>
      <c r="D63" s="89"/>
    </row>
    <row r="64" spans="1:4" ht="12.95" customHeight="1" x14ac:dyDescent="0.25">
      <c r="A64" s="89"/>
      <c r="B64" s="89"/>
      <c r="C64" s="89"/>
      <c r="D64" s="89"/>
    </row>
    <row r="65" spans="1:4" ht="12.95" customHeight="1" x14ac:dyDescent="0.25">
      <c r="A65" s="89"/>
      <c r="B65" s="89"/>
      <c r="C65" s="89"/>
      <c r="D65" s="89"/>
    </row>
    <row r="66" spans="1:4" ht="12.95" customHeight="1" x14ac:dyDescent="0.25">
      <c r="A66" s="89"/>
      <c r="B66" s="89"/>
      <c r="C66" s="89"/>
      <c r="D66" s="89"/>
    </row>
    <row r="67" spans="1:4" ht="12.95" customHeight="1" x14ac:dyDescent="0.25">
      <c r="A67" s="89"/>
      <c r="B67" s="89"/>
      <c r="C67" s="89"/>
      <c r="D67" s="89"/>
    </row>
    <row r="68" spans="1:4" ht="12.95" customHeight="1" x14ac:dyDescent="0.25">
      <c r="A68" s="89"/>
      <c r="B68" s="89"/>
      <c r="C68" s="89"/>
      <c r="D68" s="89"/>
    </row>
    <row r="69" spans="1:4" ht="12.95" customHeight="1" x14ac:dyDescent="0.25">
      <c r="A69" s="89"/>
      <c r="B69" s="89"/>
      <c r="C69" s="89"/>
      <c r="D69" s="89"/>
    </row>
    <row r="70" spans="1:4" s="8" customFormat="1" ht="12.95" customHeight="1" x14ac:dyDescent="0.25">
      <c r="A70" s="89"/>
      <c r="B70" s="89"/>
      <c r="C70" s="89"/>
      <c r="D70" s="89"/>
    </row>
    <row r="71" spans="1:4" ht="12.95" customHeight="1" x14ac:dyDescent="0.25">
      <c r="A71" s="89"/>
      <c r="B71" s="89"/>
      <c r="C71" s="89"/>
      <c r="D71" s="89"/>
    </row>
    <row r="72" spans="1:4" s="8" customFormat="1" ht="12.95" customHeight="1" x14ac:dyDescent="0.25">
      <c r="A72" s="89"/>
      <c r="B72" s="89"/>
      <c r="C72" s="89"/>
      <c r="D72" s="89"/>
    </row>
    <row r="73" spans="1:4" ht="12.95" customHeight="1" x14ac:dyDescent="0.25">
      <c r="A73" s="89"/>
      <c r="B73" s="89"/>
      <c r="C73" s="89"/>
      <c r="D73" s="89"/>
    </row>
    <row r="74" spans="1:4" ht="12.95" customHeight="1" x14ac:dyDescent="0.25">
      <c r="A74" s="89"/>
      <c r="B74" s="89"/>
      <c r="C74" s="89"/>
      <c r="D74" s="89"/>
    </row>
    <row r="75" spans="1:4" ht="12.95" customHeight="1" x14ac:dyDescent="0.25">
      <c r="A75" s="89"/>
      <c r="B75" s="89"/>
      <c r="C75" s="89"/>
      <c r="D75" s="89"/>
    </row>
    <row r="76" spans="1:4" s="8" customFormat="1" ht="12.95" customHeight="1" x14ac:dyDescent="0.25">
      <c r="A76" s="89"/>
      <c r="B76" s="89"/>
      <c r="C76" s="89"/>
      <c r="D76" s="89"/>
    </row>
    <row r="77" spans="1:4" ht="12.95" customHeight="1" x14ac:dyDescent="0.25">
      <c r="A77" s="89"/>
      <c r="B77" s="89"/>
      <c r="C77" s="89"/>
      <c r="D77" s="89"/>
    </row>
    <row r="78" spans="1:4" ht="12.95" customHeight="1" x14ac:dyDescent="0.25">
      <c r="A78" s="89"/>
      <c r="B78" s="89"/>
      <c r="C78" s="89"/>
      <c r="D78" s="89"/>
    </row>
    <row r="79" spans="1:4" ht="12.95" customHeight="1" x14ac:dyDescent="0.25">
      <c r="A79" s="89"/>
      <c r="B79" s="89"/>
      <c r="C79" s="89"/>
      <c r="D79" s="89"/>
    </row>
    <row r="80" spans="1:4" ht="12.95" customHeight="1" x14ac:dyDescent="0.25">
      <c r="A80" s="89"/>
      <c r="B80" s="89"/>
      <c r="C80" s="89"/>
      <c r="D80" s="89"/>
    </row>
    <row r="81" spans="1:4" ht="12.95" customHeight="1" x14ac:dyDescent="0.25">
      <c r="A81" s="89"/>
      <c r="B81" s="89"/>
      <c r="C81" s="89"/>
      <c r="D81" s="89"/>
    </row>
    <row r="82" spans="1:4" ht="12.95" customHeight="1" x14ac:dyDescent="0.25">
      <c r="A82" s="89"/>
      <c r="B82" s="89"/>
      <c r="C82" s="89"/>
      <c r="D82" s="89"/>
    </row>
    <row r="83" spans="1:4" ht="12.95" customHeight="1" x14ac:dyDescent="0.25">
      <c r="A83" s="89"/>
      <c r="B83" s="89"/>
      <c r="C83" s="89"/>
      <c r="D83" s="89"/>
    </row>
    <row r="84" spans="1:4" ht="12.95" customHeight="1" x14ac:dyDescent="0.25">
      <c r="A84" s="89"/>
      <c r="B84" s="89"/>
      <c r="C84" s="89"/>
      <c r="D84" s="89"/>
    </row>
    <row r="85" spans="1:4" ht="12.95" customHeight="1" x14ac:dyDescent="0.25">
      <c r="A85" s="89"/>
      <c r="B85" s="89"/>
      <c r="C85" s="89"/>
      <c r="D85" s="89"/>
    </row>
    <row r="86" spans="1:4" ht="12.95" customHeight="1" x14ac:dyDescent="0.25">
      <c r="A86" s="89"/>
      <c r="B86" s="89"/>
      <c r="C86" s="89"/>
      <c r="D86" s="89"/>
    </row>
    <row r="87" spans="1:4" ht="12.95" customHeight="1" x14ac:dyDescent="0.25">
      <c r="A87" s="89"/>
      <c r="B87" s="89"/>
      <c r="C87" s="89"/>
      <c r="D87" s="89"/>
    </row>
    <row r="88" spans="1:4" ht="12.95" customHeight="1" x14ac:dyDescent="0.25">
      <c r="A88" s="89"/>
      <c r="B88" s="89"/>
      <c r="C88" s="89"/>
      <c r="D88" s="89"/>
    </row>
    <row r="89" spans="1:4" ht="12.95" customHeight="1" x14ac:dyDescent="0.25">
      <c r="A89" s="89"/>
      <c r="B89" s="89"/>
      <c r="C89" s="89"/>
      <c r="D89" s="89"/>
    </row>
    <row r="90" spans="1:4" ht="12.95" customHeight="1" x14ac:dyDescent="0.25">
      <c r="A90" s="89"/>
      <c r="B90" s="89"/>
      <c r="C90" s="89"/>
      <c r="D90" s="89"/>
    </row>
    <row r="91" spans="1:4" ht="12.95" customHeight="1" x14ac:dyDescent="0.25">
      <c r="A91" s="89"/>
      <c r="B91" s="89"/>
      <c r="C91" s="89"/>
      <c r="D91" s="89"/>
    </row>
    <row r="92" spans="1:4" ht="12.95" customHeight="1" x14ac:dyDescent="0.25">
      <c r="A92" s="89"/>
      <c r="B92" s="89"/>
      <c r="C92" s="89"/>
      <c r="D92" s="89"/>
    </row>
    <row r="93" spans="1:4" ht="12.95" customHeight="1" x14ac:dyDescent="0.25">
      <c r="A93" s="89"/>
      <c r="B93" s="89"/>
      <c r="C93" s="89"/>
      <c r="D93" s="89"/>
    </row>
    <row r="94" spans="1:4" ht="12.95" customHeight="1" x14ac:dyDescent="0.25">
      <c r="A94" s="89"/>
      <c r="B94" s="89"/>
      <c r="C94" s="89"/>
      <c r="D94" s="89"/>
    </row>
    <row r="95" spans="1:4" ht="12.95" customHeight="1" x14ac:dyDescent="0.25">
      <c r="A95" s="89"/>
      <c r="B95" s="89"/>
      <c r="C95" s="89"/>
      <c r="D95" s="89"/>
    </row>
    <row r="96" spans="1:4" ht="12.95" customHeight="1" x14ac:dyDescent="0.25">
      <c r="A96" s="89"/>
      <c r="B96" s="89"/>
      <c r="C96" s="89"/>
      <c r="D96" s="89"/>
    </row>
    <row r="97" spans="1:4" ht="12.95" customHeight="1" x14ac:dyDescent="0.25">
      <c r="A97" s="89"/>
      <c r="B97" s="89"/>
      <c r="C97" s="89"/>
      <c r="D97" s="89"/>
    </row>
    <row r="98" spans="1:4" ht="12.95" customHeight="1" x14ac:dyDescent="0.25">
      <c r="A98" s="89"/>
      <c r="B98" s="89"/>
      <c r="C98" s="89"/>
      <c r="D98" s="89"/>
    </row>
    <row r="99" spans="1:4" ht="12.95" customHeight="1" x14ac:dyDescent="0.25">
      <c r="A99" s="89"/>
      <c r="B99" s="89"/>
      <c r="C99" s="89"/>
      <c r="D99" s="89"/>
    </row>
    <row r="100" spans="1:4" ht="12.95" customHeight="1" x14ac:dyDescent="0.25">
      <c r="A100" s="89"/>
      <c r="B100" s="89"/>
      <c r="C100" s="89"/>
      <c r="D100" s="89"/>
    </row>
    <row r="101" spans="1:4" ht="12.95" customHeight="1" x14ac:dyDescent="0.25">
      <c r="A101" s="89"/>
      <c r="B101" s="89"/>
      <c r="C101" s="89"/>
      <c r="D101" s="89"/>
    </row>
    <row r="102" spans="1:4" ht="12.95" customHeight="1" x14ac:dyDescent="0.25">
      <c r="A102" s="89"/>
      <c r="B102" s="89"/>
      <c r="C102" s="89"/>
      <c r="D102" s="89"/>
    </row>
    <row r="103" spans="1:4" ht="12.95" customHeight="1" x14ac:dyDescent="0.25">
      <c r="A103" s="89"/>
      <c r="B103" s="89"/>
      <c r="C103" s="89"/>
      <c r="D103" s="89"/>
    </row>
    <row r="104" spans="1:4" ht="12.95" customHeight="1" x14ac:dyDescent="0.25">
      <c r="A104" s="89"/>
      <c r="B104" s="89"/>
      <c r="C104" s="89"/>
      <c r="D104" s="89"/>
    </row>
    <row r="105" spans="1:4" ht="12.95" customHeight="1" x14ac:dyDescent="0.25">
      <c r="A105" s="89"/>
      <c r="B105" s="89"/>
      <c r="C105" s="89"/>
      <c r="D105" s="89"/>
    </row>
    <row r="106" spans="1:4" ht="12.95" customHeight="1" x14ac:dyDescent="0.25">
      <c r="A106" s="89"/>
      <c r="B106" s="89"/>
      <c r="C106" s="89"/>
      <c r="D106" s="89"/>
    </row>
    <row r="107" spans="1:4" ht="12.95" customHeight="1" x14ac:dyDescent="0.25">
      <c r="A107" s="89"/>
      <c r="B107" s="89"/>
      <c r="C107" s="89"/>
      <c r="D107" s="89"/>
    </row>
    <row r="108" spans="1:4" ht="12.95" customHeight="1" x14ac:dyDescent="0.25">
      <c r="A108" s="89"/>
      <c r="B108" s="89"/>
      <c r="C108" s="89"/>
      <c r="D108" s="89"/>
    </row>
    <row r="109" spans="1:4" ht="12.95" customHeight="1" x14ac:dyDescent="0.25">
      <c r="A109" s="89"/>
      <c r="B109" s="89"/>
      <c r="C109" s="89"/>
      <c r="D109" s="89"/>
    </row>
    <row r="110" spans="1:4" ht="12.95" customHeight="1" x14ac:dyDescent="0.25">
      <c r="A110" s="89"/>
      <c r="B110" s="89"/>
      <c r="C110" s="89"/>
      <c r="D110" s="89"/>
    </row>
    <row r="111" spans="1:4" ht="12.95" customHeight="1" x14ac:dyDescent="0.25">
      <c r="A111" s="89"/>
      <c r="B111" s="89"/>
      <c r="C111" s="89"/>
      <c r="D111" s="89"/>
    </row>
    <row r="112" spans="1:4" ht="12.95" customHeight="1" x14ac:dyDescent="0.25">
      <c r="A112" s="89"/>
      <c r="B112" s="89"/>
      <c r="C112" s="89"/>
      <c r="D112" s="89"/>
    </row>
    <row r="113" spans="1:4" ht="12.95" customHeight="1" x14ac:dyDescent="0.25">
      <c r="A113" s="89"/>
      <c r="B113" s="89"/>
      <c r="C113" s="89"/>
      <c r="D113" s="89"/>
    </row>
    <row r="114" spans="1:4" ht="12.95" customHeight="1" x14ac:dyDescent="0.25">
      <c r="A114" s="89"/>
      <c r="B114" s="89"/>
      <c r="C114" s="89"/>
      <c r="D114" s="89"/>
    </row>
    <row r="115" spans="1:4" ht="12.95" customHeight="1" x14ac:dyDescent="0.25">
      <c r="A115" s="89"/>
      <c r="B115" s="89"/>
      <c r="C115" s="89"/>
      <c r="D115" s="89"/>
    </row>
    <row r="116" spans="1:4" ht="12.95" customHeight="1" x14ac:dyDescent="0.25">
      <c r="A116" s="89"/>
      <c r="B116" s="89"/>
      <c r="C116" s="89"/>
      <c r="D116" s="89"/>
    </row>
    <row r="117" spans="1:4" ht="12.95" customHeight="1" x14ac:dyDescent="0.25">
      <c r="A117" s="89"/>
      <c r="B117" s="89"/>
      <c r="C117" s="89"/>
      <c r="D117" s="89"/>
    </row>
    <row r="118" spans="1:4" ht="12.95" customHeight="1" x14ac:dyDescent="0.25">
      <c r="A118" s="89"/>
      <c r="B118" s="89"/>
      <c r="C118" s="89"/>
      <c r="D118" s="89"/>
    </row>
    <row r="119" spans="1:4" ht="12.95" customHeight="1" x14ac:dyDescent="0.25">
      <c r="A119" s="89"/>
      <c r="B119" s="89"/>
      <c r="C119" s="89"/>
      <c r="D119" s="89"/>
    </row>
    <row r="120" spans="1:4" ht="12.95" customHeight="1" x14ac:dyDescent="0.25">
      <c r="A120" s="89"/>
      <c r="B120" s="89"/>
      <c r="C120" s="89"/>
      <c r="D120" s="89"/>
    </row>
    <row r="121" spans="1:4" ht="12.95" customHeight="1" x14ac:dyDescent="0.25">
      <c r="A121" s="89"/>
      <c r="B121" s="89"/>
      <c r="C121" s="89"/>
      <c r="D121" s="89"/>
    </row>
    <row r="122" spans="1:4" ht="12.95" customHeight="1" x14ac:dyDescent="0.25">
      <c r="A122" s="89"/>
      <c r="B122" s="89"/>
      <c r="C122" s="89"/>
      <c r="D122" s="89"/>
    </row>
    <row r="123" spans="1:4" ht="12.95" customHeight="1" x14ac:dyDescent="0.25">
      <c r="A123" s="89"/>
      <c r="B123" s="89"/>
      <c r="C123" s="89"/>
      <c r="D123" s="89"/>
    </row>
    <row r="124" spans="1:4" ht="12.95" customHeight="1" x14ac:dyDescent="0.25">
      <c r="A124" s="89"/>
      <c r="B124" s="89"/>
      <c r="C124" s="89"/>
      <c r="D124" s="89"/>
    </row>
    <row r="125" spans="1:4" ht="12.95" customHeight="1" x14ac:dyDescent="0.25">
      <c r="A125" s="89"/>
      <c r="B125" s="89"/>
      <c r="C125" s="89"/>
      <c r="D125" s="89"/>
    </row>
    <row r="126" spans="1:4" ht="12.95" customHeight="1" x14ac:dyDescent="0.25">
      <c r="A126" s="89"/>
      <c r="B126" s="89"/>
      <c r="C126" s="89"/>
      <c r="D126" s="89"/>
    </row>
    <row r="127" spans="1:4" ht="12.95" customHeight="1" x14ac:dyDescent="0.25">
      <c r="A127" s="89"/>
      <c r="B127" s="89"/>
      <c r="C127" s="89"/>
      <c r="D127" s="89"/>
    </row>
    <row r="128" spans="1:4" ht="12.95" customHeight="1" x14ac:dyDescent="0.25">
      <c r="A128" s="89"/>
      <c r="B128" s="89"/>
      <c r="C128" s="89"/>
      <c r="D128" s="89"/>
    </row>
    <row r="129" spans="1:4" ht="12.95" customHeight="1" x14ac:dyDescent="0.25">
      <c r="A129" s="89"/>
      <c r="B129" s="89"/>
      <c r="C129" s="89"/>
      <c r="D129" s="89"/>
    </row>
    <row r="130" spans="1:4" ht="12.95" customHeight="1" x14ac:dyDescent="0.25">
      <c r="A130" s="89"/>
      <c r="B130" s="89"/>
      <c r="C130" s="89"/>
      <c r="D130" s="89"/>
    </row>
    <row r="131" spans="1:4" ht="12.95" customHeight="1" x14ac:dyDescent="0.25">
      <c r="A131" s="89"/>
      <c r="B131" s="89"/>
      <c r="C131" s="89"/>
      <c r="D131" s="89"/>
    </row>
    <row r="132" spans="1:4" ht="12.95" customHeight="1" x14ac:dyDescent="0.25">
      <c r="A132" s="89"/>
      <c r="B132" s="89"/>
      <c r="C132" s="89"/>
      <c r="D132" s="89"/>
    </row>
    <row r="133" spans="1:4" ht="12.95" customHeight="1" x14ac:dyDescent="0.25">
      <c r="A133" s="89"/>
      <c r="B133" s="89"/>
      <c r="C133" s="89"/>
      <c r="D133" s="89"/>
    </row>
    <row r="134" spans="1:4" ht="12.95" customHeight="1" x14ac:dyDescent="0.25">
      <c r="A134" s="89"/>
      <c r="B134" s="89"/>
      <c r="C134" s="89"/>
      <c r="D134" s="89"/>
    </row>
    <row r="135" spans="1:4" ht="12.95" customHeight="1" x14ac:dyDescent="0.25">
      <c r="A135" s="89"/>
      <c r="B135" s="89"/>
      <c r="C135" s="89"/>
      <c r="D135" s="89"/>
    </row>
    <row r="136" spans="1:4" ht="12.95" customHeight="1" x14ac:dyDescent="0.25">
      <c r="A136" s="89"/>
      <c r="B136" s="89"/>
      <c r="C136" s="89"/>
      <c r="D136" s="89"/>
    </row>
    <row r="137" spans="1:4" ht="12.95" customHeight="1" x14ac:dyDescent="0.25">
      <c r="A137" s="89"/>
      <c r="B137" s="89"/>
      <c r="C137" s="89"/>
      <c r="D137" s="89"/>
    </row>
    <row r="138" spans="1:4" ht="12.95" customHeight="1" x14ac:dyDescent="0.25">
      <c r="A138" s="89"/>
      <c r="B138" s="89"/>
      <c r="C138" s="89"/>
      <c r="D138" s="89"/>
    </row>
    <row r="139" spans="1:4" ht="12.95" customHeight="1" x14ac:dyDescent="0.25">
      <c r="A139" s="89"/>
      <c r="B139" s="89"/>
      <c r="C139" s="89"/>
      <c r="D139" s="89"/>
    </row>
    <row r="140" spans="1:4" ht="12.95" customHeight="1" x14ac:dyDescent="0.25">
      <c r="A140" s="89"/>
      <c r="B140" s="89"/>
      <c r="C140" s="89"/>
      <c r="D140" s="89"/>
    </row>
    <row r="141" spans="1:4" ht="12.95" customHeight="1" x14ac:dyDescent="0.25">
      <c r="A141" s="89"/>
      <c r="B141" s="89"/>
      <c r="C141" s="89"/>
      <c r="D141" s="89"/>
    </row>
    <row r="142" spans="1:4" ht="12.95" customHeight="1" x14ac:dyDescent="0.25">
      <c r="A142" s="89"/>
      <c r="B142" s="89"/>
      <c r="C142" s="89"/>
      <c r="D142" s="89"/>
    </row>
    <row r="143" spans="1:4" ht="12.95" customHeight="1" x14ac:dyDescent="0.25">
      <c r="A143" s="89"/>
      <c r="B143" s="89"/>
      <c r="C143" s="89"/>
      <c r="D143" s="89"/>
    </row>
    <row r="144" spans="1:4" ht="12.95" customHeight="1" x14ac:dyDescent="0.25">
      <c r="A144" s="89"/>
      <c r="B144" s="89"/>
      <c r="C144" s="89"/>
      <c r="D144" s="89"/>
    </row>
    <row r="145" spans="1:4" ht="12.95" customHeight="1" x14ac:dyDescent="0.25">
      <c r="A145" s="89"/>
      <c r="B145" s="89"/>
      <c r="C145" s="89"/>
      <c r="D145" s="89"/>
    </row>
    <row r="146" spans="1:4" ht="12.95" customHeight="1" x14ac:dyDescent="0.25">
      <c r="A146" s="89"/>
      <c r="B146" s="89"/>
      <c r="C146" s="89"/>
      <c r="D146" s="89"/>
    </row>
    <row r="147" spans="1:4" ht="12.95" customHeight="1" x14ac:dyDescent="0.25">
      <c r="A147" s="89"/>
      <c r="B147" s="89"/>
      <c r="C147" s="89"/>
      <c r="D147" s="89"/>
    </row>
    <row r="148" spans="1:4" ht="12.95" customHeight="1" x14ac:dyDescent="0.25">
      <c r="A148" s="89"/>
      <c r="B148" s="89"/>
      <c r="C148" s="89"/>
      <c r="D148" s="89"/>
    </row>
    <row r="149" spans="1:4" ht="12.95" customHeight="1" x14ac:dyDescent="0.25">
      <c r="A149" s="89"/>
      <c r="B149" s="89"/>
      <c r="C149" s="89"/>
      <c r="D149" s="89"/>
    </row>
    <row r="150" spans="1:4" ht="12.95" customHeight="1" x14ac:dyDescent="0.25">
      <c r="A150" s="89"/>
      <c r="B150" s="89"/>
      <c r="C150" s="89"/>
      <c r="D150" s="89"/>
    </row>
    <row r="151" spans="1:4" ht="12.95" customHeight="1" x14ac:dyDescent="0.25">
      <c r="A151" s="89"/>
      <c r="B151" s="89"/>
      <c r="C151" s="89"/>
      <c r="D151" s="89"/>
    </row>
    <row r="152" spans="1:4" ht="12.95" customHeight="1" x14ac:dyDescent="0.25">
      <c r="A152" s="89"/>
      <c r="B152" s="89"/>
      <c r="C152" s="89"/>
      <c r="D152" s="89"/>
    </row>
    <row r="153" spans="1:4" ht="12.95" customHeight="1" x14ac:dyDescent="0.25">
      <c r="A153" s="89"/>
      <c r="B153" s="89"/>
      <c r="C153" s="89"/>
      <c r="D153" s="89"/>
    </row>
    <row r="154" spans="1:4" ht="12.95" customHeight="1" x14ac:dyDescent="0.25">
      <c r="A154" s="89"/>
      <c r="B154" s="89"/>
      <c r="C154" s="89"/>
      <c r="D154" s="89"/>
    </row>
    <row r="155" spans="1:4" ht="12.95" customHeight="1" x14ac:dyDescent="0.25">
      <c r="A155" s="89"/>
      <c r="B155" s="89"/>
      <c r="C155" s="89"/>
      <c r="D155" s="89"/>
    </row>
    <row r="156" spans="1:4" ht="12.95" customHeight="1" x14ac:dyDescent="0.25">
      <c r="A156" s="89"/>
      <c r="B156" s="89"/>
      <c r="C156" s="89"/>
      <c r="D156" s="89"/>
    </row>
    <row r="157" spans="1:4" ht="12.95" customHeight="1" x14ac:dyDescent="0.25">
      <c r="A157" s="89"/>
      <c r="B157" s="89"/>
      <c r="C157" s="89"/>
      <c r="D157" s="89"/>
    </row>
    <row r="158" spans="1:4" ht="12.95" customHeight="1" x14ac:dyDescent="0.25">
      <c r="A158" s="89"/>
      <c r="B158" s="89"/>
      <c r="C158" s="89"/>
      <c r="D158" s="89"/>
    </row>
    <row r="159" spans="1:4" ht="12.95" customHeight="1" x14ac:dyDescent="0.25">
      <c r="A159" s="89"/>
      <c r="B159" s="89"/>
      <c r="C159" s="89"/>
      <c r="D159" s="89"/>
    </row>
    <row r="160" spans="1:4" ht="12.95" customHeight="1" x14ac:dyDescent="0.25">
      <c r="A160" s="89"/>
      <c r="B160" s="89"/>
      <c r="C160" s="89"/>
      <c r="D160" s="89"/>
    </row>
    <row r="161" spans="1:4" ht="12.95" customHeight="1" x14ac:dyDescent="0.25">
      <c r="A161" s="89"/>
      <c r="B161" s="89"/>
      <c r="C161" s="89"/>
      <c r="D161" s="89"/>
    </row>
    <row r="162" spans="1:4" ht="12.95" customHeight="1" x14ac:dyDescent="0.25">
      <c r="A162" s="89"/>
      <c r="B162" s="89"/>
      <c r="C162" s="89"/>
      <c r="D162" s="89"/>
    </row>
    <row r="163" spans="1:4" ht="12.95" customHeight="1" x14ac:dyDescent="0.25">
      <c r="A163" s="89"/>
      <c r="B163" s="89"/>
      <c r="C163" s="89"/>
      <c r="D163" s="89"/>
    </row>
    <row r="164" spans="1:4" ht="12.95" customHeight="1" x14ac:dyDescent="0.25">
      <c r="A164" s="89"/>
      <c r="B164" s="89"/>
      <c r="C164" s="89"/>
      <c r="D164" s="89"/>
    </row>
    <row r="165" spans="1:4" ht="12.95" customHeight="1" x14ac:dyDescent="0.25">
      <c r="A165" s="89"/>
      <c r="B165" s="89"/>
      <c r="C165" s="89"/>
      <c r="D165" s="89"/>
    </row>
    <row r="166" spans="1:4" ht="12.95" customHeight="1" x14ac:dyDescent="0.25">
      <c r="A166" s="89"/>
      <c r="B166" s="89"/>
      <c r="C166" s="89"/>
      <c r="D166" s="89"/>
    </row>
    <row r="167" spans="1:4" ht="12.95" customHeight="1" x14ac:dyDescent="0.25">
      <c r="A167" s="89"/>
      <c r="B167" s="89"/>
      <c r="C167" s="89"/>
      <c r="D167" s="89"/>
    </row>
    <row r="168" spans="1:4" ht="12.95" customHeight="1" x14ac:dyDescent="0.25">
      <c r="A168" s="89"/>
      <c r="B168" s="89"/>
      <c r="C168" s="89"/>
      <c r="D168" s="89"/>
    </row>
    <row r="169" spans="1:4" ht="12.95" customHeight="1" x14ac:dyDescent="0.25">
      <c r="A169" s="89"/>
      <c r="B169" s="89"/>
      <c r="C169" s="89"/>
      <c r="D169" s="89"/>
    </row>
    <row r="170" spans="1:4" ht="12.95" customHeight="1" x14ac:dyDescent="0.25">
      <c r="A170" s="89"/>
      <c r="B170" s="89"/>
      <c r="C170" s="89"/>
      <c r="D170" s="89"/>
    </row>
    <row r="171" spans="1:4" ht="12.95" customHeight="1" x14ac:dyDescent="0.25">
      <c r="A171" s="89"/>
      <c r="B171" s="89"/>
      <c r="C171" s="89"/>
      <c r="D171" s="89"/>
    </row>
    <row r="172" spans="1:4" ht="12.95" customHeight="1" x14ac:dyDescent="0.25">
      <c r="A172" s="89"/>
      <c r="B172" s="89"/>
      <c r="C172" s="89"/>
      <c r="D172" s="89"/>
    </row>
    <row r="173" spans="1:4" ht="12.95" customHeight="1" x14ac:dyDescent="0.25">
      <c r="A173" s="89"/>
      <c r="B173" s="89"/>
      <c r="C173" s="89"/>
      <c r="D173" s="89"/>
    </row>
    <row r="174" spans="1:4" ht="12.95" customHeight="1" x14ac:dyDescent="0.25">
      <c r="A174" s="89"/>
      <c r="B174" s="89"/>
      <c r="C174" s="89"/>
      <c r="D174" s="89"/>
    </row>
    <row r="175" spans="1:4" ht="12.95" customHeight="1" x14ac:dyDescent="0.25">
      <c r="A175" s="89"/>
      <c r="B175" s="89"/>
      <c r="C175" s="89"/>
      <c r="D175" s="89"/>
    </row>
    <row r="176" spans="1:4" ht="12.95" customHeight="1" x14ac:dyDescent="0.25">
      <c r="A176" s="89"/>
      <c r="B176" s="89"/>
      <c r="C176" s="89"/>
      <c r="D176" s="89"/>
    </row>
    <row r="177" spans="1:4" ht="12.95" customHeight="1" x14ac:dyDescent="0.25">
      <c r="A177" s="89"/>
      <c r="B177" s="89"/>
      <c r="C177" s="89"/>
      <c r="D177" s="89"/>
    </row>
    <row r="178" spans="1:4" ht="12.95" customHeight="1" x14ac:dyDescent="0.25">
      <c r="A178" s="89"/>
      <c r="B178" s="89"/>
      <c r="C178" s="89"/>
      <c r="D178" s="89"/>
    </row>
    <row r="179" spans="1:4" ht="12.95" customHeight="1" x14ac:dyDescent="0.25">
      <c r="A179" s="89"/>
      <c r="B179" s="89"/>
      <c r="C179" s="89"/>
      <c r="D179" s="89"/>
    </row>
    <row r="180" spans="1:4" ht="12.95" customHeight="1" x14ac:dyDescent="0.25">
      <c r="A180" s="89"/>
      <c r="B180" s="89"/>
      <c r="C180" s="89"/>
      <c r="D180" s="89"/>
    </row>
    <row r="181" spans="1:4" ht="12.95" customHeight="1" x14ac:dyDescent="0.25">
      <c r="A181" s="89"/>
      <c r="B181" s="89"/>
      <c r="C181" s="89"/>
      <c r="D181" s="89"/>
    </row>
    <row r="182" spans="1:4" ht="12.95" customHeight="1" x14ac:dyDescent="0.25">
      <c r="A182" s="89"/>
      <c r="B182" s="89"/>
      <c r="C182" s="89"/>
      <c r="D182" s="89"/>
    </row>
    <row r="183" spans="1:4" ht="12.95" customHeight="1" x14ac:dyDescent="0.25">
      <c r="A183" s="89"/>
      <c r="B183" s="89"/>
      <c r="C183" s="89"/>
      <c r="D183" s="89"/>
    </row>
    <row r="184" spans="1:4" ht="12.95" customHeight="1" x14ac:dyDescent="0.25">
      <c r="A184" s="89"/>
      <c r="B184" s="89"/>
      <c r="C184" s="89"/>
      <c r="D184" s="89"/>
    </row>
    <row r="185" spans="1:4" ht="12.95" customHeight="1" x14ac:dyDescent="0.25">
      <c r="A185" s="89"/>
      <c r="B185" s="89"/>
      <c r="C185" s="89"/>
      <c r="D185" s="89"/>
    </row>
    <row r="186" spans="1:4" ht="12.95" customHeight="1" x14ac:dyDescent="0.25">
      <c r="A186" s="89"/>
      <c r="B186" s="89"/>
      <c r="C186" s="89"/>
      <c r="D186" s="89"/>
    </row>
    <row r="187" spans="1:4" ht="12.95" customHeight="1" x14ac:dyDescent="0.25">
      <c r="A187" s="89"/>
      <c r="B187" s="89"/>
      <c r="C187" s="89"/>
      <c r="D187" s="89"/>
    </row>
    <row r="188" spans="1:4" ht="12.95" customHeight="1" x14ac:dyDescent="0.25">
      <c r="A188" s="89"/>
      <c r="B188" s="89"/>
      <c r="C188" s="89"/>
      <c r="D188" s="89"/>
    </row>
    <row r="189" spans="1:4" ht="12.95" customHeight="1" x14ac:dyDescent="0.25">
      <c r="A189" s="89"/>
      <c r="B189" s="89"/>
      <c r="C189" s="89"/>
      <c r="D189" s="89"/>
    </row>
    <row r="190" spans="1:4" ht="12.95" customHeight="1" x14ac:dyDescent="0.25">
      <c r="A190" s="89"/>
      <c r="B190" s="89"/>
      <c r="C190" s="89"/>
      <c r="D190" s="89"/>
    </row>
    <row r="191" spans="1:4" ht="12.95" customHeight="1" x14ac:dyDescent="0.25">
      <c r="A191" s="89"/>
      <c r="B191" s="89"/>
      <c r="C191" s="89"/>
      <c r="D191" s="89"/>
    </row>
    <row r="192" spans="1:4" ht="12.95" customHeight="1" x14ac:dyDescent="0.25">
      <c r="A192" s="89"/>
      <c r="B192" s="89"/>
      <c r="C192" s="89"/>
      <c r="D192" s="89"/>
    </row>
    <row r="193" spans="1:4" ht="12.95" customHeight="1" x14ac:dyDescent="0.25">
      <c r="A193" s="89"/>
      <c r="B193" s="89"/>
      <c r="C193" s="89"/>
      <c r="D193" s="89"/>
    </row>
    <row r="194" spans="1:4" ht="12.95" customHeight="1" x14ac:dyDescent="0.25">
      <c r="A194" s="89"/>
      <c r="B194" s="89"/>
      <c r="C194" s="89"/>
      <c r="D194" s="89"/>
    </row>
    <row r="195" spans="1:4" ht="12.95" customHeight="1" x14ac:dyDescent="0.25">
      <c r="A195" s="89"/>
      <c r="B195" s="89"/>
      <c r="C195" s="89"/>
      <c r="D195" s="89"/>
    </row>
    <row r="196" spans="1:4" ht="12.95" customHeight="1" x14ac:dyDescent="0.25">
      <c r="A196" s="89"/>
      <c r="B196" s="89"/>
      <c r="C196" s="89"/>
      <c r="D196" s="89"/>
    </row>
    <row r="197" spans="1:4" ht="12.95" customHeight="1" x14ac:dyDescent="0.25">
      <c r="A197" s="89"/>
      <c r="B197" s="89"/>
      <c r="C197" s="89"/>
      <c r="D197" s="89"/>
    </row>
    <row r="198" spans="1:4" ht="12.95" customHeight="1" x14ac:dyDescent="0.25">
      <c r="A198" s="89"/>
      <c r="B198" s="89"/>
      <c r="C198" s="89"/>
      <c r="D198" s="89"/>
    </row>
    <row r="199" spans="1:4" ht="12.95" customHeight="1" x14ac:dyDescent="0.25">
      <c r="A199" s="89"/>
      <c r="B199" s="89"/>
      <c r="C199" s="89"/>
      <c r="D199" s="89"/>
    </row>
    <row r="200" spans="1:4" ht="12.95" customHeight="1" x14ac:dyDescent="0.25">
      <c r="A200" s="89"/>
      <c r="B200" s="89"/>
      <c r="C200" s="89"/>
      <c r="D200" s="89"/>
    </row>
    <row r="201" spans="1:4" ht="12.95" customHeight="1" x14ac:dyDescent="0.25">
      <c r="A201" s="89"/>
      <c r="B201" s="89"/>
      <c r="C201" s="89"/>
      <c r="D201" s="89"/>
    </row>
    <row r="202" spans="1:4" ht="12.95" customHeight="1" x14ac:dyDescent="0.25">
      <c r="A202" s="89"/>
      <c r="B202" s="89"/>
      <c r="C202" s="89"/>
      <c r="D202" s="89"/>
    </row>
    <row r="203" spans="1:4" ht="12.95" customHeight="1" x14ac:dyDescent="0.25">
      <c r="A203" s="89"/>
      <c r="B203" s="89"/>
      <c r="C203" s="89"/>
      <c r="D203" s="89"/>
    </row>
    <row r="204" spans="1:4" ht="12.95" customHeight="1" x14ac:dyDescent="0.25">
      <c r="A204" s="89"/>
      <c r="B204" s="89"/>
      <c r="C204" s="89"/>
      <c r="D204" s="89"/>
    </row>
    <row r="205" spans="1:4" ht="12.95" customHeight="1" x14ac:dyDescent="0.25">
      <c r="A205" s="89"/>
      <c r="B205" s="89"/>
      <c r="C205" s="89"/>
      <c r="D205" s="89"/>
    </row>
    <row r="206" spans="1:4" ht="12.95" customHeight="1" x14ac:dyDescent="0.25">
      <c r="A206" s="89"/>
      <c r="B206" s="89"/>
      <c r="C206" s="89"/>
      <c r="D206" s="89"/>
    </row>
    <row r="207" spans="1:4" ht="12.95" customHeight="1" x14ac:dyDescent="0.25">
      <c r="A207" s="89"/>
      <c r="B207" s="89"/>
      <c r="C207" s="89"/>
      <c r="D207" s="89"/>
    </row>
    <row r="208" spans="1:4" ht="12.95" customHeight="1" x14ac:dyDescent="0.25">
      <c r="A208" s="89"/>
      <c r="B208" s="89"/>
      <c r="C208" s="89"/>
      <c r="D208" s="89"/>
    </row>
    <row r="209" spans="1:4" ht="12.95" customHeight="1" x14ac:dyDescent="0.25">
      <c r="A209" s="89"/>
      <c r="B209" s="89"/>
      <c r="C209" s="89"/>
      <c r="D209" s="89"/>
    </row>
    <row r="210" spans="1:4" ht="12.95" customHeight="1" x14ac:dyDescent="0.25">
      <c r="A210" s="89"/>
      <c r="B210" s="89"/>
      <c r="C210" s="89"/>
      <c r="D210" s="89"/>
    </row>
    <row r="211" spans="1:4" ht="12.95" customHeight="1" x14ac:dyDescent="0.25">
      <c r="A211" s="89"/>
      <c r="B211" s="89"/>
      <c r="C211" s="89"/>
      <c r="D211" s="89"/>
    </row>
    <row r="212" spans="1:4" ht="12.95" customHeight="1" x14ac:dyDescent="0.25">
      <c r="A212" s="89"/>
      <c r="B212" s="89"/>
      <c r="C212" s="89"/>
      <c r="D212" s="89"/>
    </row>
    <row r="213" spans="1:4" ht="12.95" customHeight="1" x14ac:dyDescent="0.25">
      <c r="A213" s="89"/>
      <c r="B213" s="89"/>
      <c r="C213" s="89"/>
      <c r="D213" s="89"/>
    </row>
    <row r="214" spans="1:4" ht="12.95" customHeight="1" x14ac:dyDescent="0.25">
      <c r="A214" s="89"/>
      <c r="B214" s="89"/>
      <c r="C214" s="89"/>
      <c r="D214" s="89"/>
    </row>
    <row r="215" spans="1:4" ht="12.95" customHeight="1" x14ac:dyDescent="0.25">
      <c r="A215" s="89"/>
      <c r="B215" s="89"/>
      <c r="C215" s="89"/>
      <c r="D215" s="89"/>
    </row>
    <row r="216" spans="1:4" ht="12.95" customHeight="1" x14ac:dyDescent="0.25">
      <c r="A216" s="89"/>
      <c r="B216" s="89"/>
      <c r="C216" s="89"/>
      <c r="D216" s="89"/>
    </row>
    <row r="217" spans="1:4" ht="12.95" customHeight="1" x14ac:dyDescent="0.25">
      <c r="A217" s="89"/>
      <c r="B217" s="89"/>
      <c r="C217" s="89"/>
      <c r="D217" s="89"/>
    </row>
    <row r="218" spans="1:4" ht="12.95" customHeight="1" x14ac:dyDescent="0.25">
      <c r="A218" s="89"/>
      <c r="B218" s="89"/>
      <c r="C218" s="89"/>
      <c r="D218" s="89"/>
    </row>
    <row r="219" spans="1:4" ht="12.95" customHeight="1" x14ac:dyDescent="0.25">
      <c r="A219" s="89"/>
      <c r="B219" s="89"/>
      <c r="C219" s="89"/>
      <c r="D219" s="89"/>
    </row>
    <row r="220" spans="1:4" ht="12.95" customHeight="1" x14ac:dyDescent="0.25">
      <c r="A220" s="89"/>
      <c r="B220" s="89"/>
      <c r="C220" s="89"/>
      <c r="D220" s="89"/>
    </row>
    <row r="221" spans="1:4" ht="12.95" customHeight="1" x14ac:dyDescent="0.25">
      <c r="A221" s="89"/>
      <c r="B221" s="89"/>
      <c r="C221" s="89"/>
      <c r="D221" s="89"/>
    </row>
    <row r="222" spans="1:4" ht="12.95" customHeight="1" x14ac:dyDescent="0.25">
      <c r="A222" s="89"/>
      <c r="B222" s="89"/>
      <c r="C222" s="89"/>
      <c r="D222" s="89"/>
    </row>
    <row r="223" spans="1:4" ht="12.95" customHeight="1" x14ac:dyDescent="0.25">
      <c r="A223" s="89"/>
      <c r="B223" s="89"/>
      <c r="C223" s="89"/>
      <c r="D223" s="89"/>
    </row>
    <row r="224" spans="1:4" ht="12.95" customHeight="1" x14ac:dyDescent="0.25">
      <c r="A224" s="89"/>
      <c r="B224" s="89"/>
      <c r="C224" s="89"/>
      <c r="D224" s="89"/>
    </row>
    <row r="225" spans="1:4" ht="12.95" customHeight="1" x14ac:dyDescent="0.25">
      <c r="A225" s="89"/>
      <c r="B225" s="89"/>
      <c r="C225" s="89"/>
      <c r="D225" s="89"/>
    </row>
    <row r="226" spans="1:4" ht="12.95" customHeight="1" x14ac:dyDescent="0.25">
      <c r="A226" s="89"/>
      <c r="B226" s="89"/>
      <c r="C226" s="89"/>
      <c r="D226" s="89"/>
    </row>
    <row r="227" spans="1:4" ht="12.95" customHeight="1" x14ac:dyDescent="0.25">
      <c r="A227" s="89"/>
      <c r="B227" s="89"/>
      <c r="C227" s="89"/>
      <c r="D227" s="89"/>
    </row>
    <row r="228" spans="1:4" ht="12.95" customHeight="1" x14ac:dyDescent="0.25">
      <c r="A228" s="89"/>
      <c r="B228" s="89"/>
      <c r="C228" s="89"/>
      <c r="D228" s="89"/>
    </row>
    <row r="229" spans="1:4" ht="12.95" customHeight="1" x14ac:dyDescent="0.25">
      <c r="A229" s="89"/>
      <c r="B229" s="89"/>
      <c r="C229" s="89"/>
      <c r="D229" s="89"/>
    </row>
    <row r="230" spans="1:4" ht="12.95" customHeight="1" x14ac:dyDescent="0.25">
      <c r="A230" s="89"/>
      <c r="B230" s="89"/>
      <c r="C230" s="89"/>
      <c r="D230" s="89"/>
    </row>
    <row r="231" spans="1:4" ht="12.95" customHeight="1" x14ac:dyDescent="0.25">
      <c r="A231" s="89"/>
      <c r="B231" s="89"/>
      <c r="C231" s="89"/>
      <c r="D231" s="89"/>
    </row>
    <row r="232" spans="1:4" ht="12.95" customHeight="1" x14ac:dyDescent="0.25">
      <c r="A232" s="89"/>
      <c r="B232" s="89"/>
      <c r="C232" s="89"/>
      <c r="D232" s="89"/>
    </row>
    <row r="233" spans="1:4" ht="12.95" customHeight="1" x14ac:dyDescent="0.25">
      <c r="A233" s="89"/>
      <c r="B233" s="89"/>
      <c r="C233" s="89"/>
      <c r="D233" s="89"/>
    </row>
    <row r="234" spans="1:4" ht="12.95" customHeight="1" x14ac:dyDescent="0.25">
      <c r="A234" s="89"/>
      <c r="B234" s="89"/>
      <c r="C234" s="89"/>
      <c r="D234" s="89"/>
    </row>
    <row r="235" spans="1:4" ht="12.95" customHeight="1" x14ac:dyDescent="0.25">
      <c r="A235" s="89"/>
      <c r="B235" s="89"/>
      <c r="C235" s="89"/>
      <c r="D235" s="89"/>
    </row>
    <row r="236" spans="1:4" ht="12.95" customHeight="1" x14ac:dyDescent="0.25">
      <c r="A236" s="89"/>
      <c r="B236" s="89"/>
      <c r="C236" s="89"/>
      <c r="D236" s="89"/>
    </row>
    <row r="237" spans="1:4" ht="12.95" customHeight="1" x14ac:dyDescent="0.25">
      <c r="A237" s="89"/>
      <c r="B237" s="89"/>
      <c r="C237" s="89"/>
      <c r="D237" s="89"/>
    </row>
    <row r="238" spans="1:4" ht="12.95" customHeight="1" x14ac:dyDescent="0.25">
      <c r="A238" s="89"/>
      <c r="B238" s="89"/>
      <c r="C238" s="89"/>
      <c r="D238" s="89"/>
    </row>
    <row r="239" spans="1:4" ht="12.95" customHeight="1" x14ac:dyDescent="0.25">
      <c r="A239" s="89"/>
      <c r="B239" s="89"/>
      <c r="C239" s="89"/>
      <c r="D239" s="89"/>
    </row>
    <row r="240" spans="1:4" ht="12.95" customHeight="1" x14ac:dyDescent="0.25">
      <c r="A240" s="89"/>
      <c r="B240" s="89"/>
      <c r="C240" s="89"/>
      <c r="D240" s="89"/>
    </row>
    <row r="241" spans="1:4" ht="12.95" customHeight="1" x14ac:dyDescent="0.25">
      <c r="A241" s="89"/>
      <c r="B241" s="89"/>
      <c r="C241" s="89"/>
      <c r="D241" s="89"/>
    </row>
    <row r="242" spans="1:4" ht="12.95" customHeight="1" x14ac:dyDescent="0.25">
      <c r="A242" s="89"/>
      <c r="B242" s="89"/>
      <c r="C242" s="89"/>
      <c r="D242" s="89"/>
    </row>
    <row r="243" spans="1:4" ht="12.95" customHeight="1" x14ac:dyDescent="0.25">
      <c r="A243" s="89"/>
      <c r="B243" s="89"/>
      <c r="C243" s="89"/>
      <c r="D243" s="89"/>
    </row>
    <row r="244" spans="1:4" ht="12.95" customHeight="1" x14ac:dyDescent="0.25">
      <c r="A244" s="89"/>
      <c r="B244" s="89"/>
      <c r="C244" s="89"/>
      <c r="D244" s="89"/>
    </row>
    <row r="245" spans="1:4" ht="12.95" customHeight="1" x14ac:dyDescent="0.25">
      <c r="A245" s="89"/>
      <c r="B245" s="89"/>
      <c r="C245" s="89"/>
      <c r="D245" s="89"/>
    </row>
    <row r="246" spans="1:4" x14ac:dyDescent="0.25">
      <c r="A246" s="89"/>
      <c r="B246" s="89"/>
      <c r="C246" s="89"/>
      <c r="D246" s="89"/>
    </row>
    <row r="247" spans="1:4" x14ac:dyDescent="0.25">
      <c r="A247" s="89"/>
      <c r="B247" s="89"/>
      <c r="C247" s="89"/>
      <c r="D247" s="89"/>
    </row>
    <row r="248" spans="1:4" x14ac:dyDescent="0.25">
      <c r="A248" s="89"/>
      <c r="B248" s="89"/>
      <c r="C248" s="89"/>
      <c r="D248" s="89"/>
    </row>
    <row r="249" spans="1:4" x14ac:dyDescent="0.25">
      <c r="A249" s="89"/>
      <c r="B249" s="89"/>
      <c r="C249" s="89"/>
      <c r="D249" s="89"/>
    </row>
    <row r="250" spans="1:4" x14ac:dyDescent="0.25">
      <c r="A250" s="89"/>
      <c r="B250" s="89"/>
      <c r="C250" s="89"/>
      <c r="D250" s="89"/>
    </row>
    <row r="251" spans="1:4" x14ac:dyDescent="0.25">
      <c r="A251" s="89"/>
      <c r="B251" s="89"/>
      <c r="C251" s="89"/>
      <c r="D251" s="89"/>
    </row>
    <row r="252" spans="1:4" x14ac:dyDescent="0.25">
      <c r="A252" s="89"/>
      <c r="B252" s="89"/>
      <c r="C252" s="89"/>
      <c r="D252" s="89"/>
    </row>
    <row r="253" spans="1:4" x14ac:dyDescent="0.25">
      <c r="A253" s="89"/>
      <c r="B253" s="89"/>
      <c r="C253" s="89"/>
      <c r="D253" s="89"/>
    </row>
    <row r="254" spans="1:4" x14ac:dyDescent="0.25">
      <c r="A254" s="89"/>
      <c r="B254" s="89"/>
      <c r="C254" s="89"/>
      <c r="D254" s="89"/>
    </row>
    <row r="255" spans="1:4" x14ac:dyDescent="0.25">
      <c r="A255" s="89"/>
      <c r="B255" s="89"/>
      <c r="C255" s="89"/>
      <c r="D255" s="89"/>
    </row>
    <row r="256" spans="1:4" x14ac:dyDescent="0.25">
      <c r="A256" s="89"/>
      <c r="B256" s="89"/>
      <c r="C256" s="89"/>
      <c r="D256" s="89"/>
    </row>
    <row r="257" spans="1:4" x14ac:dyDescent="0.25">
      <c r="A257" s="89"/>
      <c r="B257" s="89"/>
      <c r="C257" s="89"/>
      <c r="D257" s="89"/>
    </row>
    <row r="258" spans="1:4" x14ac:dyDescent="0.25">
      <c r="A258" s="89"/>
      <c r="B258" s="89"/>
      <c r="C258" s="89"/>
      <c r="D258" s="89"/>
    </row>
    <row r="259" spans="1:4" x14ac:dyDescent="0.25">
      <c r="A259" s="89"/>
      <c r="B259" s="89"/>
      <c r="C259" s="89"/>
      <c r="D259" s="89"/>
    </row>
    <row r="260" spans="1:4" x14ac:dyDescent="0.25">
      <c r="A260" s="89"/>
      <c r="B260" s="89"/>
      <c r="C260" s="89"/>
      <c r="D260" s="89"/>
    </row>
    <row r="261" spans="1:4" x14ac:dyDescent="0.25">
      <c r="A261" s="89"/>
      <c r="B261" s="89"/>
      <c r="C261" s="89"/>
      <c r="D261" s="89"/>
    </row>
    <row r="262" spans="1:4" x14ac:dyDescent="0.25">
      <c r="A262" s="89"/>
      <c r="B262" s="89"/>
      <c r="C262" s="89"/>
      <c r="D262" s="89"/>
    </row>
    <row r="263" spans="1:4" x14ac:dyDescent="0.25">
      <c r="A263" s="89"/>
      <c r="B263" s="89"/>
      <c r="C263" s="89"/>
      <c r="D263" s="89"/>
    </row>
    <row r="264" spans="1:4" x14ac:dyDescent="0.25">
      <c r="A264" s="89"/>
      <c r="B264" s="89"/>
      <c r="C264" s="89"/>
      <c r="D264" s="89"/>
    </row>
    <row r="265" spans="1:4" x14ac:dyDescent="0.25">
      <c r="A265" s="89"/>
      <c r="B265" s="89"/>
      <c r="C265" s="89"/>
      <c r="D265" s="89"/>
    </row>
    <row r="266" spans="1:4" x14ac:dyDescent="0.25">
      <c r="A266" s="89"/>
      <c r="B266" s="89"/>
      <c r="C266" s="89"/>
      <c r="D266" s="89"/>
    </row>
    <row r="267" spans="1:4" x14ac:dyDescent="0.25">
      <c r="A267" s="89"/>
      <c r="B267" s="89"/>
      <c r="C267" s="89"/>
      <c r="D267" s="89"/>
    </row>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6ED64-57B4-45BB-A648-D180710EC683}">
  <dimension ref="A2:H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63</v>
      </c>
      <c r="C7" s="74">
        <f>'Ex. Company A Data and Results'!F17</f>
        <v>660000</v>
      </c>
    </row>
    <row r="8" spans="2:4" ht="12.95" customHeight="1" x14ac:dyDescent="0.25">
      <c r="B8" s="62"/>
      <c r="C8" s="65" t="s">
        <v>20</v>
      </c>
    </row>
    <row r="9" spans="2:4" ht="12.95" customHeight="1" x14ac:dyDescent="0.25">
      <c r="B9" s="62" t="s">
        <v>56</v>
      </c>
      <c r="C9" s="81">
        <f>C37</f>
        <v>2100</v>
      </c>
    </row>
    <row r="10" spans="2:4" ht="12.95" customHeight="1" x14ac:dyDescent="0.25">
      <c r="B10" s="62"/>
      <c r="C10" s="65" t="s">
        <v>19</v>
      </c>
    </row>
    <row r="11" spans="2:4" s="9" customFormat="1" ht="12.95" customHeight="1" x14ac:dyDescent="0.25">
      <c r="B11" s="69" t="s">
        <v>82</v>
      </c>
      <c r="C11" s="75">
        <f>C7*C9</f>
        <v>1386000000</v>
      </c>
    </row>
    <row r="12" spans="2:4" ht="12.95" customHeight="1" x14ac:dyDescent="0.25">
      <c r="B12" s="66"/>
      <c r="C12" s="67"/>
    </row>
    <row r="13" spans="2:4" s="8" customFormat="1" ht="12.95" customHeight="1" x14ac:dyDescent="0.25">
      <c r="B13" s="62" t="s">
        <v>90</v>
      </c>
      <c r="C13" s="74">
        <f>'Ex. Company A Data and Results'!F18</f>
        <v>12264000</v>
      </c>
    </row>
    <row r="14" spans="2:4" ht="12.95" customHeight="1" x14ac:dyDescent="0.25">
      <c r="B14" s="62"/>
      <c r="C14" s="65" t="s">
        <v>20</v>
      </c>
    </row>
    <row r="15" spans="2:4" ht="12.95" customHeight="1" x14ac:dyDescent="0.25">
      <c r="B15" s="62" t="s">
        <v>91</v>
      </c>
      <c r="C15" s="73">
        <f>C38</f>
        <v>164.47702060221869</v>
      </c>
    </row>
    <row r="16" spans="2:4" ht="12.95" customHeight="1" x14ac:dyDescent="0.25">
      <c r="B16" s="62"/>
      <c r="C16" s="65" t="s">
        <v>19</v>
      </c>
    </row>
    <row r="17" spans="1:4" ht="12.95" customHeight="1" x14ac:dyDescent="0.25">
      <c r="B17" s="69" t="s">
        <v>92</v>
      </c>
      <c r="C17" s="75">
        <f>C13*C15</f>
        <v>2017146180.6656101</v>
      </c>
    </row>
    <row r="18" spans="1:4" ht="12.95" customHeight="1" x14ac:dyDescent="0.25"/>
    <row r="19" spans="1:4" ht="12.95" customHeight="1" x14ac:dyDescent="0.25">
      <c r="B19" s="62" t="s">
        <v>93</v>
      </c>
      <c r="C19" s="74">
        <f>'Ex. Company A Data and Results'!F19</f>
        <v>17000000</v>
      </c>
    </row>
    <row r="20" spans="1:4" ht="12.95" customHeight="1" x14ac:dyDescent="0.25">
      <c r="B20" s="62"/>
      <c r="C20" s="65" t="s">
        <v>20</v>
      </c>
    </row>
    <row r="21" spans="1:4" s="8" customFormat="1" ht="12.95" customHeight="1" x14ac:dyDescent="0.25">
      <c r="A21"/>
      <c r="B21" s="62" t="s">
        <v>94</v>
      </c>
      <c r="C21" s="63">
        <f>C34</f>
        <v>7.7299999999999969</v>
      </c>
      <c r="D21"/>
    </row>
    <row r="22" spans="1:4" ht="12.95" customHeight="1" x14ac:dyDescent="0.25">
      <c r="B22" s="62"/>
      <c r="C22" s="65" t="s">
        <v>20</v>
      </c>
    </row>
    <row r="23" spans="1:4" ht="12.95" customHeight="1" x14ac:dyDescent="0.25">
      <c r="B23" s="62" t="s">
        <v>95</v>
      </c>
      <c r="C23" s="74">
        <v>12</v>
      </c>
    </row>
    <row r="24" spans="1:4" ht="12.95" customHeight="1" x14ac:dyDescent="0.25">
      <c r="B24" s="62"/>
      <c r="C24" s="65" t="s">
        <v>19</v>
      </c>
    </row>
    <row r="25" spans="1:4" ht="12.95" customHeight="1" x14ac:dyDescent="0.25">
      <c r="B25" s="69" t="s">
        <v>96</v>
      </c>
      <c r="C25" s="75">
        <f>C19*C21*C23</f>
        <v>1576919999.9999993</v>
      </c>
    </row>
    <row r="26" spans="1:4" ht="12.95" customHeight="1" x14ac:dyDescent="0.25"/>
    <row r="27" spans="1:4" ht="12.95" customHeight="1" x14ac:dyDescent="0.25">
      <c r="B27" s="69" t="s">
        <v>45</v>
      </c>
      <c r="C27" s="75">
        <f>C11+C17+C25</f>
        <v>4980066180.6656094</v>
      </c>
    </row>
    <row r="28" spans="1:4" ht="12.95" customHeight="1" x14ac:dyDescent="0.25"/>
    <row r="29" spans="1:4" ht="12.95" customHeight="1" x14ac:dyDescent="0.25">
      <c r="B29" s="60"/>
      <c r="C29" s="60"/>
    </row>
    <row r="30" spans="1:4" ht="12.95" customHeight="1" x14ac:dyDescent="0.25">
      <c r="B30" s="1"/>
      <c r="C30" s="1"/>
    </row>
    <row r="31" spans="1:4" ht="12.95" customHeight="1" x14ac:dyDescent="0.25">
      <c r="B31" s="58" t="s">
        <v>35</v>
      </c>
      <c r="C31" s="58"/>
    </row>
    <row r="32" spans="1:4" ht="12.95" customHeight="1" x14ac:dyDescent="0.25">
      <c r="B32" s="59" t="s">
        <v>10</v>
      </c>
      <c r="C32" s="59" t="s">
        <v>12</v>
      </c>
    </row>
    <row r="33" spans="2:3" ht="12.95" customHeight="1" x14ac:dyDescent="0.25">
      <c r="B33" s="70" t="s">
        <v>44</v>
      </c>
      <c r="C33" s="71"/>
    </row>
    <row r="34" spans="2:3" ht="12.95" customHeight="1" x14ac:dyDescent="0.25">
      <c r="B34" s="112" t="s">
        <v>97</v>
      </c>
      <c r="C34" s="72">
        <f>'Ex. Company A Data and Results'!F15-'Ex. Company A Data and Results'!F20</f>
        <v>7.7299999999999969</v>
      </c>
    </row>
    <row r="35" spans="2:3" ht="12.95" customHeight="1" x14ac:dyDescent="0.25"/>
    <row r="36" spans="2:3" ht="12.95" customHeight="1" x14ac:dyDescent="0.25">
      <c r="B36" s="70" t="s">
        <v>89</v>
      </c>
      <c r="C36" s="77"/>
    </row>
    <row r="37" spans="2:3" ht="12.95" customHeight="1" x14ac:dyDescent="0.25">
      <c r="B37" s="64" t="s">
        <v>56</v>
      </c>
      <c r="C37" s="115">
        <f>'Ex. Company A Data and Results'!F37</f>
        <v>2100</v>
      </c>
    </row>
    <row r="38" spans="2:3" ht="12.95" customHeight="1" x14ac:dyDescent="0.25">
      <c r="B38" s="2" t="s">
        <v>98</v>
      </c>
      <c r="C38" s="116">
        <f>'Ex. Company A Data and Results'!F38</f>
        <v>164.47702060221869</v>
      </c>
    </row>
    <row r="39" spans="2:3" ht="12.95" customHeight="1" x14ac:dyDescent="0.25">
      <c r="B39" s="10"/>
      <c r="C39" s="12"/>
    </row>
    <row r="40" spans="2:3" ht="12.95" customHeight="1" x14ac:dyDescent="0.25">
      <c r="B40" s="10"/>
      <c r="C40" s="15"/>
    </row>
    <row r="41" spans="2:3" ht="12.95" customHeight="1" x14ac:dyDescent="0.25">
      <c r="B41" s="10"/>
      <c r="C41" s="14"/>
    </row>
    <row r="42" spans="2:3" ht="12.95" customHeight="1" x14ac:dyDescent="0.25">
      <c r="B42" s="10"/>
      <c r="C42" s="12"/>
    </row>
    <row r="43" spans="2:3" ht="12.95" customHeight="1" x14ac:dyDescent="0.25">
      <c r="B43" s="10"/>
      <c r="C43" s="12"/>
    </row>
    <row r="44" spans="2:3" ht="12.95" customHeight="1" x14ac:dyDescent="0.25">
      <c r="B44" s="10"/>
      <c r="C44" s="12"/>
    </row>
    <row r="45" spans="2:3" ht="12.95" customHeight="1" x14ac:dyDescent="0.25">
      <c r="B45" s="10"/>
      <c r="C45" s="12"/>
    </row>
    <row r="46" spans="2:3" ht="12.95" customHeight="1" x14ac:dyDescent="0.25">
      <c r="B46" s="10"/>
      <c r="C46" s="12"/>
    </row>
    <row r="47" spans="2:3" ht="12.95" customHeight="1" x14ac:dyDescent="0.25">
      <c r="B47" s="10"/>
      <c r="C47" s="12"/>
    </row>
    <row r="48" spans="2:3" ht="12.95" customHeight="1" x14ac:dyDescent="0.25">
      <c r="B48" s="10"/>
      <c r="C48" s="15"/>
    </row>
    <row r="49" spans="2:8" s="8" customFormat="1" ht="12.95" customHeight="1" x14ac:dyDescent="0.25">
      <c r="B49" s="10"/>
      <c r="C49" s="14"/>
      <c r="D49"/>
      <c r="H49"/>
    </row>
    <row r="50" spans="2:8" ht="12.95" customHeight="1" x14ac:dyDescent="0.25">
      <c r="B50" s="10"/>
      <c r="C50" s="12"/>
    </row>
    <row r="51" spans="2:8" ht="12.95" customHeight="1" x14ac:dyDescent="0.25">
      <c r="B51" s="10"/>
      <c r="C51" s="16"/>
    </row>
    <row r="52" spans="2:8" ht="12.95" customHeight="1" x14ac:dyDescent="0.25">
      <c r="B52" s="10"/>
      <c r="C52" s="12"/>
    </row>
    <row r="53" spans="2:8" s="8" customFormat="1" ht="12.95" customHeight="1" x14ac:dyDescent="0.25">
      <c r="B53" s="10"/>
      <c r="C53" s="12"/>
      <c r="H53"/>
    </row>
    <row r="54" spans="2:8" ht="12.95" customHeight="1" x14ac:dyDescent="0.25">
      <c r="B54" s="10"/>
      <c r="C54" s="12"/>
    </row>
    <row r="55" spans="2:8" ht="12.95" customHeight="1" x14ac:dyDescent="0.25">
      <c r="B55" s="10"/>
      <c r="C55" s="12"/>
    </row>
    <row r="56" spans="2:8" ht="12.95" customHeight="1" x14ac:dyDescent="0.25">
      <c r="B56" s="10"/>
      <c r="C56" s="12"/>
    </row>
    <row r="57" spans="2:8" ht="12.95" customHeight="1" x14ac:dyDescent="0.25">
      <c r="B57" s="10"/>
      <c r="C57" s="12"/>
    </row>
    <row r="58" spans="2:8" ht="12.95" customHeight="1" x14ac:dyDescent="0.25">
      <c r="B58" s="10"/>
      <c r="C58" s="12"/>
    </row>
    <row r="59" spans="2:8" s="8" customFormat="1" ht="12.95" customHeight="1" x14ac:dyDescent="0.25">
      <c r="B59" s="10"/>
      <c r="C59" s="12"/>
      <c r="H59"/>
    </row>
    <row r="60" spans="2:8" ht="12.95" customHeight="1" x14ac:dyDescent="0.25">
      <c r="B60" s="13"/>
      <c r="C60" s="17"/>
    </row>
    <row r="61" spans="2:8" ht="12.95" customHeight="1" x14ac:dyDescent="0.25">
      <c r="B61" s="10"/>
      <c r="C61" s="11"/>
    </row>
    <row r="62" spans="2:8" ht="12.95" customHeight="1" x14ac:dyDescent="0.25">
      <c r="B62" s="18"/>
      <c r="C62" s="18"/>
    </row>
    <row r="63" spans="2:8" ht="12.95" customHeight="1" x14ac:dyDescent="0.25">
      <c r="B63" s="18"/>
      <c r="C63" s="18"/>
    </row>
    <row r="64" spans="2:8" ht="12.95" customHeight="1" x14ac:dyDescent="0.25">
      <c r="B64" s="18"/>
      <c r="C64" s="18"/>
    </row>
    <row r="65" spans="2:8" s="8" customFormat="1" ht="12.95" customHeight="1" x14ac:dyDescent="0.25">
      <c r="B65"/>
      <c r="C65"/>
      <c r="H65"/>
    </row>
    <row r="66" spans="2:8" ht="12.95" customHeight="1" x14ac:dyDescent="0.25"/>
    <row r="67" spans="2:8" s="8" customFormat="1" ht="12.95" customHeight="1" x14ac:dyDescent="0.25">
      <c r="B67"/>
      <c r="C67"/>
      <c r="H67"/>
    </row>
    <row r="68" spans="2:8" ht="12.95" customHeight="1" x14ac:dyDescent="0.25"/>
    <row r="69" spans="2:8" ht="12.95" customHeight="1" x14ac:dyDescent="0.25"/>
    <row r="70" spans="2:8" ht="12.95" customHeight="1" x14ac:dyDescent="0.25"/>
    <row r="71" spans="2:8" ht="12.95" customHeight="1" x14ac:dyDescent="0.25"/>
    <row r="72" spans="2:8" ht="12.95" customHeight="1" x14ac:dyDescent="0.25"/>
    <row r="73" spans="2:8" ht="12.95" customHeight="1" x14ac:dyDescent="0.25"/>
    <row r="74" spans="2:8" ht="12.95" customHeight="1" x14ac:dyDescent="0.25"/>
    <row r="75" spans="2:8" s="8" customFormat="1" ht="12.95" customHeight="1" x14ac:dyDescent="0.25">
      <c r="B75"/>
      <c r="C75"/>
      <c r="H75"/>
    </row>
    <row r="76" spans="2:8" ht="12.95" customHeight="1" x14ac:dyDescent="0.25"/>
    <row r="77" spans="2:8" s="8" customFormat="1" ht="12.95" customHeight="1" x14ac:dyDescent="0.25">
      <c r="B77"/>
      <c r="C77"/>
      <c r="H77"/>
    </row>
    <row r="78" spans="2:8" ht="12.95" customHeight="1" x14ac:dyDescent="0.25"/>
    <row r="79" spans="2:8" ht="12.95" customHeight="1" x14ac:dyDescent="0.25"/>
    <row r="80" spans="2:8" ht="12.95" customHeight="1" x14ac:dyDescent="0.25"/>
    <row r="81" spans="2:8" s="8" customFormat="1" ht="12.95" customHeight="1" x14ac:dyDescent="0.25">
      <c r="B81"/>
      <c r="C81"/>
      <c r="H81"/>
    </row>
    <row r="82" spans="2:8" ht="12.95" customHeight="1" x14ac:dyDescent="0.25"/>
    <row r="83" spans="2:8" ht="12.95" customHeight="1" x14ac:dyDescent="0.25"/>
    <row r="84" spans="2:8" ht="12.95" customHeight="1" x14ac:dyDescent="0.25"/>
    <row r="85" spans="2:8" ht="12.95" customHeight="1" x14ac:dyDescent="0.25"/>
    <row r="86" spans="2:8" ht="12.95" customHeight="1" x14ac:dyDescent="0.25"/>
    <row r="87" spans="2:8" ht="12.95" customHeight="1" x14ac:dyDescent="0.25"/>
    <row r="88" spans="2:8" ht="12.95" customHeight="1" x14ac:dyDescent="0.25"/>
    <row r="89" spans="2:8" ht="12.95" customHeight="1" x14ac:dyDescent="0.25"/>
    <row r="90" spans="2:8" ht="12.95" customHeight="1" x14ac:dyDescent="0.25"/>
    <row r="91" spans="2:8" ht="12.95" customHeight="1" x14ac:dyDescent="0.25"/>
    <row r="92" spans="2:8" ht="12.95" customHeight="1" x14ac:dyDescent="0.25"/>
    <row r="93" spans="2:8" ht="12.95" customHeight="1" x14ac:dyDescent="0.25"/>
    <row r="94" spans="2:8" ht="12.95" customHeight="1" x14ac:dyDescent="0.25"/>
    <row r="95" spans="2:8" ht="12.95" customHeight="1" x14ac:dyDescent="0.25"/>
    <row r="96" spans="2:8" ht="12.95" customHeight="1" x14ac:dyDescent="0.25"/>
    <row r="97" ht="12.95" customHeight="1" x14ac:dyDescent="0.25"/>
    <row r="98" ht="12.95" customHeight="1" x14ac:dyDescent="0.25"/>
    <row r="99" ht="12.9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2137A-CA45-4F64-A322-16B9BB02D5AF}">
  <dimension ref="A2:D163"/>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7"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c r="D6" s="89"/>
    </row>
    <row r="7" spans="2:4" ht="12.95" customHeight="1" x14ac:dyDescent="0.25">
      <c r="B7" s="62" t="s">
        <v>128</v>
      </c>
      <c r="C7" s="79">
        <f>'Ex. Company A Data and Results'!F13</f>
        <v>171327000</v>
      </c>
      <c r="D7" s="89"/>
    </row>
    <row r="8" spans="2:4" ht="12.95" customHeight="1" x14ac:dyDescent="0.25">
      <c r="B8" s="62"/>
      <c r="C8" s="65" t="s">
        <v>20</v>
      </c>
      <c r="D8" s="89"/>
    </row>
    <row r="9" spans="2:4" ht="12.95" customHeight="1" x14ac:dyDescent="0.25">
      <c r="B9" s="62" t="s">
        <v>129</v>
      </c>
      <c r="C9" s="63">
        <f>C21</f>
        <v>21.9</v>
      </c>
      <c r="D9" s="89"/>
    </row>
    <row r="10" spans="2:4" s="9" customFormat="1" ht="12.95" customHeight="1" x14ac:dyDescent="0.25">
      <c r="B10" s="62"/>
      <c r="C10" s="80" t="s">
        <v>19</v>
      </c>
      <c r="D10" s="94"/>
    </row>
    <row r="11" spans="2:4" ht="12.95" customHeight="1" x14ac:dyDescent="0.25">
      <c r="B11" s="69" t="s">
        <v>53</v>
      </c>
      <c r="C11" s="87">
        <f>C7*C9</f>
        <v>3752061299.9999995</v>
      </c>
      <c r="D11" s="89"/>
    </row>
    <row r="12" spans="2:4" s="8" customFormat="1" ht="12.95" customHeight="1" x14ac:dyDescent="0.25">
      <c r="D12" s="95"/>
    </row>
    <row r="13" spans="2:4" ht="12.95" customHeight="1" x14ac:dyDescent="0.25">
      <c r="B13" s="92"/>
      <c r="C13" s="92"/>
      <c r="D13" s="89"/>
    </row>
    <row r="14" spans="2:4" ht="12.95" customHeight="1" x14ac:dyDescent="0.25">
      <c r="B14" s="89"/>
      <c r="C14" s="89"/>
      <c r="D14" s="89"/>
    </row>
    <row r="15" spans="2:4" ht="12.95" customHeight="1" x14ac:dyDescent="0.25">
      <c r="B15" s="58" t="s">
        <v>35</v>
      </c>
      <c r="C15" s="58"/>
      <c r="D15" s="89"/>
    </row>
    <row r="16" spans="2:4" ht="12.95" customHeight="1" x14ac:dyDescent="0.25">
      <c r="B16" s="59" t="s">
        <v>10</v>
      </c>
      <c r="C16" s="59" t="s">
        <v>12</v>
      </c>
      <c r="D16" s="89"/>
    </row>
    <row r="17" spans="2:4" ht="12.95" customHeight="1" x14ac:dyDescent="0.25">
      <c r="B17" s="70" t="s">
        <v>44</v>
      </c>
      <c r="C17" s="71"/>
      <c r="D17" s="89"/>
    </row>
    <row r="18" spans="2:4" ht="12.95" customHeight="1" x14ac:dyDescent="0.25">
      <c r="B18" s="64"/>
      <c r="C18" s="118"/>
      <c r="D18" s="89"/>
    </row>
    <row r="19" spans="2:4" ht="12.95" customHeight="1" x14ac:dyDescent="0.25">
      <c r="B19" s="68"/>
      <c r="C19" s="76"/>
      <c r="D19" s="89"/>
    </row>
    <row r="20" spans="2:4" ht="12.95" customHeight="1" x14ac:dyDescent="0.25">
      <c r="B20" s="70" t="s">
        <v>89</v>
      </c>
      <c r="C20" s="77"/>
      <c r="D20" s="89"/>
    </row>
    <row r="21" spans="2:4" ht="12.95" customHeight="1" x14ac:dyDescent="0.25">
      <c r="B21" s="64" t="s">
        <v>130</v>
      </c>
      <c r="C21" s="72">
        <f>'Ex. Company A Data and Results'!F47</f>
        <v>21.9</v>
      </c>
      <c r="D21" s="89"/>
    </row>
    <row r="22" spans="2:4" ht="12.95" customHeight="1" x14ac:dyDescent="0.25">
      <c r="B22" s="89"/>
      <c r="C22" s="89"/>
      <c r="D22" s="89"/>
    </row>
    <row r="23" spans="2:4" ht="12.95" customHeight="1" x14ac:dyDescent="0.25">
      <c r="B23" s="89"/>
      <c r="C23" s="89"/>
      <c r="D23" s="89"/>
    </row>
    <row r="24" spans="2:4" ht="12.95" customHeight="1" x14ac:dyDescent="0.25">
      <c r="B24" s="89"/>
      <c r="C24" s="89"/>
      <c r="D24" s="89"/>
    </row>
    <row r="25" spans="2:4" ht="12.95" customHeight="1" x14ac:dyDescent="0.25">
      <c r="B25" s="89"/>
      <c r="C25" s="89"/>
      <c r="D25" s="89"/>
    </row>
    <row r="26" spans="2:4" ht="12.95" customHeight="1" x14ac:dyDescent="0.25">
      <c r="B26" s="89"/>
      <c r="C26" s="89"/>
      <c r="D26" s="89"/>
    </row>
    <row r="27" spans="2:4" ht="12.95" customHeight="1" x14ac:dyDescent="0.25">
      <c r="B27" s="89"/>
      <c r="C27" s="89"/>
      <c r="D27" s="89"/>
    </row>
    <row r="28" spans="2:4" ht="12.95" customHeight="1" x14ac:dyDescent="0.25">
      <c r="B28" s="89"/>
      <c r="C28" s="89"/>
      <c r="D28" s="89"/>
    </row>
    <row r="29" spans="2:4" ht="12.95" customHeight="1" x14ac:dyDescent="0.25">
      <c r="B29" s="89"/>
      <c r="C29" s="89"/>
      <c r="D29" s="89"/>
    </row>
    <row r="30" spans="2:4" ht="12.95" customHeight="1" x14ac:dyDescent="0.25">
      <c r="B30" s="89"/>
      <c r="C30" s="89"/>
      <c r="D30" s="89"/>
    </row>
    <row r="31" spans="2:4" ht="12.95" customHeight="1" x14ac:dyDescent="0.25">
      <c r="B31" s="89"/>
      <c r="C31" s="89"/>
      <c r="D31" s="89"/>
    </row>
    <row r="32" spans="2:4" ht="12.95" customHeight="1" x14ac:dyDescent="0.25">
      <c r="B32" s="89"/>
      <c r="C32" s="89"/>
      <c r="D32" s="89"/>
    </row>
    <row r="33" spans="1:4" ht="12.95" customHeight="1" x14ac:dyDescent="0.25">
      <c r="B33" s="89"/>
      <c r="C33" s="89"/>
      <c r="D33" s="89"/>
    </row>
    <row r="34" spans="1:4" ht="12.95" customHeight="1" x14ac:dyDescent="0.25">
      <c r="B34" s="89"/>
      <c r="C34" s="89"/>
      <c r="D34" s="89"/>
    </row>
    <row r="35" spans="1:4" ht="12.95" customHeight="1" x14ac:dyDescent="0.25">
      <c r="B35" s="89"/>
      <c r="C35" s="89"/>
      <c r="D35" s="89"/>
    </row>
    <row r="36" spans="1:4" ht="12.95" customHeight="1" x14ac:dyDescent="0.25">
      <c r="B36" s="89"/>
      <c r="C36" s="89"/>
      <c r="D36" s="89"/>
    </row>
    <row r="37" spans="1:4" ht="12.95" customHeight="1" x14ac:dyDescent="0.25">
      <c r="B37" s="89"/>
      <c r="C37" s="89"/>
      <c r="D37" s="89"/>
    </row>
    <row r="38" spans="1:4" ht="12.95" customHeight="1" x14ac:dyDescent="0.25">
      <c r="B38" s="89"/>
      <c r="C38" s="89"/>
      <c r="D38" s="89"/>
    </row>
    <row r="39" spans="1:4" ht="12.95" customHeight="1" x14ac:dyDescent="0.25">
      <c r="B39" s="89"/>
      <c r="C39" s="89"/>
      <c r="D39" s="89"/>
    </row>
    <row r="40" spans="1:4" ht="12.95" customHeight="1" x14ac:dyDescent="0.25">
      <c r="B40" s="89"/>
      <c r="C40" s="89"/>
      <c r="D40" s="89"/>
    </row>
    <row r="41" spans="1:4" ht="12.95" customHeight="1" x14ac:dyDescent="0.25">
      <c r="B41" s="89"/>
      <c r="C41" s="89"/>
      <c r="D41" s="89"/>
    </row>
    <row r="42" spans="1:4" ht="12.95" customHeight="1" x14ac:dyDescent="0.25">
      <c r="B42" s="89"/>
      <c r="C42" s="89"/>
      <c r="D42" s="89"/>
    </row>
    <row r="43" spans="1:4" ht="12.95" customHeight="1" x14ac:dyDescent="0.25">
      <c r="B43" s="89"/>
      <c r="C43" s="89"/>
      <c r="D43" s="89"/>
    </row>
    <row r="44" spans="1:4" ht="12.95" customHeight="1" x14ac:dyDescent="0.25">
      <c r="B44" s="89"/>
      <c r="C44" s="89"/>
      <c r="D44" s="89"/>
    </row>
    <row r="45" spans="1:4" ht="12.95" customHeight="1" x14ac:dyDescent="0.25">
      <c r="A45" s="89"/>
      <c r="B45" s="89"/>
      <c r="C45" s="89"/>
      <c r="D45" s="89"/>
    </row>
    <row r="46" spans="1:4" ht="12.95" customHeight="1" x14ac:dyDescent="0.25">
      <c r="A46" s="89"/>
      <c r="B46" s="89"/>
      <c r="C46" s="89"/>
      <c r="D46" s="89"/>
    </row>
    <row r="47" spans="1:4" ht="12.95" customHeight="1" x14ac:dyDescent="0.25">
      <c r="A47" s="89"/>
      <c r="B47" s="89"/>
      <c r="C47" s="89"/>
      <c r="D47" s="89"/>
    </row>
    <row r="48" spans="1:4" ht="12.95" customHeight="1" x14ac:dyDescent="0.25">
      <c r="A48" s="89"/>
      <c r="B48" s="89"/>
      <c r="C48" s="89"/>
      <c r="D48" s="89"/>
    </row>
    <row r="49" spans="1:4" ht="12.95" customHeight="1" x14ac:dyDescent="0.25">
      <c r="A49" s="89"/>
      <c r="B49" s="89"/>
      <c r="C49" s="89"/>
      <c r="D49" s="89"/>
    </row>
    <row r="50" spans="1:4" ht="12.95" customHeight="1" x14ac:dyDescent="0.25">
      <c r="A50" s="89"/>
      <c r="B50" s="89"/>
      <c r="C50" s="89"/>
      <c r="D50" s="89"/>
    </row>
    <row r="51" spans="1:4" ht="12.95" customHeight="1" x14ac:dyDescent="0.25">
      <c r="A51" s="89"/>
      <c r="B51" s="89"/>
      <c r="C51" s="89"/>
      <c r="D51" s="89"/>
    </row>
    <row r="52" spans="1:4" ht="12.95" customHeight="1" x14ac:dyDescent="0.25">
      <c r="A52" s="89"/>
      <c r="B52" s="89"/>
      <c r="C52" s="89"/>
      <c r="D52" s="89"/>
    </row>
    <row r="53" spans="1:4" ht="12.95" customHeight="1" x14ac:dyDescent="0.25">
      <c r="A53" s="89"/>
      <c r="B53" s="89"/>
      <c r="C53" s="89"/>
      <c r="D53" s="89"/>
    </row>
    <row r="54" spans="1:4" ht="12.95" customHeight="1" x14ac:dyDescent="0.25">
      <c r="A54" s="89"/>
      <c r="B54" s="89"/>
      <c r="C54" s="89"/>
      <c r="D54" s="89"/>
    </row>
    <row r="55" spans="1:4" ht="12.95" customHeight="1" x14ac:dyDescent="0.25">
      <c r="A55" s="89"/>
      <c r="B55" s="89"/>
      <c r="C55" s="89"/>
      <c r="D55" s="89"/>
    </row>
    <row r="56" spans="1:4" ht="12.95" customHeight="1" x14ac:dyDescent="0.25">
      <c r="A56" s="89"/>
      <c r="B56" s="89"/>
      <c r="C56" s="89"/>
      <c r="D56" s="89"/>
    </row>
    <row r="57" spans="1:4" ht="12.95" customHeight="1" x14ac:dyDescent="0.25">
      <c r="B57" s="89"/>
      <c r="C57" s="89"/>
      <c r="D57" s="89"/>
    </row>
    <row r="58" spans="1:4" ht="12.95" customHeight="1" x14ac:dyDescent="0.25">
      <c r="B58" s="89"/>
      <c r="C58" s="89"/>
      <c r="D58" s="89"/>
    </row>
    <row r="59" spans="1:4" ht="12.95" customHeight="1" x14ac:dyDescent="0.25">
      <c r="B59" s="89"/>
      <c r="C59" s="89"/>
      <c r="D59" s="89"/>
    </row>
    <row r="60" spans="1:4" ht="12.95" customHeight="1" x14ac:dyDescent="0.25">
      <c r="B60" s="96"/>
      <c r="C60" s="89"/>
      <c r="D60" s="89"/>
    </row>
    <row r="61" spans="1:4" ht="12.95" customHeight="1" x14ac:dyDescent="0.25">
      <c r="B61" s="96"/>
      <c r="C61" s="89"/>
      <c r="D61" s="89"/>
    </row>
    <row r="62" spans="1:4" ht="12.95" customHeight="1" x14ac:dyDescent="0.25">
      <c r="B62" s="96"/>
      <c r="C62" s="89"/>
      <c r="D62" s="89"/>
    </row>
    <row r="63" spans="1:4" ht="12.95" customHeight="1" x14ac:dyDescent="0.25">
      <c r="B63" s="96"/>
      <c r="C63" s="89"/>
      <c r="D63" s="89"/>
    </row>
    <row r="64" spans="1:4" ht="12.95" customHeight="1" x14ac:dyDescent="0.25">
      <c r="B64" s="96"/>
      <c r="C64" s="89"/>
      <c r="D64" s="89"/>
    </row>
    <row r="65" spans="2:4" s="8" customFormat="1" ht="12.95" customHeight="1" x14ac:dyDescent="0.25">
      <c r="B65" s="96"/>
      <c r="C65" s="89"/>
      <c r="D65" s="89"/>
    </row>
    <row r="66" spans="2:4" ht="12.95" customHeight="1" x14ac:dyDescent="0.25">
      <c r="B66" s="96"/>
      <c r="C66" s="89"/>
      <c r="D66" s="89"/>
    </row>
    <row r="67" spans="2:4" ht="12.95" customHeight="1" x14ac:dyDescent="0.25">
      <c r="B67" s="10"/>
    </row>
    <row r="68" spans="2:4" ht="12.95" customHeight="1" x14ac:dyDescent="0.25">
      <c r="B68" s="10"/>
    </row>
    <row r="69" spans="2:4" s="8" customFormat="1" ht="12.95" customHeight="1" x14ac:dyDescent="0.25">
      <c r="B69" s="10"/>
      <c r="C69"/>
      <c r="D69"/>
    </row>
    <row r="70" spans="2:4" ht="12.95" customHeight="1" x14ac:dyDescent="0.25">
      <c r="B70" s="10"/>
    </row>
    <row r="71" spans="2:4" ht="12.95" customHeight="1" x14ac:dyDescent="0.25">
      <c r="B71" s="10"/>
    </row>
    <row r="72" spans="2:4" ht="12.95" customHeight="1" x14ac:dyDescent="0.25">
      <c r="B72" s="10"/>
    </row>
    <row r="73" spans="2:4" ht="12.95" customHeight="1" x14ac:dyDescent="0.25">
      <c r="B73" s="10"/>
    </row>
    <row r="74" spans="2:4" ht="12.95" customHeight="1" x14ac:dyDescent="0.25">
      <c r="B74" s="10"/>
    </row>
    <row r="75" spans="2:4" s="8" customFormat="1" ht="12.95" customHeight="1" x14ac:dyDescent="0.25">
      <c r="B75" s="10"/>
    </row>
    <row r="76" spans="2:4" ht="12.95" customHeight="1" x14ac:dyDescent="0.25">
      <c r="B76" s="13"/>
    </row>
    <row r="77" spans="2:4" ht="12.95" customHeight="1" x14ac:dyDescent="0.25">
      <c r="B77" s="10"/>
    </row>
    <row r="78" spans="2:4" ht="12.95" customHeight="1" x14ac:dyDescent="0.25">
      <c r="B78" s="18"/>
    </row>
    <row r="79" spans="2:4" ht="12.95" customHeight="1" x14ac:dyDescent="0.25">
      <c r="B79" s="18"/>
    </row>
    <row r="80" spans="2:4" ht="12.95" customHeight="1" x14ac:dyDescent="0.25">
      <c r="B80" s="18"/>
    </row>
    <row r="81" spans="2:2" s="8" customFormat="1" ht="12.95" customHeight="1" x14ac:dyDescent="0.25">
      <c r="B81"/>
    </row>
    <row r="82" spans="2:2" ht="12.95" customHeight="1" x14ac:dyDescent="0.25"/>
    <row r="83" spans="2:2" s="8" customFormat="1" ht="12.95" customHeight="1" x14ac:dyDescent="0.25">
      <c r="B83"/>
    </row>
    <row r="84" spans="2:2" ht="12.95" customHeight="1" x14ac:dyDescent="0.25"/>
    <row r="85" spans="2:2" ht="12.95" customHeight="1" x14ac:dyDescent="0.25"/>
    <row r="86" spans="2:2" ht="12.95" customHeight="1" x14ac:dyDescent="0.25"/>
    <row r="87" spans="2:2" ht="12.95" customHeight="1" x14ac:dyDescent="0.25"/>
    <row r="88" spans="2:2" ht="12.95" customHeight="1" x14ac:dyDescent="0.25"/>
    <row r="89" spans="2:2" ht="12.95" customHeight="1" x14ac:dyDescent="0.25"/>
    <row r="90" spans="2:2" ht="12.95" customHeight="1" x14ac:dyDescent="0.25"/>
    <row r="91" spans="2:2" s="8" customFormat="1" ht="12.95" customHeight="1" x14ac:dyDescent="0.25">
      <c r="B91"/>
    </row>
    <row r="92" spans="2:2" ht="12.95" customHeight="1" x14ac:dyDescent="0.25"/>
    <row r="93" spans="2:2" s="8" customFormat="1" ht="12.95" customHeight="1" x14ac:dyDescent="0.25">
      <c r="B93"/>
    </row>
    <row r="94" spans="2:2" ht="12.95" customHeight="1" x14ac:dyDescent="0.25"/>
    <row r="95" spans="2:2" ht="12.95" customHeight="1" x14ac:dyDescent="0.25"/>
    <row r="96" spans="2:2" ht="12.95" customHeight="1" x14ac:dyDescent="0.25"/>
    <row r="97" spans="2:2" s="8" customFormat="1" ht="12.95" customHeight="1" x14ac:dyDescent="0.25">
      <c r="B97"/>
    </row>
    <row r="98" spans="2:2" ht="12.95" customHeight="1" x14ac:dyDescent="0.25"/>
    <row r="99" spans="2:2" ht="12.95" customHeight="1" x14ac:dyDescent="0.25"/>
    <row r="100" spans="2:2" ht="12.95" customHeight="1" x14ac:dyDescent="0.25"/>
    <row r="101" spans="2:2" ht="12.95" customHeight="1" x14ac:dyDescent="0.25"/>
    <row r="102" spans="2:2" ht="12.95" customHeight="1" x14ac:dyDescent="0.25"/>
    <row r="103" spans="2:2" ht="12.95" customHeight="1" x14ac:dyDescent="0.25"/>
    <row r="104" spans="2:2" ht="12.95" customHeight="1" x14ac:dyDescent="0.25"/>
    <row r="105" spans="2:2" ht="12.95" customHeight="1" x14ac:dyDescent="0.25"/>
    <row r="106" spans="2:2" ht="12.95" customHeight="1" x14ac:dyDescent="0.25"/>
    <row r="107" spans="2:2" ht="12.95" customHeight="1" x14ac:dyDescent="0.25"/>
    <row r="108" spans="2:2" ht="12.95" customHeight="1" x14ac:dyDescent="0.25"/>
    <row r="109" spans="2:2" ht="12.95" customHeight="1" x14ac:dyDescent="0.25"/>
    <row r="110" spans="2:2" ht="12.95" customHeight="1" x14ac:dyDescent="0.25"/>
    <row r="111" spans="2:2" ht="12.95" customHeight="1" x14ac:dyDescent="0.25"/>
    <row r="112" spans="2: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sheetData>
  <mergeCells count="1">
    <mergeCell ref="B5:D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4CE0-A983-4972-BC7D-21A17AABA100}">
  <dimension ref="B2:F213"/>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customWidth="1"/>
    <col min="7"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99</v>
      </c>
      <c r="C7" s="78">
        <f>'Ex. Company A Data and Results'!F21</f>
        <v>50.25</v>
      </c>
    </row>
    <row r="8" spans="2:4" ht="12.95" customHeight="1" x14ac:dyDescent="0.25">
      <c r="B8" s="62"/>
      <c r="C8" s="65" t="s">
        <v>21</v>
      </c>
    </row>
    <row r="9" spans="2:4" ht="12.95" customHeight="1" x14ac:dyDescent="0.25">
      <c r="B9" s="62" t="s">
        <v>100</v>
      </c>
      <c r="C9" s="78">
        <f>'Ex. Company A Data and Results'!F39</f>
        <v>72</v>
      </c>
    </row>
    <row r="10" spans="2:4" s="9" customFormat="1" ht="12.95" customHeight="1" x14ac:dyDescent="0.25">
      <c r="B10" s="62"/>
      <c r="C10" s="65" t="s">
        <v>19</v>
      </c>
    </row>
    <row r="11" spans="2:4" ht="12.95" customHeight="1" x14ac:dyDescent="0.25">
      <c r="B11" s="62" t="s">
        <v>101</v>
      </c>
      <c r="C11" s="78">
        <f>C7-C9</f>
        <v>-21.75</v>
      </c>
    </row>
    <row r="12" spans="2:4" s="8" customFormat="1" ht="12.95" customHeight="1" x14ac:dyDescent="0.25">
      <c r="B12" s="62"/>
      <c r="C12" s="80" t="s">
        <v>20</v>
      </c>
    </row>
    <row r="13" spans="2:4" ht="12.95" customHeight="1" x14ac:dyDescent="0.25">
      <c r="B13" s="62" t="s">
        <v>102</v>
      </c>
      <c r="C13" s="74">
        <f>'Ex. Company A Data and Results'!F42</f>
        <v>2266650</v>
      </c>
    </row>
    <row r="14" spans="2:4" ht="12.95" customHeight="1" x14ac:dyDescent="0.25">
      <c r="B14" s="62"/>
      <c r="C14" s="81" t="s">
        <v>19</v>
      </c>
    </row>
    <row r="15" spans="2:4" ht="12.95" customHeight="1" x14ac:dyDescent="0.25">
      <c r="B15" s="62" t="s">
        <v>103</v>
      </c>
      <c r="C15" s="79">
        <f>C11*C13</f>
        <v>-49299637.5</v>
      </c>
    </row>
    <row r="16" spans="2:4" ht="12.95" customHeight="1" x14ac:dyDescent="0.25">
      <c r="B16" s="62"/>
      <c r="C16" s="65" t="s">
        <v>18</v>
      </c>
    </row>
    <row r="17" spans="2:6" ht="12.95" customHeight="1" x14ac:dyDescent="0.25">
      <c r="B17" s="62" t="s">
        <v>104</v>
      </c>
      <c r="C17" s="117">
        <f>'Ex. Company A Data and Results'!F39</f>
        <v>72</v>
      </c>
      <c r="F17" s="97"/>
    </row>
    <row r="18" spans="2:6" ht="12.95" customHeight="1" x14ac:dyDescent="0.25">
      <c r="B18" s="62"/>
      <c r="C18" s="65" t="s">
        <v>19</v>
      </c>
    </row>
    <row r="19" spans="2:6" ht="12.95" customHeight="1" x14ac:dyDescent="0.25">
      <c r="B19" s="62" t="s">
        <v>105</v>
      </c>
      <c r="C19" s="78">
        <f>C15/C17/3600</f>
        <v>-190.19921875</v>
      </c>
    </row>
    <row r="20" spans="2:6" ht="12.95" customHeight="1" x14ac:dyDescent="0.25">
      <c r="B20" s="62"/>
      <c r="C20" s="80" t="s">
        <v>20</v>
      </c>
    </row>
    <row r="21" spans="2:6" ht="12.95" customHeight="1" x14ac:dyDescent="0.25">
      <c r="B21" s="62" t="s">
        <v>106</v>
      </c>
      <c r="C21" s="74">
        <f>'Ex. Company A Data and Results'!F22</f>
        <v>13729000</v>
      </c>
    </row>
    <row r="22" spans="2:6" ht="12.95" customHeight="1" x14ac:dyDescent="0.25">
      <c r="B22" s="62"/>
      <c r="C22" s="65" t="s">
        <v>19</v>
      </c>
    </row>
    <row r="23" spans="2:6" ht="12.95" customHeight="1" x14ac:dyDescent="0.25">
      <c r="B23" s="62" t="s">
        <v>107</v>
      </c>
      <c r="C23" s="79">
        <f>C19*C21</f>
        <v>-2611245074.21875</v>
      </c>
    </row>
    <row r="24" spans="2:6" ht="12.95" customHeight="1" x14ac:dyDescent="0.25">
      <c r="B24" s="62"/>
      <c r="C24" s="65" t="s">
        <v>20</v>
      </c>
    </row>
    <row r="25" spans="2:6" ht="12.95" customHeight="1" x14ac:dyDescent="0.25">
      <c r="B25" s="62" t="s">
        <v>108</v>
      </c>
      <c r="C25" s="63">
        <f>C76</f>
        <v>1.1114066649104322</v>
      </c>
    </row>
    <row r="26" spans="2:6" ht="12.95" customHeight="1" x14ac:dyDescent="0.25">
      <c r="B26" s="62"/>
      <c r="C26" s="80" t="s">
        <v>19</v>
      </c>
      <c r="F26" s="91"/>
    </row>
    <row r="27" spans="2:6" ht="12.95" customHeight="1" x14ac:dyDescent="0.25">
      <c r="B27" s="69" t="s">
        <v>109</v>
      </c>
      <c r="C27" s="87">
        <f>C23*C25</f>
        <v>-2902155179.2012548</v>
      </c>
    </row>
    <row r="28" spans="2:6" ht="12.95" customHeight="1" x14ac:dyDescent="0.25"/>
    <row r="29" spans="2:6" ht="12.95" customHeight="1" x14ac:dyDescent="0.25">
      <c r="B29" s="62" t="s">
        <v>110</v>
      </c>
      <c r="C29" s="78">
        <f>'Ex. Company A Data and Results'!F23</f>
        <v>2.8765000000000001</v>
      </c>
    </row>
    <row r="30" spans="2:6" ht="12.95" customHeight="1" x14ac:dyDescent="0.25">
      <c r="B30" s="62"/>
      <c r="C30" s="65" t="s">
        <v>21</v>
      </c>
    </row>
    <row r="31" spans="2:6" ht="12.95" customHeight="1" x14ac:dyDescent="0.25">
      <c r="B31" s="62" t="s">
        <v>111</v>
      </c>
      <c r="C31" s="78">
        <f>'Ex. Company A Data and Results'!F40</f>
        <v>50</v>
      </c>
    </row>
    <row r="32" spans="2:6" ht="12.95" customHeight="1" x14ac:dyDescent="0.25">
      <c r="B32" s="62"/>
      <c r="C32" s="78" t="s">
        <v>19</v>
      </c>
    </row>
    <row r="33" spans="2:3" ht="12.95" customHeight="1" x14ac:dyDescent="0.25">
      <c r="B33" s="62" t="s">
        <v>101</v>
      </c>
      <c r="C33" s="78">
        <f>C29-C31</f>
        <v>-47.1235</v>
      </c>
    </row>
    <row r="34" spans="2:3" ht="12.95" customHeight="1" x14ac:dyDescent="0.25">
      <c r="B34" s="62"/>
      <c r="C34" s="78" t="s">
        <v>20</v>
      </c>
    </row>
    <row r="35" spans="2:3" ht="12.95" customHeight="1" x14ac:dyDescent="0.25">
      <c r="B35" s="62" t="s">
        <v>112</v>
      </c>
      <c r="C35" s="79">
        <f>'Ex. Company A Data and Results'!F41</f>
        <v>2779110</v>
      </c>
    </row>
    <row r="36" spans="2:3" ht="12.95" customHeight="1" x14ac:dyDescent="0.25">
      <c r="B36" s="62"/>
      <c r="C36" s="80" t="s">
        <v>19</v>
      </c>
    </row>
    <row r="37" spans="2:3" ht="12.95" customHeight="1" x14ac:dyDescent="0.25">
      <c r="B37" s="62" t="s">
        <v>103</v>
      </c>
      <c r="C37" s="79">
        <f>C33*C35</f>
        <v>-130961390.08499999</v>
      </c>
    </row>
    <row r="38" spans="2:3" ht="12.95" customHeight="1" x14ac:dyDescent="0.25">
      <c r="B38" s="62"/>
      <c r="C38" s="65" t="s">
        <v>18</v>
      </c>
    </row>
    <row r="39" spans="2:3" ht="12.95" customHeight="1" x14ac:dyDescent="0.25">
      <c r="B39" s="62" t="s">
        <v>104</v>
      </c>
      <c r="C39" s="78">
        <f>'Ex. Company A Data and Results'!F39</f>
        <v>72</v>
      </c>
    </row>
    <row r="40" spans="2:3" ht="12.95" customHeight="1" x14ac:dyDescent="0.25">
      <c r="B40" s="62"/>
      <c r="C40" s="78" t="s">
        <v>19</v>
      </c>
    </row>
    <row r="41" spans="2:3" ht="12.95" customHeight="1" x14ac:dyDescent="0.25">
      <c r="B41" s="62" t="s">
        <v>107</v>
      </c>
      <c r="C41" s="79">
        <f>C37/C39/3600</f>
        <v>-505.25227656249996</v>
      </c>
    </row>
    <row r="42" spans="2:3" ht="12.95" customHeight="1" x14ac:dyDescent="0.25">
      <c r="B42" s="62"/>
      <c r="C42" s="117" t="s">
        <v>20</v>
      </c>
    </row>
    <row r="43" spans="2:3" ht="12.95" customHeight="1" x14ac:dyDescent="0.25">
      <c r="B43" s="62" t="s">
        <v>113</v>
      </c>
      <c r="C43" s="74">
        <f>'Ex. Company A Data and Results'!F24</f>
        <v>20000</v>
      </c>
    </row>
    <row r="44" spans="2:3" ht="12.95" customHeight="1" x14ac:dyDescent="0.25">
      <c r="B44" s="62"/>
      <c r="C44" s="78" t="s">
        <v>20</v>
      </c>
    </row>
    <row r="45" spans="2:3" ht="12.95" customHeight="1" x14ac:dyDescent="0.25">
      <c r="B45" s="62" t="s">
        <v>114</v>
      </c>
      <c r="C45" s="80">
        <f>C75</f>
        <v>4.2433413461538461</v>
      </c>
    </row>
    <row r="46" spans="2:3" ht="12.95" customHeight="1" x14ac:dyDescent="0.25">
      <c r="B46" s="62"/>
      <c r="C46" s="80" t="s">
        <v>19</v>
      </c>
    </row>
    <row r="47" spans="2:3" ht="12.95" customHeight="1" x14ac:dyDescent="0.25">
      <c r="B47" s="69" t="s">
        <v>115</v>
      </c>
      <c r="C47" s="87">
        <f>C41*C43*C45</f>
        <v>-42879157.507520281</v>
      </c>
    </row>
    <row r="48" spans="2:3" ht="12.95" customHeight="1" x14ac:dyDescent="0.25"/>
    <row r="49" spans="2:4" ht="12.95" customHeight="1" x14ac:dyDescent="0.25">
      <c r="B49" s="62" t="s">
        <v>116</v>
      </c>
      <c r="C49" s="78">
        <f>'Ex. Company A Data and Results'!F25</f>
        <v>21.1</v>
      </c>
    </row>
    <row r="50" spans="2:4" ht="12.95" customHeight="1" x14ac:dyDescent="0.25">
      <c r="B50" s="62"/>
      <c r="C50" s="65" t="s">
        <v>21</v>
      </c>
    </row>
    <row r="51" spans="2:4" ht="12.95" customHeight="1" x14ac:dyDescent="0.25">
      <c r="B51" s="64" t="s">
        <v>117</v>
      </c>
      <c r="C51" s="78">
        <f>'Ex. Company A Data and Results'!F45</f>
        <v>27.33</v>
      </c>
    </row>
    <row r="52" spans="2:4" ht="12.95" customHeight="1" x14ac:dyDescent="0.25">
      <c r="B52" s="62"/>
      <c r="C52" s="78" t="s">
        <v>19</v>
      </c>
    </row>
    <row r="53" spans="2:4" ht="12.95" customHeight="1" x14ac:dyDescent="0.25">
      <c r="B53" s="62" t="s">
        <v>101</v>
      </c>
      <c r="C53" s="78">
        <f>C49-C51</f>
        <v>-6.2299999999999969</v>
      </c>
    </row>
    <row r="54" spans="2:4" ht="12.95" customHeight="1" x14ac:dyDescent="0.25">
      <c r="B54" s="62"/>
      <c r="C54" s="78" t="s">
        <v>20</v>
      </c>
    </row>
    <row r="55" spans="2:4" s="8" customFormat="1" ht="12.95" customHeight="1" x14ac:dyDescent="0.25">
      <c r="B55" s="62" t="s">
        <v>118</v>
      </c>
      <c r="C55" s="79">
        <f>'Ex. Company A Data and Results'!F46</f>
        <v>470850</v>
      </c>
      <c r="D55"/>
    </row>
    <row r="56" spans="2:4" ht="12.95" customHeight="1" x14ac:dyDescent="0.25">
      <c r="B56" s="62"/>
      <c r="C56" s="80" t="s">
        <v>19</v>
      </c>
    </row>
    <row r="57" spans="2:4" ht="12.95" customHeight="1" x14ac:dyDescent="0.25">
      <c r="B57" s="62" t="s">
        <v>103</v>
      </c>
      <c r="C57" s="79">
        <f>C53*C55</f>
        <v>-2933395.4999999986</v>
      </c>
    </row>
    <row r="58" spans="2:4" ht="12.95" customHeight="1" x14ac:dyDescent="0.25">
      <c r="B58" s="62"/>
      <c r="C58" s="65" t="s">
        <v>18</v>
      </c>
    </row>
    <row r="59" spans="2:4" s="8" customFormat="1" ht="12.95" customHeight="1" x14ac:dyDescent="0.25">
      <c r="B59" s="62" t="s">
        <v>119</v>
      </c>
      <c r="C59" s="78">
        <f>'Ex. Company A Data and Results'!F45</f>
        <v>27.33</v>
      </c>
      <c r="D59"/>
    </row>
    <row r="60" spans="2:4" ht="12.95" customHeight="1" x14ac:dyDescent="0.25">
      <c r="B60" s="62"/>
      <c r="C60" s="78" t="s">
        <v>19</v>
      </c>
    </row>
    <row r="61" spans="2:4" ht="12.95" customHeight="1" x14ac:dyDescent="0.25">
      <c r="B61" s="62" t="s">
        <v>107</v>
      </c>
      <c r="C61" s="79">
        <f>C57/C59/3600</f>
        <v>-29.814565800707392</v>
      </c>
    </row>
    <row r="62" spans="2:4" ht="12.95" customHeight="1" x14ac:dyDescent="0.25">
      <c r="B62" s="62"/>
      <c r="C62" s="117" t="s">
        <v>20</v>
      </c>
    </row>
    <row r="63" spans="2:4" ht="12.95" customHeight="1" x14ac:dyDescent="0.25">
      <c r="B63" s="62" t="s">
        <v>60</v>
      </c>
      <c r="C63" s="74">
        <f>'Ex. Company A Data and Results'!F13</f>
        <v>171327000</v>
      </c>
    </row>
    <row r="64" spans="2:4" s="8" customFormat="1" ht="12.95" customHeight="1" x14ac:dyDescent="0.25">
      <c r="B64" s="62"/>
      <c r="C64" s="78" t="s">
        <v>20</v>
      </c>
    </row>
    <row r="65" spans="2:3" ht="12.95" customHeight="1" x14ac:dyDescent="0.25">
      <c r="B65" s="62" t="s">
        <v>108</v>
      </c>
      <c r="C65" s="80">
        <f>C76</f>
        <v>1.1114066649104322</v>
      </c>
    </row>
    <row r="66" spans="2:3" ht="12.95" customHeight="1" x14ac:dyDescent="0.25">
      <c r="B66" s="62"/>
      <c r="C66" s="80" t="s">
        <v>19</v>
      </c>
    </row>
    <row r="67" spans="2:3" ht="12.95" customHeight="1" x14ac:dyDescent="0.25">
      <c r="B67" s="69" t="s">
        <v>120</v>
      </c>
      <c r="C67" s="87">
        <f>C61*C63*C65</f>
        <v>-5677109828.3717165</v>
      </c>
    </row>
    <row r="68" spans="2:3" ht="12.95" customHeight="1" x14ac:dyDescent="0.25"/>
    <row r="69" spans="2:3" ht="12.95" customHeight="1" x14ac:dyDescent="0.25">
      <c r="B69" s="69" t="s">
        <v>185</v>
      </c>
      <c r="C69" s="87">
        <f>C27+C47+C67</f>
        <v>-8622144165.080492</v>
      </c>
    </row>
    <row r="70" spans="2:3" s="8" customFormat="1" ht="12.95" customHeight="1" x14ac:dyDescent="0.25"/>
    <row r="71" spans="2:3" ht="12.95" customHeight="1" x14ac:dyDescent="0.25">
      <c r="B71" s="60"/>
      <c r="C71" s="60"/>
    </row>
    <row r="72" spans="2:3" s="8" customFormat="1" ht="12.95" customHeight="1" x14ac:dyDescent="0.25">
      <c r="B72"/>
      <c r="C72"/>
    </row>
    <row r="73" spans="2:3" ht="12.95" customHeight="1" x14ac:dyDescent="0.25">
      <c r="B73" s="58" t="s">
        <v>35</v>
      </c>
      <c r="C73" s="58"/>
    </row>
    <row r="74" spans="2:3" ht="12.95" customHeight="1" x14ac:dyDescent="0.25">
      <c r="B74" s="59" t="s">
        <v>10</v>
      </c>
      <c r="C74" s="59" t="s">
        <v>12</v>
      </c>
    </row>
    <row r="75" spans="2:3" ht="12.95" customHeight="1" x14ac:dyDescent="0.25">
      <c r="B75" s="64" t="s">
        <v>114</v>
      </c>
      <c r="C75" s="72">
        <f>'Ex. Company A Data and Results'!F43</f>
        <v>4.2433413461538461</v>
      </c>
    </row>
    <row r="76" spans="2:3" ht="12.95" customHeight="1" x14ac:dyDescent="0.25">
      <c r="B76" s="64" t="s">
        <v>126</v>
      </c>
      <c r="C76" s="72">
        <f>'Ex. Company A Data and Results'!F44</f>
        <v>1.1114066649104322</v>
      </c>
    </row>
    <row r="77" spans="2:3" ht="12.95" customHeight="1" x14ac:dyDescent="0.25"/>
    <row r="78" spans="2:3" ht="12.95" customHeight="1" x14ac:dyDescent="0.25"/>
    <row r="79" spans="2:3" s="8" customFormat="1"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row r="201" ht="12.95" customHeight="1" x14ac:dyDescent="0.25"/>
    <row r="202" ht="12.95" customHeight="1" x14ac:dyDescent="0.25"/>
    <row r="203" ht="12.95" customHeight="1" x14ac:dyDescent="0.25"/>
    <row r="204" ht="12.95" customHeight="1" x14ac:dyDescent="0.25"/>
    <row r="205" ht="12.95" customHeight="1" x14ac:dyDescent="0.25"/>
    <row r="206" ht="12.95" customHeight="1" x14ac:dyDescent="0.25"/>
    <row r="207" ht="12.95" customHeight="1" x14ac:dyDescent="0.25"/>
    <row r="208" ht="12.95" customHeight="1" x14ac:dyDescent="0.25"/>
    <row r="209" ht="12.95" customHeight="1" x14ac:dyDescent="0.25"/>
    <row r="210" ht="12.95" customHeight="1" x14ac:dyDescent="0.25"/>
    <row r="211" ht="12.95" customHeight="1" x14ac:dyDescent="0.25"/>
    <row r="212" ht="12.95" customHeight="1" x14ac:dyDescent="0.25"/>
    <row r="213" ht="12.95" customHeight="1" x14ac:dyDescent="0.25"/>
  </sheetData>
  <mergeCells count="1">
    <mergeCell ref="B5:D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0CDD-83EA-4988-875B-E4B313428B76}">
  <dimension ref="B2:D165"/>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customWidth="1"/>
    <col min="7" max="7" width="17.28515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c r="C7" s="79"/>
    </row>
    <row r="8" spans="2:4" ht="12.95" customHeight="1" x14ac:dyDescent="0.25">
      <c r="B8" s="69" t="s">
        <v>186</v>
      </c>
      <c r="C8" s="87">
        <v>0</v>
      </c>
    </row>
    <row r="9" spans="2:4" ht="12.95" customHeight="1" x14ac:dyDescent="0.25"/>
    <row r="10" spans="2:4" ht="12.95" customHeight="1" x14ac:dyDescent="0.25">
      <c r="B10" s="60"/>
      <c r="C10" s="60"/>
    </row>
    <row r="11" spans="2:4" ht="12.95" customHeight="1" x14ac:dyDescent="0.25"/>
    <row r="12" spans="2:4" ht="12.95" customHeight="1" x14ac:dyDescent="0.25">
      <c r="B12" s="58" t="s">
        <v>35</v>
      </c>
      <c r="C12" s="58"/>
    </row>
    <row r="13" spans="2:4" ht="12.95" customHeight="1" x14ac:dyDescent="0.25">
      <c r="B13" s="59" t="s">
        <v>10</v>
      </c>
      <c r="C13" s="59" t="s">
        <v>12</v>
      </c>
    </row>
    <row r="14" spans="2:4" ht="12.95" customHeight="1" x14ac:dyDescent="0.25">
      <c r="B14" s="70"/>
      <c r="C14" s="71"/>
    </row>
    <row r="15" spans="2:4" ht="12.95" customHeight="1" x14ac:dyDescent="0.25"/>
    <row r="16" spans="2:4" ht="12.95" customHeight="1" x14ac:dyDescent="0.25"/>
    <row r="17" spans="2:3" ht="12.95" customHeight="1" x14ac:dyDescent="0.25"/>
    <row r="18" spans="2:3" ht="12.95" customHeight="1" x14ac:dyDescent="0.25"/>
    <row r="19" spans="2:3" ht="12.95" customHeight="1" x14ac:dyDescent="0.25">
      <c r="B19" s="68"/>
      <c r="C19" s="76"/>
    </row>
    <row r="20" spans="2:3" ht="12.95" customHeight="1" x14ac:dyDescent="0.25"/>
    <row r="21" spans="2:3" ht="12.95" customHeight="1" x14ac:dyDescent="0.25"/>
    <row r="22" spans="2:3" ht="12.95" customHeight="1" x14ac:dyDescent="0.25"/>
    <row r="23" spans="2:3" ht="12.95" customHeight="1" x14ac:dyDescent="0.25">
      <c r="B23" s="10"/>
      <c r="C23" s="12"/>
    </row>
    <row r="24" spans="2:3" ht="12.95" customHeight="1" x14ac:dyDescent="0.25">
      <c r="B24" s="10"/>
      <c r="C24" s="12"/>
    </row>
    <row r="25" spans="2:3" ht="12.95" customHeight="1" x14ac:dyDescent="0.25">
      <c r="B25" s="13"/>
      <c r="C25" s="12"/>
    </row>
    <row r="26" spans="2:3" ht="12.95" customHeight="1" x14ac:dyDescent="0.25">
      <c r="B26" s="10"/>
      <c r="C26" s="12"/>
    </row>
    <row r="27" spans="2:3" ht="12.95" customHeight="1" x14ac:dyDescent="0.25">
      <c r="B27" s="10"/>
      <c r="C27" s="12"/>
    </row>
    <row r="28" spans="2:3" ht="12.95" customHeight="1" x14ac:dyDescent="0.25">
      <c r="B28" s="10"/>
      <c r="C28" s="14"/>
    </row>
    <row r="29" spans="2:3" ht="12.95" customHeight="1" x14ac:dyDescent="0.25">
      <c r="B29" s="10"/>
      <c r="C29" s="12"/>
    </row>
    <row r="30" spans="2:3" ht="12.95" customHeight="1" x14ac:dyDescent="0.25">
      <c r="B30" s="10"/>
      <c r="C30" s="12"/>
    </row>
    <row r="31" spans="2:3" ht="12.95" customHeight="1" x14ac:dyDescent="0.25">
      <c r="B31" s="13"/>
      <c r="C31" s="12"/>
    </row>
    <row r="32" spans="2:3" ht="12.95" customHeight="1" x14ac:dyDescent="0.25">
      <c r="B32" s="10"/>
      <c r="C32" s="12"/>
    </row>
    <row r="33" spans="2:3" ht="12.95" customHeight="1" x14ac:dyDescent="0.25">
      <c r="B33" s="10"/>
      <c r="C33" s="15"/>
    </row>
    <row r="34" spans="2:3" ht="12.95" customHeight="1" x14ac:dyDescent="0.25">
      <c r="B34" s="10"/>
      <c r="C34" s="14"/>
    </row>
    <row r="35" spans="2:3" ht="12.95" customHeight="1" x14ac:dyDescent="0.25">
      <c r="B35" s="10"/>
      <c r="C35" s="12"/>
    </row>
    <row r="36" spans="2:3" ht="12.95" customHeight="1" x14ac:dyDescent="0.25">
      <c r="B36" s="10"/>
      <c r="C36" s="12"/>
    </row>
    <row r="37" spans="2:3" ht="12.95" customHeight="1" x14ac:dyDescent="0.25">
      <c r="B37" s="10"/>
      <c r="C37" s="12"/>
    </row>
    <row r="38" spans="2:3" ht="12.95" customHeight="1" x14ac:dyDescent="0.25">
      <c r="B38" s="10"/>
      <c r="C38" s="12"/>
    </row>
    <row r="39" spans="2:3" ht="12.95" customHeight="1" x14ac:dyDescent="0.25">
      <c r="B39" s="10"/>
      <c r="C39" s="12"/>
    </row>
    <row r="40" spans="2:3" ht="12.95" customHeight="1" x14ac:dyDescent="0.25">
      <c r="B40" s="10"/>
      <c r="C40" s="12"/>
    </row>
    <row r="41" spans="2:3" ht="12.95" customHeight="1" x14ac:dyDescent="0.25">
      <c r="B41" s="10"/>
      <c r="C41" s="15"/>
    </row>
    <row r="42" spans="2:3" s="8" customFormat="1" ht="12.95" customHeight="1" x14ac:dyDescent="0.25">
      <c r="B42" s="10"/>
      <c r="C42" s="14"/>
    </row>
    <row r="43" spans="2:3" ht="12.95" customHeight="1" x14ac:dyDescent="0.25">
      <c r="B43" s="10"/>
      <c r="C43" s="12"/>
    </row>
    <row r="44" spans="2:3" ht="12.95" customHeight="1" x14ac:dyDescent="0.25">
      <c r="B44" s="10"/>
      <c r="C44" s="16"/>
    </row>
    <row r="45" spans="2:3" ht="12.95" customHeight="1" x14ac:dyDescent="0.25">
      <c r="B45" s="10"/>
      <c r="C45" s="12"/>
    </row>
    <row r="46" spans="2:3" s="8" customFormat="1" ht="12.95" customHeight="1" x14ac:dyDescent="0.25">
      <c r="B46" s="10"/>
      <c r="C46" s="12"/>
    </row>
    <row r="47" spans="2:3" ht="12.95" customHeight="1" x14ac:dyDescent="0.25">
      <c r="B47" s="10"/>
      <c r="C47" s="12"/>
    </row>
    <row r="48" spans="2:3" ht="12.95" customHeight="1" x14ac:dyDescent="0.25">
      <c r="B48" s="10"/>
      <c r="C48" s="12"/>
    </row>
    <row r="49" spans="2:3" ht="12.95" customHeight="1" x14ac:dyDescent="0.25">
      <c r="B49" s="10"/>
      <c r="C49" s="12"/>
    </row>
    <row r="50" spans="2:3" ht="12.95" customHeight="1" x14ac:dyDescent="0.25">
      <c r="B50" s="10"/>
      <c r="C50" s="12"/>
    </row>
    <row r="51" spans="2:3" ht="12.95" customHeight="1" x14ac:dyDescent="0.25">
      <c r="B51" s="10"/>
      <c r="C51" s="12"/>
    </row>
    <row r="52" spans="2:3" s="8" customFormat="1" ht="12.95" customHeight="1" x14ac:dyDescent="0.25">
      <c r="B52" s="10"/>
      <c r="C52" s="12"/>
    </row>
    <row r="53" spans="2:3" ht="12.95" customHeight="1" x14ac:dyDescent="0.25">
      <c r="B53" s="13"/>
      <c r="C53" s="17"/>
    </row>
    <row r="54" spans="2:3" ht="12.95" customHeight="1" x14ac:dyDescent="0.25">
      <c r="B54" s="10"/>
      <c r="C54" s="11"/>
    </row>
    <row r="55" spans="2:3" ht="12.95" customHeight="1" x14ac:dyDescent="0.25">
      <c r="B55" s="18"/>
      <c r="C55" s="18"/>
    </row>
    <row r="56" spans="2:3" ht="12.95" customHeight="1" x14ac:dyDescent="0.25">
      <c r="B56" s="18"/>
      <c r="C56" s="18"/>
    </row>
    <row r="57" spans="2:3" ht="12.95" customHeight="1" x14ac:dyDescent="0.25">
      <c r="B57" s="18"/>
      <c r="C57" s="18"/>
    </row>
    <row r="58" spans="2:3" s="8" customFormat="1" ht="12.95" customHeight="1" x14ac:dyDescent="0.25">
      <c r="B58"/>
      <c r="C58"/>
    </row>
    <row r="59" spans="2:3" ht="12.95" customHeight="1" x14ac:dyDescent="0.25"/>
    <row r="60" spans="2:3" s="8" customFormat="1" ht="12.95" customHeight="1" x14ac:dyDescent="0.25">
      <c r="B60"/>
      <c r="C60"/>
    </row>
    <row r="61" spans="2:3" ht="12.95" customHeight="1" x14ac:dyDescent="0.25"/>
    <row r="62" spans="2:3" ht="12.95" customHeight="1" x14ac:dyDescent="0.25"/>
    <row r="63" spans="2:3" ht="12.95" customHeight="1" x14ac:dyDescent="0.25"/>
    <row r="64" spans="2:3" ht="12.95" customHeight="1" x14ac:dyDescent="0.25"/>
    <row r="65" spans="2:3" ht="12.95" customHeight="1" x14ac:dyDescent="0.25"/>
    <row r="66" spans="2:3" ht="12.95" customHeight="1" x14ac:dyDescent="0.25"/>
    <row r="67" spans="2:3" ht="12.95" customHeight="1" x14ac:dyDescent="0.25"/>
    <row r="68" spans="2:3" s="8" customFormat="1" ht="12.95" customHeight="1" x14ac:dyDescent="0.25">
      <c r="B68"/>
      <c r="C68"/>
    </row>
    <row r="69" spans="2:3" ht="12.95" customHeight="1" x14ac:dyDescent="0.25"/>
    <row r="70" spans="2:3" s="8" customFormat="1" ht="12.95" customHeight="1" x14ac:dyDescent="0.25">
      <c r="B70"/>
      <c r="C70"/>
    </row>
    <row r="71" spans="2:3" ht="12.95" customHeight="1" x14ac:dyDescent="0.25"/>
    <row r="72" spans="2:3" ht="12.95" customHeight="1" x14ac:dyDescent="0.25"/>
    <row r="73" spans="2:3" ht="12.95" customHeight="1" x14ac:dyDescent="0.25"/>
    <row r="74" spans="2:3" s="8" customFormat="1" ht="12.95" customHeight="1" x14ac:dyDescent="0.25">
      <c r="B74"/>
      <c r="C74"/>
    </row>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sheetData>
  <mergeCells count="1">
    <mergeCell ref="B5:D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FF6-0040-40E0-B415-6C9EE78D94B0}">
  <dimension ref="B2:G149"/>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customWidth="1"/>
    <col min="7" max="7"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132</v>
      </c>
      <c r="C7" s="93">
        <f>1-'Ex. Company A Data and Results'!F26</f>
        <v>0.18899999999999995</v>
      </c>
    </row>
    <row r="8" spans="2:4" ht="12.95" customHeight="1" x14ac:dyDescent="0.25">
      <c r="B8" s="62"/>
      <c r="C8" s="65" t="s">
        <v>20</v>
      </c>
    </row>
    <row r="9" spans="2:4" ht="12.95" customHeight="1" x14ac:dyDescent="0.25">
      <c r="B9" s="62" t="s">
        <v>133</v>
      </c>
      <c r="C9" s="74">
        <f>'Ex. Company A Data and Results'!F13+'Ex. Company A Data and Results'!F14</f>
        <v>185736000</v>
      </c>
    </row>
    <row r="10" spans="2:4" ht="12.95" customHeight="1" x14ac:dyDescent="0.25">
      <c r="B10" s="62"/>
      <c r="C10" s="65" t="s">
        <v>19</v>
      </c>
    </row>
    <row r="11" spans="2:4" ht="12.95" customHeight="1" x14ac:dyDescent="0.25">
      <c r="B11" s="62" t="s">
        <v>134</v>
      </c>
      <c r="C11" s="74">
        <f>C7*C9</f>
        <v>35104103.999999993</v>
      </c>
    </row>
    <row r="12" spans="2:4" ht="12.95" customHeight="1" x14ac:dyDescent="0.25">
      <c r="B12" s="62"/>
      <c r="C12" s="80" t="s">
        <v>20</v>
      </c>
    </row>
    <row r="13" spans="2:4" ht="12.95" customHeight="1" x14ac:dyDescent="0.25">
      <c r="B13" s="62" t="s">
        <v>135</v>
      </c>
      <c r="C13" s="80">
        <f>AVERAGE('Ex. Company A Data and Results'!F15:F16)</f>
        <v>49.78</v>
      </c>
    </row>
    <row r="14" spans="2:4" ht="12.95" customHeight="1" x14ac:dyDescent="0.25">
      <c r="B14" s="62"/>
      <c r="C14" s="81" t="s">
        <v>20</v>
      </c>
    </row>
    <row r="15" spans="2:4" ht="12.95" customHeight="1" x14ac:dyDescent="0.25">
      <c r="B15" s="62" t="s">
        <v>136</v>
      </c>
      <c r="C15" s="119">
        <f>C26</f>
        <v>0.1</v>
      </c>
    </row>
    <row r="16" spans="2:4" ht="12.95" customHeight="1" x14ac:dyDescent="0.25">
      <c r="B16" s="62"/>
      <c r="C16" s="120" t="s">
        <v>20</v>
      </c>
    </row>
    <row r="17" spans="2:7" ht="12.95" customHeight="1" x14ac:dyDescent="0.25">
      <c r="B17" s="62" t="s">
        <v>86</v>
      </c>
      <c r="C17" s="65">
        <v>12</v>
      </c>
    </row>
    <row r="18" spans="2:7" ht="12.95" customHeight="1" x14ac:dyDescent="0.25">
      <c r="B18" s="62"/>
      <c r="C18" s="80" t="s">
        <v>19</v>
      </c>
    </row>
    <row r="19" spans="2:7" ht="12.95" customHeight="1" x14ac:dyDescent="0.25">
      <c r="B19" s="69" t="s">
        <v>137</v>
      </c>
      <c r="C19" s="87">
        <f>C11*C13*C15*C17*-1</f>
        <v>-2096978756.5439997</v>
      </c>
    </row>
    <row r="20" spans="2:7" ht="12.95" customHeight="1" x14ac:dyDescent="0.25">
      <c r="B20" s="66"/>
      <c r="C20" s="67"/>
    </row>
    <row r="21" spans="2:7" ht="12.95" customHeight="1" x14ac:dyDescent="0.25">
      <c r="B21" s="60"/>
      <c r="C21" s="60"/>
    </row>
    <row r="22" spans="2:7" ht="12.95" customHeight="1" x14ac:dyDescent="0.25"/>
    <row r="23" spans="2:7" ht="12.95" customHeight="1" x14ac:dyDescent="0.25">
      <c r="B23" s="58" t="s">
        <v>35</v>
      </c>
      <c r="C23" s="58"/>
    </row>
    <row r="24" spans="2:7" ht="12.95" customHeight="1" x14ac:dyDescent="0.25">
      <c r="B24" s="59" t="s">
        <v>10</v>
      </c>
      <c r="C24" s="59" t="s">
        <v>12</v>
      </c>
    </row>
    <row r="25" spans="2:7" ht="12.95" customHeight="1" x14ac:dyDescent="0.25">
      <c r="B25" s="70" t="s">
        <v>89</v>
      </c>
      <c r="C25" s="77"/>
    </row>
    <row r="26" spans="2:7" ht="12.95" customHeight="1" x14ac:dyDescent="0.25">
      <c r="B26" s="64" t="s">
        <v>136</v>
      </c>
      <c r="C26" s="90">
        <f>'Ex. Company A Data and Results'!F48</f>
        <v>0.1</v>
      </c>
    </row>
    <row r="27" spans="2:7" ht="12.95" customHeight="1" x14ac:dyDescent="0.25">
      <c r="B27" s="10"/>
      <c r="C27" s="14"/>
    </row>
    <row r="28" spans="2:7" ht="12.95" customHeight="1" x14ac:dyDescent="0.25">
      <c r="B28" s="10"/>
      <c r="C28" s="12"/>
    </row>
    <row r="29" spans="2:7" ht="12.95" customHeight="1" x14ac:dyDescent="0.25">
      <c r="B29" s="10"/>
      <c r="C29" s="12"/>
      <c r="F29" s="68"/>
      <c r="G29" s="76"/>
    </row>
    <row r="30" spans="2:7" ht="12.95" customHeight="1" x14ac:dyDescent="0.25">
      <c r="B30" s="10"/>
      <c r="C30" s="12"/>
    </row>
    <row r="31" spans="2:7" ht="12.95" customHeight="1" x14ac:dyDescent="0.25">
      <c r="B31" s="10"/>
      <c r="C31" s="12"/>
    </row>
    <row r="32" spans="2:7" ht="12.95" customHeight="1" x14ac:dyDescent="0.25">
      <c r="B32" s="10"/>
      <c r="C32" s="12"/>
    </row>
    <row r="33" spans="2:3" ht="12.95" customHeight="1" x14ac:dyDescent="0.25">
      <c r="B33" s="10"/>
      <c r="C33" s="12"/>
    </row>
    <row r="34" spans="2:3" ht="12.95" customHeight="1" x14ac:dyDescent="0.25">
      <c r="B34" s="10"/>
      <c r="C34" s="15"/>
    </row>
    <row r="35" spans="2:3" s="8" customFormat="1" ht="12.95" customHeight="1" x14ac:dyDescent="0.25">
      <c r="B35" s="10"/>
      <c r="C35" s="14"/>
    </row>
    <row r="36" spans="2:3" ht="12.95" customHeight="1" x14ac:dyDescent="0.25">
      <c r="B36" s="10"/>
      <c r="C36" s="12"/>
    </row>
    <row r="37" spans="2:3" ht="12.95" customHeight="1" x14ac:dyDescent="0.25">
      <c r="B37" s="10"/>
      <c r="C37" s="16"/>
    </row>
    <row r="38" spans="2:3" ht="12.95" customHeight="1" x14ac:dyDescent="0.25">
      <c r="B38" s="10"/>
      <c r="C38" s="12"/>
    </row>
    <row r="39" spans="2:3" s="8" customFormat="1" ht="12.95" customHeight="1" x14ac:dyDescent="0.25">
      <c r="B39" s="10"/>
      <c r="C39" s="12"/>
    </row>
    <row r="40" spans="2:3" ht="12.95" customHeight="1" x14ac:dyDescent="0.25">
      <c r="B40" s="10"/>
      <c r="C40" s="12"/>
    </row>
    <row r="41" spans="2:3" ht="12.95" customHeight="1" x14ac:dyDescent="0.25">
      <c r="B41" s="10"/>
      <c r="C41" s="12"/>
    </row>
    <row r="42" spans="2:3" ht="12.95" customHeight="1" x14ac:dyDescent="0.25">
      <c r="B42" s="10"/>
      <c r="C42" s="12"/>
    </row>
    <row r="43" spans="2:3" ht="12.95" customHeight="1" x14ac:dyDescent="0.25">
      <c r="B43" s="10"/>
      <c r="C43" s="12"/>
    </row>
    <row r="44" spans="2:3" ht="12.95" customHeight="1" x14ac:dyDescent="0.25">
      <c r="B44" s="10"/>
      <c r="C44" s="12"/>
    </row>
    <row r="45" spans="2:3" s="8" customFormat="1" ht="12.95" customHeight="1" x14ac:dyDescent="0.25">
      <c r="B45" s="10"/>
      <c r="C45" s="12"/>
    </row>
    <row r="46" spans="2:3" ht="12.95" customHeight="1" x14ac:dyDescent="0.25">
      <c r="B46" s="13"/>
      <c r="C46" s="17"/>
    </row>
    <row r="47" spans="2:3" ht="12.95" customHeight="1" x14ac:dyDescent="0.25">
      <c r="B47" s="10"/>
      <c r="C47" s="11"/>
    </row>
    <row r="48" spans="2:3" ht="12.95" customHeight="1" x14ac:dyDescent="0.25">
      <c r="B48" s="18"/>
      <c r="C48" s="18"/>
    </row>
    <row r="49" spans="2:3" ht="12.95" customHeight="1" x14ac:dyDescent="0.25">
      <c r="B49" s="18"/>
      <c r="C49" s="18"/>
    </row>
    <row r="50" spans="2:3" ht="12.95" customHeight="1" x14ac:dyDescent="0.25">
      <c r="B50" s="18"/>
      <c r="C50" s="18"/>
    </row>
    <row r="51" spans="2:3" s="8" customFormat="1" ht="12.95" customHeight="1" x14ac:dyDescent="0.25">
      <c r="B51"/>
      <c r="C51"/>
    </row>
    <row r="52" spans="2:3" ht="12.95" customHeight="1" x14ac:dyDescent="0.25"/>
    <row r="53" spans="2:3" s="8" customFormat="1" ht="12.95" customHeight="1" x14ac:dyDescent="0.25">
      <c r="B53"/>
      <c r="C53"/>
    </row>
    <row r="54" spans="2:3" ht="12.95" customHeight="1" x14ac:dyDescent="0.25"/>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s="8" customFormat="1" ht="12.95" customHeight="1" x14ac:dyDescent="0.25">
      <c r="B61"/>
      <c r="C61"/>
    </row>
    <row r="62" spans="2:3" ht="12.95" customHeight="1" x14ac:dyDescent="0.25"/>
    <row r="63" spans="2:3" s="8" customFormat="1" ht="12.95" customHeight="1" x14ac:dyDescent="0.25">
      <c r="B63"/>
      <c r="C63"/>
    </row>
    <row r="64" spans="2:3" ht="12.95" customHeight="1" x14ac:dyDescent="0.25"/>
    <row r="65" spans="2:3" ht="12.95" customHeight="1" x14ac:dyDescent="0.25"/>
    <row r="66" spans="2:3" ht="12.95" customHeight="1" x14ac:dyDescent="0.25"/>
    <row r="67" spans="2:3" s="8"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7A59E-1125-43DE-9CA7-85D4DFAB68F1}">
  <dimension ref="B2:H148"/>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customWidth="1"/>
    <col min="7" max="7" width="47.28515625" customWidth="1"/>
    <col min="8" max="8" width="31.140625" customWidth="1"/>
  </cols>
  <sheetData>
    <row r="2" spans="2:4" ht="15" customHeight="1" x14ac:dyDescent="0.25">
      <c r="B2" s="46" t="s">
        <v>42</v>
      </c>
      <c r="C2" s="47"/>
      <c r="D2" s="48"/>
    </row>
    <row r="3" spans="2:4" ht="15" customHeight="1" x14ac:dyDescent="0.25">
      <c r="B3" s="51" t="s">
        <v>162</v>
      </c>
      <c r="C3" s="52"/>
      <c r="D3" s="53" t="s">
        <v>8</v>
      </c>
    </row>
    <row r="4" spans="2:4" ht="15" customHeight="1" x14ac:dyDescent="0.25">
      <c r="B4" s="51" t="s">
        <v>163</v>
      </c>
      <c r="C4" s="52"/>
      <c r="D4" s="53" t="s">
        <v>9</v>
      </c>
    </row>
    <row r="5" spans="2:4" ht="39.950000000000003" customHeight="1" x14ac:dyDescent="0.25">
      <c r="B5" s="157" t="s">
        <v>189</v>
      </c>
      <c r="C5" s="157"/>
      <c r="D5" s="157"/>
    </row>
    <row r="6" spans="2:4" ht="12.95" customHeight="1" x14ac:dyDescent="0.25">
      <c r="B6" s="61" t="s">
        <v>10</v>
      </c>
      <c r="C6" s="61" t="s">
        <v>12</v>
      </c>
    </row>
    <row r="7" spans="2:4" ht="12.95" customHeight="1" x14ac:dyDescent="0.25">
      <c r="B7" s="62" t="s">
        <v>46</v>
      </c>
      <c r="C7" s="74">
        <f>'Ex. Company A Data and Results'!F27</f>
        <v>3705329</v>
      </c>
    </row>
    <row r="8" spans="2:4" ht="12.95" customHeight="1" x14ac:dyDescent="0.25">
      <c r="B8" s="62"/>
      <c r="C8" s="73" t="s">
        <v>20</v>
      </c>
    </row>
    <row r="9" spans="2:4" ht="12.95" customHeight="1" x14ac:dyDescent="0.25">
      <c r="B9" s="62" t="s">
        <v>47</v>
      </c>
      <c r="C9" s="73">
        <f>C18</f>
        <v>114</v>
      </c>
    </row>
    <row r="10" spans="2:4" s="9" customFormat="1" ht="12.95" customHeight="1" x14ac:dyDescent="0.25">
      <c r="B10" s="62"/>
      <c r="C10" s="74" t="s">
        <v>19</v>
      </c>
    </row>
    <row r="11" spans="2:4" s="8" customFormat="1" ht="12.95" customHeight="1" x14ac:dyDescent="0.25">
      <c r="B11" s="49" t="s">
        <v>23</v>
      </c>
      <c r="C11" s="50">
        <f>C7*C9*-1</f>
        <v>-422407506</v>
      </c>
    </row>
    <row r="12" spans="2:4" ht="12.95" customHeight="1" x14ac:dyDescent="0.25"/>
    <row r="13" spans="2:4" ht="12.95" customHeight="1" x14ac:dyDescent="0.25">
      <c r="B13" s="60"/>
      <c r="C13" s="60"/>
    </row>
    <row r="14" spans="2:4" ht="12.95" customHeight="1" x14ac:dyDescent="0.25"/>
    <row r="15" spans="2:4" ht="12.95" customHeight="1" x14ac:dyDescent="0.25">
      <c r="B15" s="58" t="s">
        <v>35</v>
      </c>
      <c r="C15" s="58"/>
    </row>
    <row r="16" spans="2:4" ht="12.95" customHeight="1" x14ac:dyDescent="0.25">
      <c r="B16" s="59" t="s">
        <v>10</v>
      </c>
      <c r="C16" s="59" t="s">
        <v>12</v>
      </c>
    </row>
    <row r="17" spans="2:8" ht="12.95" customHeight="1" x14ac:dyDescent="0.25">
      <c r="B17" s="70" t="s">
        <v>89</v>
      </c>
      <c r="C17" s="77"/>
    </row>
    <row r="18" spans="2:8" ht="12.95" customHeight="1" x14ac:dyDescent="0.25">
      <c r="B18" s="64" t="s">
        <v>140</v>
      </c>
      <c r="C18" s="77">
        <f>'Ex. Company A Data and Results'!F49</f>
        <v>114</v>
      </c>
    </row>
    <row r="19" spans="2:8" ht="12.95" customHeight="1" x14ac:dyDescent="0.25"/>
    <row r="20" spans="2:8" ht="12.95" customHeight="1" x14ac:dyDescent="0.25"/>
    <row r="21" spans="2:8" ht="12.95" customHeight="1" x14ac:dyDescent="0.25"/>
    <row r="22" spans="2:8" ht="12.95" customHeight="1" x14ac:dyDescent="0.25"/>
    <row r="23" spans="2:8" ht="12.95" customHeight="1" x14ac:dyDescent="0.25"/>
    <row r="24" spans="2:8" ht="12.95" customHeight="1" x14ac:dyDescent="0.25">
      <c r="E24" s="82"/>
      <c r="F24" s="83"/>
    </row>
    <row r="25" spans="2:8" ht="12.95" customHeight="1" x14ac:dyDescent="0.25">
      <c r="E25" s="82"/>
      <c r="F25" s="84"/>
    </row>
    <row r="26" spans="2:8" ht="12.95" customHeight="1" x14ac:dyDescent="0.25">
      <c r="E26" s="82"/>
      <c r="F26" s="83"/>
      <c r="G26" s="82"/>
      <c r="H26" s="83"/>
    </row>
    <row r="27" spans="2:8" ht="12.95" customHeight="1" x14ac:dyDescent="0.25">
      <c r="E27" s="82"/>
      <c r="F27" s="83"/>
    </row>
    <row r="28" spans="2:8" ht="12.95" customHeight="1" x14ac:dyDescent="0.25">
      <c r="E28" s="85"/>
      <c r="F28" s="83"/>
    </row>
    <row r="29" spans="2:8" ht="12.95" customHeight="1" x14ac:dyDescent="0.25"/>
    <row r="30" spans="2:8" ht="12.95" customHeight="1" x14ac:dyDescent="0.25"/>
    <row r="31" spans="2:8" ht="12.95" customHeight="1" x14ac:dyDescent="0.25"/>
    <row r="32" spans="2:8"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s="8" customFormat="1" ht="12.95" customHeight="1" x14ac:dyDescent="0.25"/>
    <row r="41" ht="12.95" customHeight="1" x14ac:dyDescent="0.25"/>
    <row r="42" ht="12.95" customHeight="1" x14ac:dyDescent="0.25"/>
    <row r="43" ht="12.95" customHeight="1" x14ac:dyDescent="0.25"/>
    <row r="44" s="8" customFormat="1"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s="8" customFormat="1"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s="8" customFormat="1" ht="12.95" customHeight="1" x14ac:dyDescent="0.25"/>
    <row r="57" ht="12.95" customHeight="1" x14ac:dyDescent="0.25"/>
    <row r="58" s="8" customFormat="1"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spans="2:3" ht="12.95" customHeight="1" x14ac:dyDescent="0.25"/>
    <row r="66" spans="2:3" s="8" customFormat="1" ht="12.95" customHeight="1" x14ac:dyDescent="0.25">
      <c r="B66"/>
      <c r="C66"/>
    </row>
    <row r="67" spans="2:3" ht="12.95" customHeight="1" x14ac:dyDescent="0.25"/>
    <row r="68" spans="2:3" s="8" customFormat="1" ht="12.95" customHeight="1" x14ac:dyDescent="0.25">
      <c r="B68"/>
      <c r="C68"/>
    </row>
    <row r="69" spans="2:3" ht="12.95" customHeight="1" x14ac:dyDescent="0.25"/>
    <row r="70" spans="2:3" ht="12.95" customHeight="1" x14ac:dyDescent="0.25"/>
    <row r="71" spans="2:3" ht="12.95" customHeight="1" x14ac:dyDescent="0.25"/>
    <row r="72" spans="2:3" s="8" customFormat="1" ht="12.95" customHeight="1" x14ac:dyDescent="0.25">
      <c r="B72"/>
      <c r="C72"/>
    </row>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sheetData>
  <mergeCells count="1">
    <mergeCell ref="B5:D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6858-A45B-4C4E-BF47-8006723A3439}">
  <dimension ref="B2:D147"/>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customWidth="1"/>
    <col min="7" max="7" width="31.140625" customWidth="1"/>
  </cols>
  <sheetData>
    <row r="2" spans="2:4" ht="15" customHeight="1" x14ac:dyDescent="0.25">
      <c r="B2" s="46" t="s">
        <v>42</v>
      </c>
      <c r="C2" s="47"/>
      <c r="D2" s="48"/>
    </row>
    <row r="3" spans="2:4" ht="15" customHeight="1" x14ac:dyDescent="0.25">
      <c r="B3" s="51" t="s">
        <v>162</v>
      </c>
      <c r="C3" s="52"/>
      <c r="D3" s="53" t="s">
        <v>8</v>
      </c>
    </row>
    <row r="4" spans="2:4" ht="15" customHeight="1" x14ac:dyDescent="0.25">
      <c r="B4" s="51" t="s">
        <v>163</v>
      </c>
      <c r="C4" s="52"/>
      <c r="D4" s="53" t="s">
        <v>9</v>
      </c>
    </row>
    <row r="5" spans="2:4" ht="39.950000000000003" customHeight="1" x14ac:dyDescent="0.25">
      <c r="B5" s="157" t="s">
        <v>189</v>
      </c>
      <c r="C5" s="157"/>
      <c r="D5" s="157"/>
    </row>
    <row r="6" spans="2:4" ht="12.95" customHeight="1" x14ac:dyDescent="0.25">
      <c r="B6" s="61" t="s">
        <v>10</v>
      </c>
      <c r="C6" s="61" t="s">
        <v>12</v>
      </c>
    </row>
    <row r="7" spans="2:4" ht="12.95" customHeight="1" x14ac:dyDescent="0.25">
      <c r="B7" s="62" t="s">
        <v>141</v>
      </c>
      <c r="C7" s="74">
        <f>'Ex. Company A Data and Results'!F28</f>
        <v>3688639.2431249996</v>
      </c>
    </row>
    <row r="8" spans="2:4" ht="12.95" customHeight="1" x14ac:dyDescent="0.25">
      <c r="B8" s="62"/>
      <c r="C8" s="86" t="s">
        <v>20</v>
      </c>
    </row>
    <row r="9" spans="2:4" ht="12.95" customHeight="1" x14ac:dyDescent="0.25">
      <c r="B9" s="62" t="s">
        <v>142</v>
      </c>
      <c r="C9" s="81">
        <f>C26*-1</f>
        <v>-423</v>
      </c>
    </row>
    <row r="10" spans="2:4" ht="12.95" customHeight="1" x14ac:dyDescent="0.25">
      <c r="B10" s="62"/>
      <c r="C10" s="86" t="s">
        <v>19</v>
      </c>
    </row>
    <row r="11" spans="2:4" ht="12.95" customHeight="1" x14ac:dyDescent="0.25">
      <c r="B11" s="62" t="s">
        <v>143</v>
      </c>
      <c r="C11" s="81">
        <f>C7*C9</f>
        <v>-1560294399.8418748</v>
      </c>
    </row>
    <row r="12" spans="2:4" ht="12.95" customHeight="1" x14ac:dyDescent="0.25">
      <c r="B12" s="62"/>
      <c r="C12" s="86" t="s">
        <v>144</v>
      </c>
    </row>
    <row r="13" spans="2:4" ht="12.95" customHeight="1" x14ac:dyDescent="0.25">
      <c r="B13" s="62" t="s">
        <v>145</v>
      </c>
      <c r="C13" s="74">
        <f>'Ex. Company A Data and Results'!F29</f>
        <v>4876.4374999999991</v>
      </c>
    </row>
    <row r="14" spans="2:4" ht="12.95" customHeight="1" x14ac:dyDescent="0.25">
      <c r="B14" s="62"/>
      <c r="C14" s="63" t="s">
        <v>20</v>
      </c>
    </row>
    <row r="15" spans="2:4" ht="12.95" customHeight="1" x14ac:dyDescent="0.25">
      <c r="B15" s="62" t="s">
        <v>142</v>
      </c>
      <c r="C15" s="73">
        <f>C27</f>
        <v>1072.2250814891063</v>
      </c>
    </row>
    <row r="16" spans="2:4" ht="12.95" customHeight="1" x14ac:dyDescent="0.25">
      <c r="B16" s="62"/>
      <c r="C16" s="63" t="s">
        <v>19</v>
      </c>
    </row>
    <row r="17" spans="2:3" ht="12.95" customHeight="1" x14ac:dyDescent="0.25">
      <c r="B17" s="62" t="s">
        <v>146</v>
      </c>
      <c r="C17" s="73">
        <f>C13*C15</f>
        <v>5228638.5958140325</v>
      </c>
    </row>
    <row r="18" spans="2:3" ht="12.95" customHeight="1" x14ac:dyDescent="0.25">
      <c r="B18" s="62"/>
      <c r="C18" s="86" t="s">
        <v>19</v>
      </c>
    </row>
    <row r="19" spans="2:3" ht="12.95" customHeight="1" x14ac:dyDescent="0.25">
      <c r="B19" s="49" t="s">
        <v>22</v>
      </c>
      <c r="C19" s="50">
        <f>C11+C17</f>
        <v>-1555065761.2460608</v>
      </c>
    </row>
    <row r="20" spans="2:3" ht="12.95" customHeight="1" x14ac:dyDescent="0.25"/>
    <row r="21" spans="2:3" s="9" customFormat="1" ht="12.95" customHeight="1" x14ac:dyDescent="0.25">
      <c r="B21" s="60"/>
      <c r="C21" s="60"/>
    </row>
    <row r="22" spans="2:3" ht="12.95" customHeight="1" x14ac:dyDescent="0.25"/>
    <row r="23" spans="2:3" s="8" customFormat="1" ht="12.95" customHeight="1" x14ac:dyDescent="0.25">
      <c r="B23" s="58" t="s">
        <v>35</v>
      </c>
      <c r="C23" s="58"/>
    </row>
    <row r="24" spans="2:3" s="8" customFormat="1" ht="12.95" customHeight="1" x14ac:dyDescent="0.25">
      <c r="B24" s="59" t="s">
        <v>10</v>
      </c>
      <c r="C24" s="59" t="s">
        <v>12</v>
      </c>
    </row>
    <row r="25" spans="2:3" s="8" customFormat="1" ht="12.95" customHeight="1" x14ac:dyDescent="0.25">
      <c r="B25" s="70" t="s">
        <v>89</v>
      </c>
      <c r="C25" s="77"/>
    </row>
    <row r="26" spans="2:3" s="8" customFormat="1" ht="12.95" customHeight="1" x14ac:dyDescent="0.25">
      <c r="B26" s="64" t="s">
        <v>147</v>
      </c>
      <c r="C26" s="77">
        <f>'Ex. Company A Data and Results'!F51</f>
        <v>423</v>
      </c>
    </row>
    <row r="27" spans="2:3" ht="12.95" customHeight="1" x14ac:dyDescent="0.25">
      <c r="B27" s="64" t="s">
        <v>187</v>
      </c>
      <c r="C27" s="77">
        <f>'Ex. Company A Data and Results'!F50</f>
        <v>1072.2250814891063</v>
      </c>
    </row>
    <row r="28" spans="2:3" ht="12.95" customHeight="1" x14ac:dyDescent="0.25"/>
    <row r="29" spans="2:3" ht="12.95" customHeight="1" x14ac:dyDescent="0.25"/>
    <row r="30" spans="2:3" ht="12.95" customHeight="1" x14ac:dyDescent="0.25"/>
    <row r="31" spans="2:3" ht="12.95" customHeight="1" x14ac:dyDescent="0.25"/>
    <row r="32" spans="2:3"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s="8" customFormat="1" ht="12.95" customHeight="1" x14ac:dyDescent="0.25"/>
    <row r="75" ht="12.95" customHeight="1" x14ac:dyDescent="0.25"/>
    <row r="76" ht="12.95" customHeight="1" x14ac:dyDescent="0.25"/>
    <row r="77" ht="12.95" customHeight="1" x14ac:dyDescent="0.25"/>
    <row r="78" s="8" customFormat="1"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s="8" customFormat="1"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s="8" customFormat="1" ht="12.95" customHeight="1" x14ac:dyDescent="0.25"/>
    <row r="91" ht="12.95" customHeight="1" x14ac:dyDescent="0.25"/>
    <row r="92" s="8" customFormat="1"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s="8" customFormat="1" ht="12.95" customHeight="1" x14ac:dyDescent="0.25"/>
    <row r="101" ht="12.95" customHeight="1" x14ac:dyDescent="0.25"/>
    <row r="102" s="8" customFormat="1" ht="12.95" customHeight="1" x14ac:dyDescent="0.25"/>
    <row r="103" ht="12.95" customHeight="1" x14ac:dyDescent="0.25"/>
    <row r="104" ht="12.95" customHeight="1" x14ac:dyDescent="0.25"/>
    <row r="105" ht="12.95" customHeight="1" x14ac:dyDescent="0.25"/>
    <row r="106" s="8" customFormat="1"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sheetData>
  <mergeCells count="1">
    <mergeCell ref="B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AJ230"/>
  <sheetViews>
    <sheetView showGridLines="0" zoomScale="85" zoomScaleNormal="85"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28.42578125" style="1" bestFit="1" customWidth="1"/>
    <col min="8" max="8" width="1.7109375" style="1" customWidth="1"/>
    <col min="9" max="9" width="20.28515625" style="1" bestFit="1" customWidth="1"/>
    <col min="10" max="10" width="15.42578125" style="1" bestFit="1" customWidth="1"/>
    <col min="11" max="11" width="6" style="1" customWidth="1"/>
    <col min="12" max="12" width="19.85546875" style="1" customWidth="1"/>
    <col min="13" max="13" width="21.85546875" style="1" customWidth="1"/>
    <col min="14" max="14" width="38.85546875" style="1" customWidth="1"/>
    <col min="15" max="16" width="20.85546875" style="1" customWidth="1"/>
    <col min="17" max="17" width="28.42578125" style="1" customWidth="1"/>
    <col min="18" max="18" width="1.7109375" style="1" customWidth="1"/>
    <col min="19" max="19" width="20.28515625" style="1" customWidth="1"/>
    <col min="20" max="20" width="16.42578125" style="1" customWidth="1"/>
    <col min="21" max="36" width="9.140625" style="1" customWidth="1"/>
    <col min="37" max="16384" width="6" style="1" hidden="1"/>
  </cols>
  <sheetData>
    <row r="1" spans="1:11" ht="8.1" customHeight="1" x14ac:dyDescent="0.2"/>
    <row r="2" spans="1:11" ht="12.95" customHeight="1" x14ac:dyDescent="0.2">
      <c r="B2" s="99" t="s">
        <v>42</v>
      </c>
      <c r="C2" s="36"/>
      <c r="D2" s="144"/>
      <c r="E2" s="144"/>
      <c r="F2" s="144"/>
      <c r="G2" s="144"/>
      <c r="H2" s="144"/>
      <c r="I2" s="144"/>
      <c r="J2" s="144"/>
      <c r="K2" s="26"/>
    </row>
    <row r="3" spans="1:11" ht="12.95" customHeight="1" x14ac:dyDescent="0.2">
      <c r="B3" s="25" t="s">
        <v>162</v>
      </c>
      <c r="C3" s="145"/>
      <c r="D3" s="145"/>
      <c r="E3" s="145"/>
      <c r="F3" s="145"/>
      <c r="G3" s="145"/>
      <c r="H3" s="145"/>
      <c r="I3" s="145"/>
      <c r="J3" s="146" t="s">
        <v>8</v>
      </c>
      <c r="K3" s="26"/>
    </row>
    <row r="4" spans="1:11" ht="12.95" customHeight="1" x14ac:dyDescent="0.2">
      <c r="B4" s="25" t="s">
        <v>163</v>
      </c>
      <c r="C4" s="145"/>
      <c r="D4" s="145"/>
      <c r="E4" s="145"/>
      <c r="F4" s="145"/>
      <c r="G4" s="145"/>
      <c r="H4" s="145"/>
      <c r="I4" s="145"/>
      <c r="J4" s="146" t="s">
        <v>9</v>
      </c>
      <c r="K4" s="26"/>
    </row>
    <row r="5" spans="1:11" ht="12.95" customHeight="1" x14ac:dyDescent="0.2">
      <c r="B5" s="19"/>
      <c r="C5" s="19"/>
      <c r="D5" s="19"/>
      <c r="E5" s="19"/>
      <c r="F5" s="19"/>
      <c r="G5" s="19"/>
      <c r="H5" s="19"/>
      <c r="I5" s="19"/>
      <c r="J5" s="19"/>
    </row>
    <row r="6" spans="1:11" s="19" customFormat="1" ht="12.95" customHeight="1" x14ac:dyDescent="0.2">
      <c r="A6" s="31"/>
      <c r="B6" s="29" t="s">
        <v>13</v>
      </c>
      <c r="C6" s="29"/>
      <c r="D6" s="29"/>
      <c r="E6" s="29"/>
      <c r="F6" s="29"/>
      <c r="G6" s="29"/>
      <c r="I6" s="36" t="s">
        <v>37</v>
      </c>
      <c r="J6" s="36"/>
    </row>
    <row r="7" spans="1:11" s="19" customFormat="1" ht="12.95" customHeight="1" x14ac:dyDescent="0.2">
      <c r="B7" s="30" t="s">
        <v>15</v>
      </c>
      <c r="C7" s="30" t="s">
        <v>27</v>
      </c>
      <c r="D7" s="28" t="s">
        <v>40</v>
      </c>
      <c r="E7" s="28" t="s">
        <v>30</v>
      </c>
      <c r="F7" s="28" t="s">
        <v>12</v>
      </c>
      <c r="G7" s="28" t="s">
        <v>11</v>
      </c>
      <c r="I7" s="28" t="s">
        <v>27</v>
      </c>
      <c r="J7" s="28" t="s">
        <v>32</v>
      </c>
    </row>
    <row r="8" spans="1:11" s="19" customFormat="1" ht="12.95" customHeight="1" thickBot="1" x14ac:dyDescent="0.25">
      <c r="F8" s="156" t="s">
        <v>52</v>
      </c>
      <c r="G8" s="156"/>
      <c r="H8" s="100"/>
      <c r="I8" s="22" t="s">
        <v>3</v>
      </c>
      <c r="J8" s="152">
        <f>IFERROR(Access_Affordability!C31,0)</f>
        <v>0</v>
      </c>
    </row>
    <row r="9" spans="1:11" s="19" customFormat="1" ht="12.95" customHeight="1" x14ac:dyDescent="0.2">
      <c r="B9" s="20"/>
      <c r="C9" s="20"/>
      <c r="D9" s="121" t="s">
        <v>31</v>
      </c>
      <c r="E9" s="121"/>
      <c r="F9" s="136" t="s">
        <v>188</v>
      </c>
      <c r="G9" s="148" t="s">
        <v>188</v>
      </c>
      <c r="I9" s="22" t="s">
        <v>14</v>
      </c>
      <c r="J9" s="103">
        <f>IFERROR(Access_Underserved!C27,0)</f>
        <v>0</v>
      </c>
    </row>
    <row r="10" spans="1:11" s="19" customFormat="1" ht="12.95" customHeight="1" x14ac:dyDescent="0.2">
      <c r="B10" s="20"/>
      <c r="C10" s="20"/>
      <c r="D10" s="121" t="s">
        <v>16</v>
      </c>
      <c r="E10" s="121"/>
      <c r="F10" s="137" t="s">
        <v>188</v>
      </c>
      <c r="G10" s="149" t="s">
        <v>188</v>
      </c>
      <c r="H10" s="100"/>
      <c r="I10" s="22" t="s">
        <v>24</v>
      </c>
      <c r="J10" s="103">
        <f>IFERROR('Quality_Basic Need'!C11,0)</f>
        <v>0</v>
      </c>
    </row>
    <row r="11" spans="1:11" s="19" customFormat="1" ht="12.95" customHeight="1" x14ac:dyDescent="0.2">
      <c r="B11" s="20"/>
      <c r="C11" s="20"/>
      <c r="D11" s="121" t="s">
        <v>50</v>
      </c>
      <c r="E11" s="37" t="s">
        <v>36</v>
      </c>
      <c r="F11" s="138" t="s">
        <v>188</v>
      </c>
      <c r="G11" s="150" t="s">
        <v>188</v>
      </c>
      <c r="I11" s="22" t="s">
        <v>6</v>
      </c>
      <c r="J11" s="103">
        <f>IFERROR(Quality_Effectiveness!C27+Quality_Effectiveness!C47+Quality_Effectiveness!C67,0)</f>
        <v>0</v>
      </c>
    </row>
    <row r="12" spans="1:11" s="19" customFormat="1" ht="12.95" customHeight="1" x14ac:dyDescent="0.2">
      <c r="B12" s="20"/>
      <c r="C12" s="20"/>
      <c r="D12" s="121" t="s">
        <v>48</v>
      </c>
      <c r="E12" s="37"/>
      <c r="F12" s="137" t="s">
        <v>188</v>
      </c>
      <c r="G12" s="150" t="s">
        <v>188</v>
      </c>
      <c r="I12" s="22" t="s">
        <v>5</v>
      </c>
      <c r="J12" s="103">
        <f>IFERROR('Quality_Health and Safety'!C8,0)</f>
        <v>0</v>
      </c>
    </row>
    <row r="13" spans="1:11" s="19" customFormat="1" ht="12.95" customHeight="1" x14ac:dyDescent="0.2">
      <c r="B13" s="38" t="s">
        <v>0</v>
      </c>
      <c r="C13" s="39" t="s">
        <v>1</v>
      </c>
      <c r="D13" s="121" t="s">
        <v>60</v>
      </c>
      <c r="E13" s="37" t="s">
        <v>169</v>
      </c>
      <c r="F13" s="139" t="s">
        <v>188</v>
      </c>
      <c r="G13" s="150" t="s">
        <v>188</v>
      </c>
      <c r="I13" s="22" t="s">
        <v>7</v>
      </c>
      <c r="J13" s="103">
        <f>IFERROR(Optionality!C19,0)</f>
        <v>0</v>
      </c>
    </row>
    <row r="14" spans="1:11" s="19" customFormat="1" ht="12.95" customHeight="1" x14ac:dyDescent="0.2">
      <c r="B14" s="38" t="s">
        <v>0</v>
      </c>
      <c r="C14" s="39" t="s">
        <v>1</v>
      </c>
      <c r="D14" s="121" t="s">
        <v>62</v>
      </c>
      <c r="E14" s="37" t="s">
        <v>170</v>
      </c>
      <c r="F14" s="139" t="s">
        <v>188</v>
      </c>
      <c r="G14" s="150" t="s">
        <v>188</v>
      </c>
      <c r="I14" s="98" t="s">
        <v>25</v>
      </c>
      <c r="J14" s="103">
        <f>IFERROR('Environmental_Use Phase'!C11,0)</f>
        <v>0</v>
      </c>
    </row>
    <row r="15" spans="1:11" s="19" customFormat="1" ht="12.95" customHeight="1" x14ac:dyDescent="0.2">
      <c r="B15" s="88" t="s">
        <v>2</v>
      </c>
      <c r="C15" s="40" t="s">
        <v>3</v>
      </c>
      <c r="D15" s="121" t="s">
        <v>166</v>
      </c>
      <c r="E15" s="131" t="s">
        <v>165</v>
      </c>
      <c r="F15" s="140" t="s">
        <v>188</v>
      </c>
      <c r="G15" s="150" t="s">
        <v>188</v>
      </c>
      <c r="I15" s="98" t="s">
        <v>26</v>
      </c>
      <c r="J15" s="103">
        <f>IFERROR('Environmental_End of Life'!C19,0)</f>
        <v>0</v>
      </c>
    </row>
    <row r="16" spans="1:11" s="19" customFormat="1" ht="12.95" customHeight="1" x14ac:dyDescent="0.2">
      <c r="B16" s="88" t="s">
        <v>2</v>
      </c>
      <c r="C16" s="40" t="s">
        <v>3</v>
      </c>
      <c r="D16" s="121" t="s">
        <v>167</v>
      </c>
      <c r="E16" s="131" t="s">
        <v>165</v>
      </c>
      <c r="F16" s="140" t="s">
        <v>188</v>
      </c>
      <c r="G16" s="150" t="s">
        <v>188</v>
      </c>
      <c r="I16" s="24" t="s">
        <v>17</v>
      </c>
      <c r="J16" s="27">
        <f>SUMIF(J8:J15,"&gt;0",J8:J15)</f>
        <v>0</v>
      </c>
    </row>
    <row r="17" spans="2:10" s="19" customFormat="1" ht="12.95" customHeight="1" x14ac:dyDescent="0.2">
      <c r="B17" s="88" t="s">
        <v>2</v>
      </c>
      <c r="C17" s="40" t="s">
        <v>14</v>
      </c>
      <c r="D17" s="121" t="s">
        <v>63</v>
      </c>
      <c r="E17" s="37" t="s">
        <v>168</v>
      </c>
      <c r="F17" s="139" t="s">
        <v>188</v>
      </c>
      <c r="G17" s="150" t="s">
        <v>188</v>
      </c>
      <c r="I17" s="24" t="s">
        <v>28</v>
      </c>
      <c r="J17" s="27">
        <f>SUMIF(J8:J15,"&lt;0",J8:J15)</f>
        <v>0</v>
      </c>
    </row>
    <row r="18" spans="2:10" s="19" customFormat="1" ht="12.95" customHeight="1" x14ac:dyDescent="0.2">
      <c r="B18" s="88" t="s">
        <v>2</v>
      </c>
      <c r="C18" s="40" t="s">
        <v>14</v>
      </c>
      <c r="D18" s="121" t="s">
        <v>65</v>
      </c>
      <c r="E18" s="37" t="s">
        <v>169</v>
      </c>
      <c r="F18" s="139" t="s">
        <v>188</v>
      </c>
      <c r="G18" s="150" t="s">
        <v>188</v>
      </c>
    </row>
    <row r="19" spans="2:10" s="19" customFormat="1" ht="12.95" customHeight="1" x14ac:dyDescent="0.2">
      <c r="B19" s="88" t="s">
        <v>2</v>
      </c>
      <c r="C19" s="40" t="s">
        <v>14</v>
      </c>
      <c r="D19" s="121" t="s">
        <v>68</v>
      </c>
      <c r="E19" s="37" t="s">
        <v>169</v>
      </c>
      <c r="F19" s="139" t="s">
        <v>188</v>
      </c>
      <c r="G19" s="150" t="s">
        <v>188</v>
      </c>
    </row>
    <row r="20" spans="2:10" s="19" customFormat="1" ht="12.95" customHeight="1" x14ac:dyDescent="0.2">
      <c r="B20" s="88" t="s">
        <v>2</v>
      </c>
      <c r="C20" s="40" t="s">
        <v>14</v>
      </c>
      <c r="D20" s="121" t="s">
        <v>171</v>
      </c>
      <c r="E20" s="131" t="s">
        <v>165</v>
      </c>
      <c r="F20" s="140" t="s">
        <v>188</v>
      </c>
      <c r="G20" s="150" t="s">
        <v>188</v>
      </c>
    </row>
    <row r="21" spans="2:10" s="19" customFormat="1" ht="12.95" customHeight="1" x14ac:dyDescent="0.2">
      <c r="B21" s="88" t="s">
        <v>4</v>
      </c>
      <c r="C21" s="40" t="s">
        <v>6</v>
      </c>
      <c r="D21" s="121" t="s">
        <v>173</v>
      </c>
      <c r="E21" s="37" t="s">
        <v>172</v>
      </c>
      <c r="F21" s="141" t="s">
        <v>188</v>
      </c>
      <c r="G21" s="150" t="s">
        <v>188</v>
      </c>
    </row>
    <row r="22" spans="2:10" s="19" customFormat="1" ht="12.95" customHeight="1" x14ac:dyDescent="0.2">
      <c r="B22" s="88" t="s">
        <v>4</v>
      </c>
      <c r="C22" s="40" t="s">
        <v>6</v>
      </c>
      <c r="D22" s="121" t="s">
        <v>71</v>
      </c>
      <c r="E22" s="37" t="s">
        <v>169</v>
      </c>
      <c r="F22" s="139" t="s">
        <v>188</v>
      </c>
      <c r="G22" s="150" t="s">
        <v>188</v>
      </c>
    </row>
    <row r="23" spans="2:10" s="19" customFormat="1" ht="12.95" customHeight="1" x14ac:dyDescent="0.2">
      <c r="B23" s="88" t="s">
        <v>4</v>
      </c>
      <c r="C23" s="40" t="s">
        <v>6</v>
      </c>
      <c r="D23" s="121" t="s">
        <v>174</v>
      </c>
      <c r="E23" s="37" t="s">
        <v>172</v>
      </c>
      <c r="F23" s="141" t="s">
        <v>188</v>
      </c>
      <c r="G23" s="150" t="s">
        <v>188</v>
      </c>
    </row>
    <row r="24" spans="2:10" s="19" customFormat="1" ht="12.95" customHeight="1" x14ac:dyDescent="0.2">
      <c r="B24" s="88" t="s">
        <v>4</v>
      </c>
      <c r="C24" s="40" t="s">
        <v>6</v>
      </c>
      <c r="D24" s="121" t="s">
        <v>74</v>
      </c>
      <c r="E24" s="37" t="s">
        <v>169</v>
      </c>
      <c r="F24" s="139" t="s">
        <v>188</v>
      </c>
      <c r="G24" s="150" t="s">
        <v>188</v>
      </c>
    </row>
    <row r="25" spans="2:10" s="19" customFormat="1" ht="12.95" customHeight="1" x14ac:dyDescent="0.2">
      <c r="B25" s="88" t="s">
        <v>4</v>
      </c>
      <c r="C25" s="40" t="s">
        <v>6</v>
      </c>
      <c r="D25" s="121" t="s">
        <v>76</v>
      </c>
      <c r="E25" s="37" t="s">
        <v>172</v>
      </c>
      <c r="F25" s="141" t="s">
        <v>188</v>
      </c>
      <c r="G25" s="150" t="s">
        <v>188</v>
      </c>
    </row>
    <row r="26" spans="2:10" s="19" customFormat="1" ht="12.95" customHeight="1" x14ac:dyDescent="0.2">
      <c r="B26" s="88" t="s">
        <v>7</v>
      </c>
      <c r="C26" s="40" t="s">
        <v>149</v>
      </c>
      <c r="D26" s="121" t="s">
        <v>77</v>
      </c>
      <c r="E26" s="37" t="s">
        <v>175</v>
      </c>
      <c r="F26" s="142" t="s">
        <v>188</v>
      </c>
      <c r="G26" s="150" t="s">
        <v>188</v>
      </c>
    </row>
    <row r="27" spans="2:10" s="19" customFormat="1" ht="12.95" customHeight="1" x14ac:dyDescent="0.2">
      <c r="B27" s="98" t="s">
        <v>25</v>
      </c>
      <c r="C27" s="41" t="s">
        <v>33</v>
      </c>
      <c r="D27" s="121" t="s">
        <v>78</v>
      </c>
      <c r="E27" s="37" t="s">
        <v>51</v>
      </c>
      <c r="F27" s="139" t="s">
        <v>188</v>
      </c>
      <c r="G27" s="150" t="s">
        <v>188</v>
      </c>
    </row>
    <row r="28" spans="2:10" s="21" customFormat="1" ht="12.95" customHeight="1" x14ac:dyDescent="0.2">
      <c r="B28" s="98" t="s">
        <v>26</v>
      </c>
      <c r="C28" s="41" t="s">
        <v>34</v>
      </c>
      <c r="D28" s="121" t="s">
        <v>176</v>
      </c>
      <c r="E28" s="37" t="s">
        <v>178</v>
      </c>
      <c r="F28" s="139" t="s">
        <v>188</v>
      </c>
      <c r="G28" s="150" t="s">
        <v>188</v>
      </c>
      <c r="H28" s="19"/>
    </row>
    <row r="29" spans="2:10" s="21" customFormat="1" ht="12.95" customHeight="1" thickBot="1" x14ac:dyDescent="0.25">
      <c r="B29" s="98" t="s">
        <v>26</v>
      </c>
      <c r="C29" s="41" t="s">
        <v>34</v>
      </c>
      <c r="D29" s="121" t="s">
        <v>177</v>
      </c>
      <c r="E29" s="37" t="s">
        <v>178</v>
      </c>
      <c r="F29" s="143" t="s">
        <v>188</v>
      </c>
      <c r="G29" s="151" t="s">
        <v>188</v>
      </c>
      <c r="H29" s="19"/>
    </row>
    <row r="30" spans="2:10" s="21" customFormat="1" ht="12.95" customHeight="1" x14ac:dyDescent="0.2">
      <c r="H30" s="19"/>
      <c r="I30" s="122"/>
      <c r="J30" s="122"/>
    </row>
    <row r="31" spans="2:10" s="21" customFormat="1" ht="12.95" customHeight="1" x14ac:dyDescent="0.2">
      <c r="B31" s="55"/>
      <c r="C31" s="55"/>
      <c r="D31" s="55"/>
      <c r="E31" s="55"/>
      <c r="F31" s="55"/>
      <c r="G31" s="55"/>
      <c r="H31" s="19"/>
      <c r="I31" s="122"/>
      <c r="J31" s="122"/>
    </row>
    <row r="32" spans="2:10" s="21" customFormat="1" ht="12.95" customHeight="1" x14ac:dyDescent="0.2">
      <c r="B32" s="23"/>
      <c r="C32" s="23"/>
      <c r="D32" s="23"/>
      <c r="E32" s="23"/>
      <c r="F32" s="23"/>
      <c r="G32" s="23"/>
      <c r="H32" s="19"/>
      <c r="I32" s="122"/>
      <c r="J32" s="122"/>
    </row>
    <row r="33" spans="2:11" s="21" customFormat="1" ht="12.95" customHeight="1" x14ac:dyDescent="0.2">
      <c r="B33" s="56" t="s">
        <v>35</v>
      </c>
      <c r="C33" s="56"/>
      <c r="D33" s="56"/>
      <c r="E33" s="56"/>
      <c r="F33" s="56"/>
      <c r="G33" s="56"/>
      <c r="H33" s="19"/>
      <c r="I33" s="122"/>
      <c r="J33" s="122"/>
    </row>
    <row r="34" spans="2:11" s="21" customFormat="1" ht="12.95" customHeight="1" x14ac:dyDescent="0.2">
      <c r="B34" s="44" t="s">
        <v>15</v>
      </c>
      <c r="C34" s="44" t="s">
        <v>27</v>
      </c>
      <c r="D34" s="45" t="s">
        <v>29</v>
      </c>
      <c r="E34" s="45" t="s">
        <v>30</v>
      </c>
      <c r="F34" s="45" t="s">
        <v>12</v>
      </c>
      <c r="G34" s="45" t="s">
        <v>11</v>
      </c>
      <c r="H34" s="19"/>
      <c r="I34" s="130"/>
      <c r="J34" s="122"/>
    </row>
    <row r="35" spans="2:11" s="21" customFormat="1" ht="12.95" customHeight="1" x14ac:dyDescent="0.2">
      <c r="B35" s="88" t="s">
        <v>2</v>
      </c>
      <c r="C35" s="42" t="s">
        <v>3</v>
      </c>
      <c r="D35" s="101" t="s">
        <v>54</v>
      </c>
      <c r="E35" s="111" t="s">
        <v>165</v>
      </c>
      <c r="F35" s="102">
        <v>37.85</v>
      </c>
      <c r="G35" s="123" t="s">
        <v>158</v>
      </c>
      <c r="H35" s="19"/>
      <c r="I35" s="122"/>
      <c r="J35" s="122"/>
    </row>
    <row r="36" spans="2:11" ht="12.95" customHeight="1" x14ac:dyDescent="0.2">
      <c r="B36" s="88" t="s">
        <v>2</v>
      </c>
      <c r="C36" s="42" t="s">
        <v>3</v>
      </c>
      <c r="D36" s="101" t="s">
        <v>88</v>
      </c>
      <c r="E36" s="111" t="s">
        <v>165</v>
      </c>
      <c r="F36" s="104">
        <v>52.37</v>
      </c>
      <c r="G36" s="123" t="s">
        <v>55</v>
      </c>
      <c r="H36" s="19"/>
      <c r="I36" s="122"/>
      <c r="J36" s="122"/>
      <c r="K36" s="19"/>
    </row>
    <row r="37" spans="2:11" ht="12.95" customHeight="1" x14ac:dyDescent="0.2">
      <c r="B37" s="88" t="s">
        <v>2</v>
      </c>
      <c r="C37" s="42" t="s">
        <v>14</v>
      </c>
      <c r="D37" s="101" t="s">
        <v>56</v>
      </c>
      <c r="E37" s="111" t="s">
        <v>36</v>
      </c>
      <c r="F37" s="105">
        <v>2100</v>
      </c>
      <c r="G37" s="126" t="s">
        <v>159</v>
      </c>
      <c r="H37" s="19"/>
      <c r="I37" s="122"/>
      <c r="J37" s="122"/>
      <c r="K37" s="19"/>
    </row>
    <row r="38" spans="2:11" ht="12.95" customHeight="1" x14ac:dyDescent="0.2">
      <c r="B38" s="88" t="s">
        <v>2</v>
      </c>
      <c r="C38" s="42" t="s">
        <v>14</v>
      </c>
      <c r="D38" s="101" t="s">
        <v>57</v>
      </c>
      <c r="E38" s="111" t="s">
        <v>36</v>
      </c>
      <c r="F38" s="135">
        <v>164.47702060221869</v>
      </c>
      <c r="G38" s="123" t="s">
        <v>58</v>
      </c>
      <c r="H38" s="19"/>
      <c r="I38" s="122"/>
      <c r="J38" s="122"/>
      <c r="K38" s="19"/>
    </row>
    <row r="39" spans="2:11" ht="12.95" customHeight="1" x14ac:dyDescent="0.2">
      <c r="B39" s="88" t="s">
        <v>4</v>
      </c>
      <c r="C39" s="42" t="s">
        <v>6</v>
      </c>
      <c r="D39" s="101" t="s">
        <v>59</v>
      </c>
      <c r="E39" s="111" t="s">
        <v>172</v>
      </c>
      <c r="F39" s="133">
        <v>72</v>
      </c>
      <c r="G39" s="124" t="s">
        <v>160</v>
      </c>
      <c r="H39" s="19"/>
      <c r="I39" s="122"/>
      <c r="J39" s="122"/>
      <c r="K39" s="19"/>
    </row>
    <row r="40" spans="2:11" ht="12.95" customHeight="1" x14ac:dyDescent="0.2">
      <c r="B40" s="88" t="s">
        <v>4</v>
      </c>
      <c r="C40" s="42" t="s">
        <v>6</v>
      </c>
      <c r="D40" s="106" t="s">
        <v>61</v>
      </c>
      <c r="E40" s="111" t="s">
        <v>172</v>
      </c>
      <c r="F40" s="134">
        <v>50</v>
      </c>
      <c r="G40" s="125" t="s">
        <v>121</v>
      </c>
      <c r="H40" s="19"/>
      <c r="I40" s="122"/>
      <c r="J40" s="122"/>
      <c r="K40" s="19"/>
    </row>
    <row r="41" spans="2:11" ht="12.95" customHeight="1" x14ac:dyDescent="0.2">
      <c r="B41" s="88" t="s">
        <v>4</v>
      </c>
      <c r="C41" s="42" t="s">
        <v>6</v>
      </c>
      <c r="D41" s="106" t="s">
        <v>180</v>
      </c>
      <c r="E41" s="111" t="s">
        <v>179</v>
      </c>
      <c r="F41" s="107">
        <v>2779110</v>
      </c>
      <c r="G41" s="125" t="s">
        <v>123</v>
      </c>
      <c r="H41" s="19"/>
      <c r="I41" s="122"/>
      <c r="J41" s="122"/>
      <c r="K41" s="19"/>
    </row>
    <row r="42" spans="2:11" ht="12.95" customHeight="1" x14ac:dyDescent="0.2">
      <c r="B42" s="88" t="s">
        <v>4</v>
      </c>
      <c r="C42" s="42" t="s">
        <v>6</v>
      </c>
      <c r="D42" s="106" t="s">
        <v>181</v>
      </c>
      <c r="E42" s="111" t="s">
        <v>179</v>
      </c>
      <c r="F42" s="107">
        <v>2266650</v>
      </c>
      <c r="G42" s="124" t="s">
        <v>123</v>
      </c>
      <c r="H42" s="19"/>
      <c r="I42" s="122"/>
      <c r="J42" s="122"/>
      <c r="K42" s="19"/>
    </row>
    <row r="43" spans="2:11" ht="12.95" customHeight="1" x14ac:dyDescent="0.2">
      <c r="B43" s="88" t="s">
        <v>4</v>
      </c>
      <c r="C43" s="42" t="s">
        <v>6</v>
      </c>
      <c r="D43" s="108" t="s">
        <v>64</v>
      </c>
      <c r="E43" s="111" t="s">
        <v>36</v>
      </c>
      <c r="F43" s="104">
        <v>4.2433413461538461</v>
      </c>
      <c r="G43" s="124" t="s">
        <v>125</v>
      </c>
      <c r="H43" s="19"/>
      <c r="I43" s="122"/>
      <c r="J43" s="122"/>
      <c r="K43" s="19"/>
    </row>
    <row r="44" spans="2:11" ht="12.95" customHeight="1" x14ac:dyDescent="0.2">
      <c r="B44" s="88" t="s">
        <v>4</v>
      </c>
      <c r="C44" s="42" t="s">
        <v>6</v>
      </c>
      <c r="D44" s="108" t="s">
        <v>66</v>
      </c>
      <c r="E44" s="111" t="s">
        <v>36</v>
      </c>
      <c r="F44" s="109">
        <v>1.1114066649104322</v>
      </c>
      <c r="G44" s="124" t="s">
        <v>127</v>
      </c>
      <c r="H44" s="19"/>
      <c r="I44" s="122"/>
      <c r="J44" s="122"/>
      <c r="K44" s="19"/>
    </row>
    <row r="45" spans="2:11" ht="12.95" customHeight="1" x14ac:dyDescent="0.2">
      <c r="B45" s="88" t="s">
        <v>4</v>
      </c>
      <c r="C45" s="42" t="s">
        <v>6</v>
      </c>
      <c r="D45" s="108" t="s">
        <v>67</v>
      </c>
      <c r="E45" s="111" t="s">
        <v>172</v>
      </c>
      <c r="F45" s="133">
        <v>27.33</v>
      </c>
      <c r="G45" s="124" t="s">
        <v>122</v>
      </c>
      <c r="H45" s="19"/>
      <c r="I45" s="129"/>
      <c r="J45" s="122"/>
      <c r="K45" s="19"/>
    </row>
    <row r="46" spans="2:11" ht="12.95" customHeight="1" x14ac:dyDescent="0.2">
      <c r="B46" s="88" t="s">
        <v>4</v>
      </c>
      <c r="C46" s="42" t="s">
        <v>6</v>
      </c>
      <c r="D46" s="108" t="s">
        <v>182</v>
      </c>
      <c r="E46" s="111" t="s">
        <v>183</v>
      </c>
      <c r="F46" s="107">
        <v>470850</v>
      </c>
      <c r="G46" s="125" t="s">
        <v>124</v>
      </c>
      <c r="H46" s="19"/>
      <c r="I46" s="122"/>
      <c r="J46" s="122"/>
      <c r="K46" s="19"/>
    </row>
    <row r="47" spans="2:11" ht="12.95" customHeight="1" x14ac:dyDescent="0.2">
      <c r="B47" s="88" t="s">
        <v>4</v>
      </c>
      <c r="C47" s="42" t="s">
        <v>24</v>
      </c>
      <c r="D47" s="108" t="s">
        <v>70</v>
      </c>
      <c r="E47" s="111" t="s">
        <v>36</v>
      </c>
      <c r="F47" s="110">
        <v>21.9</v>
      </c>
      <c r="G47" s="125" t="s">
        <v>131</v>
      </c>
      <c r="H47" s="19"/>
      <c r="I47" s="122"/>
      <c r="J47" s="122"/>
      <c r="K47" s="19"/>
    </row>
    <row r="48" spans="2:11" ht="12.95" customHeight="1" x14ac:dyDescent="0.2">
      <c r="B48" s="88" t="s">
        <v>7</v>
      </c>
      <c r="C48" s="42" t="s">
        <v>149</v>
      </c>
      <c r="D48" s="108" t="s">
        <v>164</v>
      </c>
      <c r="E48" s="111" t="s">
        <v>184</v>
      </c>
      <c r="F48" s="127">
        <v>0.1</v>
      </c>
      <c r="G48" s="125" t="s">
        <v>139</v>
      </c>
      <c r="H48" s="19"/>
      <c r="I48" s="122"/>
      <c r="J48" s="122"/>
      <c r="K48" s="19"/>
    </row>
    <row r="49" spans="2:11" ht="12.95" customHeight="1" x14ac:dyDescent="0.2">
      <c r="B49" s="98" t="s">
        <v>25</v>
      </c>
      <c r="C49" s="43" t="s">
        <v>33</v>
      </c>
      <c r="D49" s="108" t="s">
        <v>72</v>
      </c>
      <c r="E49" s="111" t="s">
        <v>36</v>
      </c>
      <c r="F49" s="132">
        <v>114</v>
      </c>
      <c r="G49" s="125" t="s">
        <v>49</v>
      </c>
      <c r="H49" s="19"/>
      <c r="I49" s="122"/>
      <c r="J49" s="122"/>
      <c r="K49" s="19"/>
    </row>
    <row r="50" spans="2:11" ht="12.95" customHeight="1" x14ac:dyDescent="0.2">
      <c r="B50" s="98" t="s">
        <v>26</v>
      </c>
      <c r="C50" s="43" t="s">
        <v>34</v>
      </c>
      <c r="D50" s="108" t="s">
        <v>73</v>
      </c>
      <c r="E50" s="111" t="s">
        <v>36</v>
      </c>
      <c r="F50" s="132">
        <v>1072.2250814891063</v>
      </c>
      <c r="G50" s="125" t="s">
        <v>148</v>
      </c>
      <c r="H50" s="19"/>
      <c r="I50" s="122"/>
      <c r="J50" s="122"/>
      <c r="K50" s="19"/>
    </row>
    <row r="51" spans="2:11" ht="12.95" customHeight="1" x14ac:dyDescent="0.2">
      <c r="B51" s="98" t="s">
        <v>26</v>
      </c>
      <c r="C51" s="43" t="s">
        <v>34</v>
      </c>
      <c r="D51" s="108" t="s">
        <v>75</v>
      </c>
      <c r="E51" s="111" t="s">
        <v>36</v>
      </c>
      <c r="F51" s="132">
        <v>423</v>
      </c>
      <c r="G51" s="125" t="s">
        <v>161</v>
      </c>
      <c r="H51" s="19"/>
      <c r="I51" s="122"/>
      <c r="J51" s="122"/>
      <c r="K51" s="19"/>
    </row>
    <row r="52" spans="2:11" ht="12.95" customHeight="1" x14ac:dyDescent="0.2">
      <c r="B52" s="19"/>
      <c r="C52" s="19"/>
      <c r="D52" s="19"/>
      <c r="E52" s="19"/>
      <c r="F52" s="19"/>
      <c r="G52" s="19"/>
      <c r="H52" s="19"/>
      <c r="I52" s="19"/>
      <c r="J52" s="19"/>
      <c r="K52" s="19"/>
    </row>
    <row r="53" spans="2:11" ht="12.95" customHeight="1" x14ac:dyDescent="0.2">
      <c r="B53" s="19"/>
      <c r="C53" s="19"/>
      <c r="D53" s="19"/>
      <c r="E53" s="19"/>
      <c r="F53" s="19"/>
      <c r="G53" s="19"/>
      <c r="H53" s="19"/>
      <c r="I53" s="19"/>
      <c r="J53" s="19"/>
      <c r="K53" s="19"/>
    </row>
    <row r="54" spans="2:11" ht="12.95" customHeight="1" x14ac:dyDescent="0.2">
      <c r="H54" s="19"/>
      <c r="I54" s="19"/>
      <c r="J54" s="19"/>
      <c r="K54" s="19"/>
    </row>
    <row r="55" spans="2:11" ht="12.95" customHeight="1" x14ac:dyDescent="0.2">
      <c r="H55" s="19"/>
      <c r="I55" s="19"/>
      <c r="J55" s="19"/>
      <c r="K55" s="19"/>
    </row>
    <row r="56" spans="2:11" ht="12.95" customHeight="1" x14ac:dyDescent="0.2">
      <c r="H56" s="19"/>
      <c r="I56" s="19"/>
      <c r="J56" s="19"/>
      <c r="K56" s="19"/>
    </row>
    <row r="57" spans="2:11" ht="12.95" customHeight="1" x14ac:dyDescent="0.2">
      <c r="B57" s="19"/>
      <c r="C57" s="19"/>
      <c r="D57" s="19"/>
      <c r="E57" s="19"/>
      <c r="F57" s="19"/>
      <c r="G57" s="19"/>
      <c r="H57" s="19"/>
      <c r="I57" s="19"/>
      <c r="J57" s="19"/>
      <c r="K57" s="19"/>
    </row>
    <row r="58" spans="2:11" ht="12.95" customHeight="1" x14ac:dyDescent="0.2">
      <c r="B58" s="19"/>
      <c r="C58" s="19"/>
      <c r="D58" s="19"/>
      <c r="E58" s="19"/>
      <c r="F58" s="19"/>
      <c r="G58" s="19"/>
      <c r="H58" s="19"/>
      <c r="I58" s="19"/>
      <c r="J58" s="19"/>
      <c r="K58" s="19"/>
    </row>
    <row r="59" spans="2:11" ht="12.95" customHeight="1" x14ac:dyDescent="0.2">
      <c r="B59" s="19"/>
      <c r="C59" s="19"/>
      <c r="D59" s="19"/>
      <c r="E59" s="19"/>
      <c r="F59" s="19"/>
      <c r="G59" s="19"/>
      <c r="H59" s="19"/>
      <c r="I59" s="19"/>
      <c r="J59" s="19"/>
      <c r="K59" s="19"/>
    </row>
    <row r="60" spans="2:11" ht="12.95" customHeight="1" x14ac:dyDescent="0.2">
      <c r="B60" s="19"/>
      <c r="C60" s="19"/>
      <c r="D60" s="19"/>
      <c r="E60" s="19"/>
      <c r="F60" s="19"/>
      <c r="G60" s="19"/>
      <c r="H60" s="19"/>
      <c r="I60" s="19"/>
      <c r="J60" s="19"/>
      <c r="K60" s="19"/>
    </row>
    <row r="61" spans="2:11" ht="12.95" customHeight="1" x14ac:dyDescent="0.2">
      <c r="B61" s="19"/>
      <c r="C61" s="19"/>
      <c r="D61" s="19"/>
      <c r="E61" s="19"/>
      <c r="F61" s="19"/>
      <c r="G61" s="19"/>
      <c r="H61" s="19"/>
      <c r="I61" s="19"/>
      <c r="J61" s="19"/>
      <c r="K61" s="19"/>
    </row>
    <row r="62" spans="2:11" ht="12.95" customHeight="1" x14ac:dyDescent="0.2">
      <c r="B62" s="19"/>
      <c r="C62" s="19"/>
      <c r="D62" s="19"/>
      <c r="E62" s="19"/>
      <c r="F62" s="19"/>
      <c r="G62" s="19"/>
    </row>
    <row r="63" spans="2:11" ht="12.95" customHeight="1" x14ac:dyDescent="0.2"/>
    <row r="64" spans="2:11"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9:G29" name="Editable_1_1_1_1"/>
  </protectedRanges>
  <mergeCells count="1">
    <mergeCell ref="F8:G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D267"/>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7" width="47.28515625" customWidth="1"/>
    <col min="8" max="9" width="31.140625" customWidth="1"/>
  </cols>
  <sheetData>
    <row r="2" spans="1:4" ht="15" customHeight="1" x14ac:dyDescent="0.25">
      <c r="B2" s="5" t="s">
        <v>42</v>
      </c>
      <c r="C2" s="3"/>
      <c r="D2" s="4"/>
    </row>
    <row r="3" spans="1:4" ht="15" customHeight="1" x14ac:dyDescent="0.25">
      <c r="B3" s="7" t="s">
        <v>162</v>
      </c>
      <c r="C3" s="6"/>
      <c r="D3" s="54" t="s">
        <v>8</v>
      </c>
    </row>
    <row r="4" spans="1:4" ht="15" customHeight="1" x14ac:dyDescent="0.25">
      <c r="B4" s="7" t="s">
        <v>163</v>
      </c>
      <c r="C4" s="6"/>
      <c r="D4" s="54" t="s">
        <v>9</v>
      </c>
    </row>
    <row r="5" spans="1:4" ht="39.950000000000003" customHeight="1" x14ac:dyDescent="0.25">
      <c r="B5" s="157" t="s">
        <v>189</v>
      </c>
      <c r="C5" s="157"/>
      <c r="D5" s="157"/>
    </row>
    <row r="6" spans="1:4" ht="12.95" customHeight="1" x14ac:dyDescent="0.25">
      <c r="A6" s="89"/>
      <c r="B6" s="57" t="s">
        <v>10</v>
      </c>
      <c r="C6" s="57" t="s">
        <v>12</v>
      </c>
      <c r="D6" s="89"/>
    </row>
    <row r="7" spans="1:4" ht="12.95" customHeight="1" x14ac:dyDescent="0.25">
      <c r="A7" s="89"/>
      <c r="B7" s="62" t="s">
        <v>79</v>
      </c>
      <c r="C7" s="63">
        <f>C42</f>
        <v>37.85</v>
      </c>
      <c r="D7" s="89"/>
    </row>
    <row r="8" spans="1:4" ht="12.95" customHeight="1" x14ac:dyDescent="0.25">
      <c r="A8" s="89"/>
      <c r="B8" s="62"/>
      <c r="C8" s="65" t="s">
        <v>21</v>
      </c>
      <c r="D8" s="89"/>
    </row>
    <row r="9" spans="1:4" ht="12.95" customHeight="1" x14ac:dyDescent="0.25">
      <c r="A9" s="89"/>
      <c r="B9" s="62" t="s">
        <v>80</v>
      </c>
      <c r="C9" s="63" t="str">
        <f>C38</f>
        <v>[ ]</v>
      </c>
      <c r="D9" s="89"/>
    </row>
    <row r="10" spans="1:4" ht="12.95" customHeight="1" x14ac:dyDescent="0.25">
      <c r="A10" s="89"/>
      <c r="B10" s="62"/>
      <c r="C10" s="65" t="s">
        <v>19</v>
      </c>
      <c r="D10" s="89"/>
    </row>
    <row r="11" spans="1:4" ht="12.95" customHeight="1" x14ac:dyDescent="0.25">
      <c r="A11" s="89"/>
      <c r="B11" s="62" t="s">
        <v>81</v>
      </c>
      <c r="C11" s="63" t="e">
        <f>MAX(C7-C9, 0)</f>
        <v>#VALUE!</v>
      </c>
      <c r="D11" s="89"/>
    </row>
    <row r="12" spans="1:4" ht="12.95" customHeight="1" x14ac:dyDescent="0.25">
      <c r="A12" s="89"/>
      <c r="B12" s="62"/>
      <c r="C12" s="65" t="s">
        <v>20</v>
      </c>
      <c r="D12" s="89"/>
    </row>
    <row r="13" spans="1:4" ht="12.95" customHeight="1" x14ac:dyDescent="0.25">
      <c r="A13" s="89"/>
      <c r="B13" s="62" t="s">
        <v>60</v>
      </c>
      <c r="C13" s="79" t="str">
        <f>'Data Input and Results'!F13</f>
        <v>[ ]</v>
      </c>
      <c r="D13" s="89"/>
    </row>
    <row r="14" spans="1:4" ht="12.95" customHeight="1" x14ac:dyDescent="0.25">
      <c r="A14" s="89"/>
      <c r="B14" s="62"/>
      <c r="C14" s="63" t="s">
        <v>20</v>
      </c>
      <c r="D14" s="89"/>
    </row>
    <row r="15" spans="1:4" ht="12.95" customHeight="1" x14ac:dyDescent="0.25">
      <c r="A15" s="89"/>
      <c r="B15" s="62" t="s">
        <v>86</v>
      </c>
      <c r="C15" s="65">
        <v>12</v>
      </c>
      <c r="D15" s="89"/>
    </row>
    <row r="16" spans="1:4" ht="12.95" customHeight="1" x14ac:dyDescent="0.25">
      <c r="A16" s="89"/>
      <c r="B16" s="62"/>
      <c r="C16" s="65" t="s">
        <v>19</v>
      </c>
      <c r="D16" s="89"/>
    </row>
    <row r="17" spans="1:4" ht="12.95" customHeight="1" x14ac:dyDescent="0.25">
      <c r="A17" s="89"/>
      <c r="B17" s="69" t="s">
        <v>82</v>
      </c>
      <c r="C17" s="87" t="e">
        <f>C11*C13*C15</f>
        <v>#VALUE!</v>
      </c>
      <c r="D17" s="89"/>
    </row>
    <row r="18" spans="1:4" ht="12.95" customHeight="1" x14ac:dyDescent="0.25">
      <c r="A18" s="89"/>
      <c r="B18" s="66"/>
      <c r="C18" s="67"/>
      <c r="D18" s="89"/>
    </row>
    <row r="19" spans="1:4" ht="12.95" customHeight="1" x14ac:dyDescent="0.25">
      <c r="A19" s="89"/>
      <c r="B19" s="62" t="s">
        <v>83</v>
      </c>
      <c r="C19" s="63">
        <f>C43</f>
        <v>52.37</v>
      </c>
      <c r="D19" s="89"/>
    </row>
    <row r="20" spans="1:4" ht="12.95" customHeight="1" x14ac:dyDescent="0.25">
      <c r="A20" s="89"/>
      <c r="B20" s="62"/>
      <c r="C20" s="65" t="s">
        <v>21</v>
      </c>
      <c r="D20" s="89"/>
    </row>
    <row r="21" spans="1:4" ht="12.95" customHeight="1" x14ac:dyDescent="0.25">
      <c r="A21" s="89"/>
      <c r="B21" s="62" t="s">
        <v>84</v>
      </c>
      <c r="C21" s="63" t="str">
        <f>C39</f>
        <v>[ ]</v>
      </c>
      <c r="D21" s="89"/>
    </row>
    <row r="22" spans="1:4" ht="12.95" customHeight="1" x14ac:dyDescent="0.25">
      <c r="A22" s="89"/>
      <c r="B22" s="62"/>
      <c r="C22" s="65" t="s">
        <v>19</v>
      </c>
      <c r="D22" s="89"/>
    </row>
    <row r="23" spans="1:4" ht="12.95" customHeight="1" x14ac:dyDescent="0.25">
      <c r="A23" s="89"/>
      <c r="B23" s="62" t="s">
        <v>85</v>
      </c>
      <c r="C23" s="63" t="e">
        <f>C19-C21</f>
        <v>#VALUE!</v>
      </c>
      <c r="D23" s="89"/>
    </row>
    <row r="24" spans="1:4" ht="12.95" customHeight="1" x14ac:dyDescent="0.25">
      <c r="A24" s="89"/>
      <c r="B24" s="62"/>
      <c r="C24" s="65" t="s">
        <v>20</v>
      </c>
      <c r="D24" s="89"/>
    </row>
    <row r="25" spans="1:4" ht="12.95" customHeight="1" x14ac:dyDescent="0.25">
      <c r="A25" s="89"/>
      <c r="B25" s="62" t="s">
        <v>60</v>
      </c>
      <c r="C25" s="74" t="str">
        <f>'Data Input and Results'!F14</f>
        <v>[ ]</v>
      </c>
      <c r="D25" s="89"/>
    </row>
    <row r="26" spans="1:4" ht="12.95" customHeight="1" x14ac:dyDescent="0.25">
      <c r="A26" s="89"/>
      <c r="B26" s="62"/>
      <c r="C26" s="63" t="s">
        <v>20</v>
      </c>
      <c r="D26" s="89"/>
    </row>
    <row r="27" spans="1:4" ht="12.95" customHeight="1" x14ac:dyDescent="0.25">
      <c r="A27" s="89"/>
      <c r="B27" s="62" t="s">
        <v>86</v>
      </c>
      <c r="C27" s="65">
        <v>12</v>
      </c>
      <c r="D27" s="89"/>
    </row>
    <row r="28" spans="1:4" ht="12.95" customHeight="1" x14ac:dyDescent="0.25">
      <c r="A28" s="89"/>
      <c r="B28" s="62"/>
      <c r="C28" s="65" t="s">
        <v>19</v>
      </c>
      <c r="D28" s="89"/>
    </row>
    <row r="29" spans="1:4" ht="12.95" customHeight="1" x14ac:dyDescent="0.25">
      <c r="A29" s="89"/>
      <c r="B29" s="69" t="s">
        <v>87</v>
      </c>
      <c r="C29" s="87" t="e">
        <f>C23*C25*C27</f>
        <v>#VALUE!</v>
      </c>
      <c r="D29" s="89"/>
    </row>
    <row r="30" spans="1:4" ht="12.95" customHeight="1" x14ac:dyDescent="0.25">
      <c r="A30" s="89"/>
      <c r="B30" s="66"/>
      <c r="C30" s="67"/>
      <c r="D30" s="89"/>
    </row>
    <row r="31" spans="1:4" ht="12.95" customHeight="1" x14ac:dyDescent="0.25">
      <c r="A31" s="89"/>
      <c r="B31" s="69" t="s">
        <v>43</v>
      </c>
      <c r="C31" s="87" t="e">
        <f>C17+C29</f>
        <v>#VALUE!</v>
      </c>
      <c r="D31" s="89"/>
    </row>
    <row r="32" spans="1:4" ht="12.95" customHeight="1" x14ac:dyDescent="0.25">
      <c r="A32" s="89"/>
      <c r="D32" s="89"/>
    </row>
    <row r="33" spans="1:4" ht="12.95" customHeight="1" x14ac:dyDescent="0.25">
      <c r="A33" s="89"/>
      <c r="B33" s="92"/>
      <c r="C33" s="92"/>
      <c r="D33" s="89"/>
    </row>
    <row r="34" spans="1:4" ht="12.95" customHeight="1" x14ac:dyDescent="0.25">
      <c r="A34" s="89"/>
      <c r="B34" s="89"/>
      <c r="C34" s="89"/>
      <c r="D34" s="89"/>
    </row>
    <row r="35" spans="1:4" ht="12.95" customHeight="1" x14ac:dyDescent="0.25">
      <c r="A35" s="89"/>
      <c r="B35" s="58" t="s">
        <v>35</v>
      </c>
      <c r="C35" s="58"/>
      <c r="D35" s="89"/>
    </row>
    <row r="36" spans="1:4" ht="12.95" customHeight="1" x14ac:dyDescent="0.25">
      <c r="A36" s="89"/>
      <c r="B36" s="59" t="s">
        <v>10</v>
      </c>
      <c r="C36" s="59" t="s">
        <v>12</v>
      </c>
      <c r="D36" s="89"/>
    </row>
    <row r="37" spans="1:4" ht="12.95" customHeight="1" x14ac:dyDescent="0.25">
      <c r="A37" s="89"/>
      <c r="B37" s="70" t="s">
        <v>44</v>
      </c>
      <c r="C37" s="71"/>
      <c r="D37" s="89"/>
    </row>
    <row r="38" spans="1:4" ht="12.95" customHeight="1" x14ac:dyDescent="0.25">
      <c r="A38" s="89"/>
      <c r="B38" s="64" t="s">
        <v>54</v>
      </c>
      <c r="C38" s="72" t="str">
        <f>'Data Input and Results'!F15</f>
        <v>[ ]</v>
      </c>
      <c r="D38" s="89"/>
    </row>
    <row r="39" spans="1:4" ht="12.95" customHeight="1" x14ac:dyDescent="0.25">
      <c r="A39" s="89"/>
      <c r="B39" s="112" t="s">
        <v>88</v>
      </c>
      <c r="C39" s="72" t="str">
        <f>'Data Input and Results'!F16</f>
        <v>[ ]</v>
      </c>
      <c r="D39" s="89"/>
    </row>
    <row r="40" spans="1:4" ht="12.95" customHeight="1" x14ac:dyDescent="0.25">
      <c r="A40" s="89"/>
      <c r="B40" s="68"/>
      <c r="C40" s="113"/>
      <c r="D40" s="89"/>
    </row>
    <row r="41" spans="1:4" ht="12.95" customHeight="1" x14ac:dyDescent="0.25">
      <c r="A41" s="89"/>
      <c r="B41" s="70" t="s">
        <v>89</v>
      </c>
      <c r="C41" s="72"/>
      <c r="D41" s="89"/>
    </row>
    <row r="42" spans="1:4" ht="12.95" customHeight="1" x14ac:dyDescent="0.25">
      <c r="A42" s="89"/>
      <c r="B42" s="64" t="s">
        <v>54</v>
      </c>
      <c r="C42" s="72">
        <f>'Data Input and Results'!F35</f>
        <v>37.85</v>
      </c>
      <c r="D42" s="89"/>
    </row>
    <row r="43" spans="1:4" ht="12.95" customHeight="1" x14ac:dyDescent="0.25">
      <c r="A43" s="89"/>
      <c r="B43" s="112" t="s">
        <v>88</v>
      </c>
      <c r="C43" s="114">
        <f>'Data Input and Results'!F36</f>
        <v>52.37</v>
      </c>
      <c r="D43" s="89"/>
    </row>
    <row r="44" spans="1:4" ht="12.95" customHeight="1" x14ac:dyDescent="0.25">
      <c r="A44" s="89"/>
      <c r="B44" s="89"/>
      <c r="C44" s="89"/>
      <c r="D44" s="89"/>
    </row>
    <row r="45" spans="1:4" ht="12.95" customHeight="1" x14ac:dyDescent="0.25">
      <c r="A45" s="89"/>
      <c r="B45" s="89"/>
      <c r="C45" s="89"/>
      <c r="D45" s="89"/>
    </row>
    <row r="46" spans="1:4" ht="12.95" customHeight="1" x14ac:dyDescent="0.25">
      <c r="A46" s="89"/>
      <c r="B46" s="89"/>
      <c r="C46" s="89"/>
      <c r="D46" s="89"/>
    </row>
    <row r="47" spans="1:4" s="8" customFormat="1" ht="12.95" customHeight="1" x14ac:dyDescent="0.25">
      <c r="A47" s="89"/>
      <c r="B47" s="89"/>
      <c r="C47" s="89"/>
      <c r="D47" s="89"/>
    </row>
    <row r="48" spans="1:4" ht="12.95" customHeight="1" x14ac:dyDescent="0.25">
      <c r="A48" s="89"/>
      <c r="B48" s="89"/>
      <c r="C48" s="89"/>
      <c r="D48" s="89"/>
    </row>
    <row r="49" spans="1:4" ht="12.95" customHeight="1" x14ac:dyDescent="0.25">
      <c r="A49" s="89"/>
      <c r="B49" s="89"/>
      <c r="C49" s="89"/>
      <c r="D49" s="89"/>
    </row>
    <row r="50" spans="1:4" s="8" customFormat="1" ht="12.95" customHeight="1" x14ac:dyDescent="0.25">
      <c r="A50" s="89"/>
      <c r="B50" s="89"/>
      <c r="C50" s="89"/>
      <c r="D50" s="89"/>
    </row>
    <row r="51" spans="1:4" ht="12.95" customHeight="1" x14ac:dyDescent="0.25">
      <c r="A51" s="89"/>
      <c r="B51" s="89"/>
      <c r="C51" s="89"/>
      <c r="D51" s="89"/>
    </row>
    <row r="52" spans="1:4" ht="12.95" customHeight="1" x14ac:dyDescent="0.25">
      <c r="A52" s="89"/>
      <c r="B52" s="89"/>
      <c r="C52" s="89"/>
      <c r="D52" s="89"/>
    </row>
    <row r="53" spans="1:4" ht="12.95" customHeight="1" x14ac:dyDescent="0.25">
      <c r="A53" s="89"/>
      <c r="B53" s="89"/>
      <c r="C53" s="89"/>
      <c r="D53" s="89"/>
    </row>
    <row r="54" spans="1:4" ht="12.95" customHeight="1" x14ac:dyDescent="0.25">
      <c r="A54" s="89"/>
      <c r="B54" s="89"/>
      <c r="C54" s="89"/>
      <c r="D54" s="89"/>
    </row>
    <row r="55" spans="1:4" s="8" customFormat="1" ht="12.95" customHeight="1" x14ac:dyDescent="0.25">
      <c r="A55" s="89"/>
      <c r="B55" s="89"/>
      <c r="C55" s="89"/>
      <c r="D55" s="89"/>
    </row>
    <row r="56" spans="1:4" ht="12.95" customHeight="1" x14ac:dyDescent="0.25">
      <c r="A56" s="89"/>
      <c r="B56" s="89"/>
      <c r="C56" s="89"/>
      <c r="D56" s="89"/>
    </row>
    <row r="57" spans="1:4" ht="12.95" customHeight="1" x14ac:dyDescent="0.25">
      <c r="A57" s="89"/>
      <c r="B57" s="89"/>
      <c r="C57" s="89"/>
      <c r="D57" s="89"/>
    </row>
    <row r="58" spans="1:4" ht="12.95" customHeight="1" x14ac:dyDescent="0.25">
      <c r="A58" s="89"/>
      <c r="B58" s="89"/>
      <c r="C58" s="89"/>
      <c r="D58" s="89"/>
    </row>
    <row r="59" spans="1:4" ht="12.95" customHeight="1" x14ac:dyDescent="0.25">
      <c r="A59" s="89"/>
      <c r="B59" s="89"/>
      <c r="C59" s="89"/>
      <c r="D59" s="89"/>
    </row>
    <row r="60" spans="1:4" ht="12.95" customHeight="1" x14ac:dyDescent="0.25">
      <c r="A60" s="89"/>
      <c r="B60" s="89"/>
      <c r="C60" s="89"/>
      <c r="D60" s="89"/>
    </row>
    <row r="61" spans="1:4" s="8" customFormat="1" ht="12.95" customHeight="1" x14ac:dyDescent="0.25">
      <c r="A61" s="89"/>
      <c r="B61" s="89"/>
      <c r="C61" s="89"/>
      <c r="D61" s="89"/>
    </row>
    <row r="62" spans="1:4" ht="12.95" customHeight="1" x14ac:dyDescent="0.25">
      <c r="A62" s="89"/>
      <c r="B62" s="89"/>
      <c r="C62" s="89"/>
      <c r="D62" s="89"/>
    </row>
    <row r="63" spans="1:4" s="8" customFormat="1" ht="12.95" customHeight="1" x14ac:dyDescent="0.25">
      <c r="A63" s="89"/>
      <c r="B63" s="89"/>
      <c r="C63" s="89"/>
      <c r="D63" s="89"/>
    </row>
    <row r="64" spans="1:4" ht="12.95" customHeight="1" x14ac:dyDescent="0.25">
      <c r="A64" s="89"/>
      <c r="B64" s="89"/>
      <c r="C64" s="89"/>
      <c r="D64" s="89"/>
    </row>
    <row r="65" spans="1:4" ht="12.95" customHeight="1" x14ac:dyDescent="0.25">
      <c r="A65" s="89"/>
      <c r="B65" s="89"/>
      <c r="C65" s="89"/>
      <c r="D65" s="89"/>
    </row>
    <row r="66" spans="1:4" ht="12.95" customHeight="1" x14ac:dyDescent="0.25">
      <c r="A66" s="89"/>
      <c r="B66" s="89"/>
      <c r="C66" s="89"/>
      <c r="D66" s="89"/>
    </row>
    <row r="67" spans="1:4" ht="12.95" customHeight="1" x14ac:dyDescent="0.25">
      <c r="A67" s="89"/>
      <c r="B67" s="89"/>
      <c r="C67" s="89"/>
      <c r="D67" s="89"/>
    </row>
    <row r="68" spans="1:4" ht="12.95" customHeight="1" x14ac:dyDescent="0.25">
      <c r="A68" s="89"/>
      <c r="B68" s="89"/>
      <c r="C68" s="89"/>
      <c r="D68" s="89"/>
    </row>
    <row r="69" spans="1:4" ht="12.95" customHeight="1" x14ac:dyDescent="0.25">
      <c r="A69" s="89"/>
      <c r="B69" s="89"/>
      <c r="C69" s="89"/>
      <c r="D69" s="89"/>
    </row>
    <row r="70" spans="1:4" s="8" customFormat="1" ht="12.95" customHeight="1" x14ac:dyDescent="0.25">
      <c r="A70" s="89"/>
      <c r="B70" s="89"/>
      <c r="C70" s="89"/>
      <c r="D70" s="89"/>
    </row>
    <row r="71" spans="1:4" ht="12.95" customHeight="1" x14ac:dyDescent="0.25">
      <c r="A71" s="89"/>
      <c r="B71" s="89"/>
      <c r="C71" s="89"/>
      <c r="D71" s="89"/>
    </row>
    <row r="72" spans="1:4" s="8" customFormat="1" ht="12.95" customHeight="1" x14ac:dyDescent="0.25">
      <c r="A72" s="89"/>
      <c r="B72" s="89"/>
      <c r="C72" s="89"/>
      <c r="D72" s="89"/>
    </row>
    <row r="73" spans="1:4" ht="12.95" customHeight="1" x14ac:dyDescent="0.25">
      <c r="A73" s="89"/>
      <c r="B73" s="89"/>
      <c r="C73" s="89"/>
      <c r="D73" s="89"/>
    </row>
    <row r="74" spans="1:4" ht="12.95" customHeight="1" x14ac:dyDescent="0.25">
      <c r="A74" s="89"/>
      <c r="B74" s="89"/>
      <c r="C74" s="89"/>
      <c r="D74" s="89"/>
    </row>
    <row r="75" spans="1:4" ht="12.95" customHeight="1" x14ac:dyDescent="0.25">
      <c r="A75" s="89"/>
      <c r="B75" s="89"/>
      <c r="C75" s="89"/>
      <c r="D75" s="89"/>
    </row>
    <row r="76" spans="1:4" s="8" customFormat="1" ht="12.95" customHeight="1" x14ac:dyDescent="0.25">
      <c r="A76" s="89"/>
      <c r="B76" s="89"/>
      <c r="C76" s="89"/>
      <c r="D76" s="89"/>
    </row>
    <row r="77" spans="1:4" ht="12.95" customHeight="1" x14ac:dyDescent="0.25">
      <c r="A77" s="89"/>
      <c r="B77" s="89"/>
      <c r="C77" s="89"/>
      <c r="D77" s="89"/>
    </row>
    <row r="78" spans="1:4" ht="12.95" customHeight="1" x14ac:dyDescent="0.25">
      <c r="A78" s="89"/>
      <c r="B78" s="89"/>
      <c r="C78" s="89"/>
      <c r="D78" s="89"/>
    </row>
    <row r="79" spans="1:4" ht="12.95" customHeight="1" x14ac:dyDescent="0.25">
      <c r="A79" s="89"/>
      <c r="B79" s="89"/>
      <c r="C79" s="89"/>
      <c r="D79" s="89"/>
    </row>
    <row r="80" spans="1:4" ht="12.95" customHeight="1" x14ac:dyDescent="0.25">
      <c r="A80" s="89"/>
      <c r="B80" s="89"/>
      <c r="C80" s="89"/>
      <c r="D80" s="89"/>
    </row>
    <row r="81" spans="1:4" ht="12.95" customHeight="1" x14ac:dyDescent="0.25">
      <c r="A81" s="89"/>
      <c r="B81" s="89"/>
      <c r="C81" s="89"/>
      <c r="D81" s="89"/>
    </row>
    <row r="82" spans="1:4" ht="12.95" customHeight="1" x14ac:dyDescent="0.25">
      <c r="A82" s="89"/>
      <c r="B82" s="89"/>
      <c r="C82" s="89"/>
      <c r="D82" s="89"/>
    </row>
    <row r="83" spans="1:4" ht="12.95" customHeight="1" x14ac:dyDescent="0.25">
      <c r="A83" s="89"/>
      <c r="B83" s="89"/>
      <c r="C83" s="89"/>
      <c r="D83" s="89"/>
    </row>
    <row r="84" spans="1:4" ht="12.95" customHeight="1" x14ac:dyDescent="0.25">
      <c r="A84" s="89"/>
      <c r="B84" s="89"/>
      <c r="C84" s="89"/>
      <c r="D84" s="89"/>
    </row>
    <row r="85" spans="1:4" ht="12.95" customHeight="1" x14ac:dyDescent="0.25">
      <c r="A85" s="89"/>
      <c r="B85" s="89"/>
      <c r="C85" s="89"/>
      <c r="D85" s="89"/>
    </row>
    <row r="86" spans="1:4" ht="12.95" customHeight="1" x14ac:dyDescent="0.25">
      <c r="A86" s="89"/>
      <c r="B86" s="89"/>
      <c r="C86" s="89"/>
      <c r="D86" s="89"/>
    </row>
    <row r="87" spans="1:4" ht="12.95" customHeight="1" x14ac:dyDescent="0.25">
      <c r="A87" s="89"/>
      <c r="B87" s="89"/>
      <c r="C87" s="89"/>
      <c r="D87" s="89"/>
    </row>
    <row r="88" spans="1:4" ht="12.95" customHeight="1" x14ac:dyDescent="0.25">
      <c r="A88" s="89"/>
      <c r="B88" s="89"/>
      <c r="C88" s="89"/>
      <c r="D88" s="89"/>
    </row>
    <row r="89" spans="1:4" ht="12.95" customHeight="1" x14ac:dyDescent="0.25">
      <c r="A89" s="89"/>
      <c r="B89" s="89"/>
      <c r="C89" s="89"/>
      <c r="D89" s="89"/>
    </row>
    <row r="90" spans="1:4" ht="12.95" customHeight="1" x14ac:dyDescent="0.25">
      <c r="A90" s="89"/>
      <c r="B90" s="89"/>
      <c r="C90" s="89"/>
      <c r="D90" s="89"/>
    </row>
    <row r="91" spans="1:4" ht="12.95" customHeight="1" x14ac:dyDescent="0.25">
      <c r="A91" s="89"/>
      <c r="B91" s="89"/>
      <c r="C91" s="89"/>
      <c r="D91" s="89"/>
    </row>
    <row r="92" spans="1:4" ht="12.95" customHeight="1" x14ac:dyDescent="0.25">
      <c r="A92" s="89"/>
      <c r="B92" s="89"/>
      <c r="C92" s="89"/>
      <c r="D92" s="89"/>
    </row>
    <row r="93" spans="1:4" ht="12.95" customHeight="1" x14ac:dyDescent="0.25">
      <c r="A93" s="89"/>
      <c r="B93" s="89"/>
      <c r="C93" s="89"/>
      <c r="D93" s="89"/>
    </row>
    <row r="94" spans="1:4" ht="12.95" customHeight="1" x14ac:dyDescent="0.25">
      <c r="A94" s="89"/>
      <c r="B94" s="89"/>
      <c r="C94" s="89"/>
      <c r="D94" s="89"/>
    </row>
    <row r="95" spans="1:4" ht="12.95" customHeight="1" x14ac:dyDescent="0.25">
      <c r="A95" s="89"/>
      <c r="B95" s="89"/>
      <c r="C95" s="89"/>
      <c r="D95" s="89"/>
    </row>
    <row r="96" spans="1:4" ht="12.95" customHeight="1" x14ac:dyDescent="0.25">
      <c r="A96" s="89"/>
      <c r="B96" s="89"/>
      <c r="C96" s="89"/>
      <c r="D96" s="89"/>
    </row>
    <row r="97" spans="1:4" ht="12.95" customHeight="1" x14ac:dyDescent="0.25">
      <c r="A97" s="89"/>
      <c r="B97" s="89"/>
      <c r="C97" s="89"/>
      <c r="D97" s="89"/>
    </row>
    <row r="98" spans="1:4" ht="12.95" customHeight="1" x14ac:dyDescent="0.25">
      <c r="A98" s="89"/>
      <c r="B98" s="89"/>
      <c r="C98" s="89"/>
      <c r="D98" s="89"/>
    </row>
    <row r="99" spans="1:4" ht="12.95" customHeight="1" x14ac:dyDescent="0.25">
      <c r="A99" s="89"/>
      <c r="B99" s="89"/>
      <c r="C99" s="89"/>
      <c r="D99" s="89"/>
    </row>
    <row r="100" spans="1:4" ht="12.95" customHeight="1" x14ac:dyDescent="0.25">
      <c r="A100" s="89"/>
      <c r="B100" s="89"/>
      <c r="C100" s="89"/>
      <c r="D100" s="89"/>
    </row>
    <row r="101" spans="1:4" ht="12.95" customHeight="1" x14ac:dyDescent="0.25">
      <c r="A101" s="89"/>
      <c r="B101" s="89"/>
      <c r="C101" s="89"/>
      <c r="D101" s="89"/>
    </row>
    <row r="102" spans="1:4" ht="12.95" customHeight="1" x14ac:dyDescent="0.25">
      <c r="A102" s="89"/>
      <c r="B102" s="89"/>
      <c r="C102" s="89"/>
      <c r="D102" s="89"/>
    </row>
    <row r="103" spans="1:4" ht="12.95" customHeight="1" x14ac:dyDescent="0.25">
      <c r="A103" s="89"/>
      <c r="B103" s="89"/>
      <c r="C103" s="89"/>
      <c r="D103" s="89"/>
    </row>
    <row r="104" spans="1:4" ht="12.95" customHeight="1" x14ac:dyDescent="0.25">
      <c r="A104" s="89"/>
      <c r="B104" s="89"/>
      <c r="C104" s="89"/>
      <c r="D104" s="89"/>
    </row>
    <row r="105" spans="1:4" ht="12.95" customHeight="1" x14ac:dyDescent="0.25">
      <c r="A105" s="89"/>
      <c r="B105" s="89"/>
      <c r="C105" s="89"/>
      <c r="D105" s="89"/>
    </row>
    <row r="106" spans="1:4" ht="12.95" customHeight="1" x14ac:dyDescent="0.25">
      <c r="A106" s="89"/>
      <c r="B106" s="89"/>
      <c r="C106" s="89"/>
      <c r="D106" s="89"/>
    </row>
    <row r="107" spans="1:4" ht="12.95" customHeight="1" x14ac:dyDescent="0.25">
      <c r="A107" s="89"/>
      <c r="B107" s="89"/>
      <c r="C107" s="89"/>
      <c r="D107" s="89"/>
    </row>
    <row r="108" spans="1:4" ht="12.95" customHeight="1" x14ac:dyDescent="0.25">
      <c r="A108" s="89"/>
      <c r="B108" s="89"/>
      <c r="C108" s="89"/>
      <c r="D108" s="89"/>
    </row>
    <row r="109" spans="1:4" ht="12.95" customHeight="1" x14ac:dyDescent="0.25">
      <c r="A109" s="89"/>
      <c r="B109" s="89"/>
      <c r="C109" s="89"/>
      <c r="D109" s="89"/>
    </row>
    <row r="110" spans="1:4" ht="12.95" customHeight="1" x14ac:dyDescent="0.25">
      <c r="A110" s="89"/>
      <c r="B110" s="89"/>
      <c r="C110" s="89"/>
      <c r="D110" s="89"/>
    </row>
    <row r="111" spans="1:4" ht="12.95" customHeight="1" x14ac:dyDescent="0.25">
      <c r="A111" s="89"/>
      <c r="B111" s="89"/>
      <c r="C111" s="89"/>
      <c r="D111" s="89"/>
    </row>
    <row r="112" spans="1:4" ht="12.95" customHeight="1" x14ac:dyDescent="0.25">
      <c r="A112" s="89"/>
      <c r="B112" s="89"/>
      <c r="C112" s="89"/>
      <c r="D112" s="89"/>
    </row>
    <row r="113" spans="1:4" ht="12.95" customHeight="1" x14ac:dyDescent="0.25">
      <c r="A113" s="89"/>
      <c r="B113" s="89"/>
      <c r="C113" s="89"/>
      <c r="D113" s="89"/>
    </row>
    <row r="114" spans="1:4" ht="12.95" customHeight="1" x14ac:dyDescent="0.25">
      <c r="A114" s="89"/>
      <c r="B114" s="89"/>
      <c r="C114" s="89"/>
      <c r="D114" s="89"/>
    </row>
    <row r="115" spans="1:4" ht="12.95" customHeight="1" x14ac:dyDescent="0.25">
      <c r="A115" s="89"/>
      <c r="B115" s="89"/>
      <c r="C115" s="89"/>
      <c r="D115" s="89"/>
    </row>
    <row r="116" spans="1:4" ht="12.95" customHeight="1" x14ac:dyDescent="0.25">
      <c r="A116" s="89"/>
      <c r="B116" s="89"/>
      <c r="C116" s="89"/>
      <c r="D116" s="89"/>
    </row>
    <row r="117" spans="1:4" ht="12.95" customHeight="1" x14ac:dyDescent="0.25">
      <c r="A117" s="89"/>
      <c r="B117" s="89"/>
      <c r="C117" s="89"/>
      <c r="D117" s="89"/>
    </row>
    <row r="118" spans="1:4" ht="12.95" customHeight="1" x14ac:dyDescent="0.25">
      <c r="A118" s="89"/>
      <c r="B118" s="89"/>
      <c r="C118" s="89"/>
      <c r="D118" s="89"/>
    </row>
    <row r="119" spans="1:4" ht="12.95" customHeight="1" x14ac:dyDescent="0.25">
      <c r="A119" s="89"/>
      <c r="B119" s="89"/>
      <c r="C119" s="89"/>
      <c r="D119" s="89"/>
    </row>
    <row r="120" spans="1:4" ht="12.95" customHeight="1" x14ac:dyDescent="0.25">
      <c r="A120" s="89"/>
      <c r="B120" s="89"/>
      <c r="C120" s="89"/>
      <c r="D120" s="89"/>
    </row>
    <row r="121" spans="1:4" ht="12.95" customHeight="1" x14ac:dyDescent="0.25">
      <c r="A121" s="89"/>
      <c r="B121" s="89"/>
      <c r="C121" s="89"/>
      <c r="D121" s="89"/>
    </row>
    <row r="122" spans="1:4" ht="12.95" customHeight="1" x14ac:dyDescent="0.25">
      <c r="A122" s="89"/>
      <c r="B122" s="89"/>
      <c r="C122" s="89"/>
      <c r="D122" s="89"/>
    </row>
    <row r="123" spans="1:4" ht="12.95" customHeight="1" x14ac:dyDescent="0.25">
      <c r="A123" s="89"/>
      <c r="B123" s="89"/>
      <c r="C123" s="89"/>
      <c r="D123" s="89"/>
    </row>
    <row r="124" spans="1:4" ht="12.95" customHeight="1" x14ac:dyDescent="0.25">
      <c r="A124" s="89"/>
      <c r="B124" s="89"/>
      <c r="C124" s="89"/>
      <c r="D124" s="89"/>
    </row>
    <row r="125" spans="1:4" ht="12.95" customHeight="1" x14ac:dyDescent="0.25">
      <c r="A125" s="89"/>
      <c r="B125" s="89"/>
      <c r="C125" s="89"/>
      <c r="D125" s="89"/>
    </row>
    <row r="126" spans="1:4" ht="12.95" customHeight="1" x14ac:dyDescent="0.25">
      <c r="A126" s="89"/>
      <c r="B126" s="89"/>
      <c r="C126" s="89"/>
      <c r="D126" s="89"/>
    </row>
    <row r="127" spans="1:4" ht="12.95" customHeight="1" x14ac:dyDescent="0.25">
      <c r="A127" s="89"/>
      <c r="B127" s="89"/>
      <c r="C127" s="89"/>
      <c r="D127" s="89"/>
    </row>
    <row r="128" spans="1:4" ht="12.95" customHeight="1" x14ac:dyDescent="0.25">
      <c r="A128" s="89"/>
      <c r="B128" s="89"/>
      <c r="C128" s="89"/>
      <c r="D128" s="89"/>
    </row>
    <row r="129" spans="1:4" ht="12.95" customHeight="1" x14ac:dyDescent="0.25">
      <c r="A129" s="89"/>
      <c r="B129" s="89"/>
      <c r="C129" s="89"/>
      <c r="D129" s="89"/>
    </row>
    <row r="130" spans="1:4" ht="12.95" customHeight="1" x14ac:dyDescent="0.25">
      <c r="A130" s="89"/>
      <c r="B130" s="89"/>
      <c r="C130" s="89"/>
      <c r="D130" s="89"/>
    </row>
    <row r="131" spans="1:4" ht="12.95" customHeight="1" x14ac:dyDescent="0.25">
      <c r="A131" s="89"/>
      <c r="B131" s="89"/>
      <c r="C131" s="89"/>
      <c r="D131" s="89"/>
    </row>
    <row r="132" spans="1:4" ht="12.95" customHeight="1" x14ac:dyDescent="0.25">
      <c r="A132" s="89"/>
      <c r="B132" s="89"/>
      <c r="C132" s="89"/>
      <c r="D132" s="89"/>
    </row>
    <row r="133" spans="1:4" ht="12.95" customHeight="1" x14ac:dyDescent="0.25">
      <c r="A133" s="89"/>
      <c r="B133" s="89"/>
      <c r="C133" s="89"/>
      <c r="D133" s="89"/>
    </row>
    <row r="134" spans="1:4" ht="12.95" customHeight="1" x14ac:dyDescent="0.25">
      <c r="A134" s="89"/>
      <c r="B134" s="89"/>
      <c r="C134" s="89"/>
      <c r="D134" s="89"/>
    </row>
    <row r="135" spans="1:4" ht="12.95" customHeight="1" x14ac:dyDescent="0.25">
      <c r="A135" s="89"/>
      <c r="B135" s="89"/>
      <c r="C135" s="89"/>
      <c r="D135" s="89"/>
    </row>
    <row r="136" spans="1:4" ht="12.95" customHeight="1" x14ac:dyDescent="0.25">
      <c r="A136" s="89"/>
      <c r="B136" s="89"/>
      <c r="C136" s="89"/>
      <c r="D136" s="89"/>
    </row>
    <row r="137" spans="1:4" ht="12.95" customHeight="1" x14ac:dyDescent="0.25">
      <c r="A137" s="89"/>
      <c r="B137" s="89"/>
      <c r="C137" s="89"/>
      <c r="D137" s="89"/>
    </row>
    <row r="138" spans="1:4" ht="12.95" customHeight="1" x14ac:dyDescent="0.25">
      <c r="A138" s="89"/>
      <c r="B138" s="89"/>
      <c r="C138" s="89"/>
      <c r="D138" s="89"/>
    </row>
    <row r="139" spans="1:4" ht="12.95" customHeight="1" x14ac:dyDescent="0.25">
      <c r="A139" s="89"/>
      <c r="B139" s="89"/>
      <c r="C139" s="89"/>
      <c r="D139" s="89"/>
    </row>
    <row r="140" spans="1:4" ht="12.95" customHeight="1" x14ac:dyDescent="0.25">
      <c r="A140" s="89"/>
      <c r="B140" s="89"/>
      <c r="C140" s="89"/>
      <c r="D140" s="89"/>
    </row>
    <row r="141" spans="1:4" ht="12.95" customHeight="1" x14ac:dyDescent="0.25">
      <c r="A141" s="89"/>
      <c r="B141" s="89"/>
      <c r="C141" s="89"/>
      <c r="D141" s="89"/>
    </row>
    <row r="142" spans="1:4" ht="12.95" customHeight="1" x14ac:dyDescent="0.25">
      <c r="A142" s="89"/>
      <c r="B142" s="89"/>
      <c r="C142" s="89"/>
      <c r="D142" s="89"/>
    </row>
    <row r="143" spans="1:4" ht="12.95" customHeight="1" x14ac:dyDescent="0.25">
      <c r="A143" s="89"/>
      <c r="B143" s="89"/>
      <c r="C143" s="89"/>
      <c r="D143" s="89"/>
    </row>
    <row r="144" spans="1:4" ht="12.95" customHeight="1" x14ac:dyDescent="0.25">
      <c r="A144" s="89"/>
      <c r="B144" s="89"/>
      <c r="C144" s="89"/>
      <c r="D144" s="89"/>
    </row>
    <row r="145" spans="1:4" ht="12.95" customHeight="1" x14ac:dyDescent="0.25">
      <c r="A145" s="89"/>
      <c r="B145" s="89"/>
      <c r="C145" s="89"/>
      <c r="D145" s="89"/>
    </row>
    <row r="146" spans="1:4" ht="12.95" customHeight="1" x14ac:dyDescent="0.25">
      <c r="A146" s="89"/>
      <c r="B146" s="89"/>
      <c r="C146" s="89"/>
      <c r="D146" s="89"/>
    </row>
    <row r="147" spans="1:4" ht="12.95" customHeight="1" x14ac:dyDescent="0.25">
      <c r="A147" s="89"/>
      <c r="B147" s="89"/>
      <c r="C147" s="89"/>
      <c r="D147" s="89"/>
    </row>
    <row r="148" spans="1:4" ht="12.95" customHeight="1" x14ac:dyDescent="0.25">
      <c r="A148" s="89"/>
      <c r="B148" s="89"/>
      <c r="C148" s="89"/>
      <c r="D148" s="89"/>
    </row>
    <row r="149" spans="1:4" ht="12.95" customHeight="1" x14ac:dyDescent="0.25">
      <c r="A149" s="89"/>
      <c r="B149" s="89"/>
      <c r="C149" s="89"/>
      <c r="D149" s="89"/>
    </row>
    <row r="150" spans="1:4" ht="12.95" customHeight="1" x14ac:dyDescent="0.25">
      <c r="A150" s="89"/>
      <c r="B150" s="89"/>
      <c r="C150" s="89"/>
      <c r="D150" s="89"/>
    </row>
    <row r="151" spans="1:4" ht="12.95" customHeight="1" x14ac:dyDescent="0.25">
      <c r="A151" s="89"/>
      <c r="B151" s="89"/>
      <c r="C151" s="89"/>
      <c r="D151" s="89"/>
    </row>
    <row r="152" spans="1:4" ht="12.95" customHeight="1" x14ac:dyDescent="0.25">
      <c r="A152" s="89"/>
      <c r="B152" s="89"/>
      <c r="C152" s="89"/>
      <c r="D152" s="89"/>
    </row>
    <row r="153" spans="1:4" ht="12.95" customHeight="1" x14ac:dyDescent="0.25">
      <c r="A153" s="89"/>
      <c r="B153" s="89"/>
      <c r="C153" s="89"/>
      <c r="D153" s="89"/>
    </row>
    <row r="154" spans="1:4" ht="12.95" customHeight="1" x14ac:dyDescent="0.25">
      <c r="A154" s="89"/>
      <c r="B154" s="89"/>
      <c r="C154" s="89"/>
      <c r="D154" s="89"/>
    </row>
    <row r="155" spans="1:4" ht="12.95" customHeight="1" x14ac:dyDescent="0.25">
      <c r="A155" s="89"/>
      <c r="B155" s="89"/>
      <c r="C155" s="89"/>
      <c r="D155" s="89"/>
    </row>
    <row r="156" spans="1:4" ht="12.95" customHeight="1" x14ac:dyDescent="0.25">
      <c r="A156" s="89"/>
      <c r="B156" s="89"/>
      <c r="C156" s="89"/>
      <c r="D156" s="89"/>
    </row>
    <row r="157" spans="1:4" ht="12.95" customHeight="1" x14ac:dyDescent="0.25">
      <c r="A157" s="89"/>
      <c r="B157" s="89"/>
      <c r="C157" s="89"/>
      <c r="D157" s="89"/>
    </row>
    <row r="158" spans="1:4" ht="12.95" customHeight="1" x14ac:dyDescent="0.25">
      <c r="A158" s="89"/>
      <c r="B158" s="89"/>
      <c r="C158" s="89"/>
      <c r="D158" s="89"/>
    </row>
    <row r="159" spans="1:4" ht="12.95" customHeight="1" x14ac:dyDescent="0.25">
      <c r="A159" s="89"/>
      <c r="B159" s="89"/>
      <c r="C159" s="89"/>
      <c r="D159" s="89"/>
    </row>
    <row r="160" spans="1:4" ht="12.95" customHeight="1" x14ac:dyDescent="0.25">
      <c r="A160" s="89"/>
      <c r="B160" s="89"/>
      <c r="C160" s="89"/>
      <c r="D160" s="89"/>
    </row>
    <row r="161" spans="1:4" ht="12.95" customHeight="1" x14ac:dyDescent="0.25">
      <c r="A161" s="89"/>
      <c r="B161" s="89"/>
      <c r="C161" s="89"/>
      <c r="D161" s="89"/>
    </row>
    <row r="162" spans="1:4" ht="12.95" customHeight="1" x14ac:dyDescent="0.25">
      <c r="A162" s="89"/>
      <c r="B162" s="89"/>
      <c r="C162" s="89"/>
      <c r="D162" s="89"/>
    </row>
    <row r="163" spans="1:4" ht="12.95" customHeight="1" x14ac:dyDescent="0.25">
      <c r="A163" s="89"/>
      <c r="B163" s="89"/>
      <c r="C163" s="89"/>
      <c r="D163" s="89"/>
    </row>
    <row r="164" spans="1:4" ht="12.95" customHeight="1" x14ac:dyDescent="0.25">
      <c r="A164" s="89"/>
      <c r="B164" s="89"/>
      <c r="C164" s="89"/>
      <c r="D164" s="89"/>
    </row>
    <row r="165" spans="1:4" ht="12.95" customHeight="1" x14ac:dyDescent="0.25">
      <c r="A165" s="89"/>
      <c r="B165" s="89"/>
      <c r="C165" s="89"/>
      <c r="D165" s="89"/>
    </row>
    <row r="166" spans="1:4" ht="12.95" customHeight="1" x14ac:dyDescent="0.25">
      <c r="A166" s="89"/>
      <c r="B166" s="89"/>
      <c r="C166" s="89"/>
      <c r="D166" s="89"/>
    </row>
    <row r="167" spans="1:4" ht="12.95" customHeight="1" x14ac:dyDescent="0.25">
      <c r="A167" s="89"/>
      <c r="B167" s="89"/>
      <c r="C167" s="89"/>
      <c r="D167" s="89"/>
    </row>
    <row r="168" spans="1:4" ht="12.95" customHeight="1" x14ac:dyDescent="0.25">
      <c r="A168" s="89"/>
      <c r="B168" s="89"/>
      <c r="C168" s="89"/>
      <c r="D168" s="89"/>
    </row>
    <row r="169" spans="1:4" ht="12.95" customHeight="1" x14ac:dyDescent="0.25">
      <c r="A169" s="89"/>
      <c r="B169" s="89"/>
      <c r="C169" s="89"/>
      <c r="D169" s="89"/>
    </row>
    <row r="170" spans="1:4" ht="12.95" customHeight="1" x14ac:dyDescent="0.25">
      <c r="A170" s="89"/>
      <c r="B170" s="89"/>
      <c r="C170" s="89"/>
      <c r="D170" s="89"/>
    </row>
    <row r="171" spans="1:4" ht="12.95" customHeight="1" x14ac:dyDescent="0.25">
      <c r="A171" s="89"/>
      <c r="B171" s="89"/>
      <c r="C171" s="89"/>
      <c r="D171" s="89"/>
    </row>
    <row r="172" spans="1:4" ht="12.95" customHeight="1" x14ac:dyDescent="0.25">
      <c r="A172" s="89"/>
      <c r="B172" s="89"/>
      <c r="C172" s="89"/>
      <c r="D172" s="89"/>
    </row>
    <row r="173" spans="1:4" ht="12.95" customHeight="1" x14ac:dyDescent="0.25">
      <c r="A173" s="89"/>
      <c r="B173" s="89"/>
      <c r="C173" s="89"/>
      <c r="D173" s="89"/>
    </row>
    <row r="174" spans="1:4" ht="12.95" customHeight="1" x14ac:dyDescent="0.25">
      <c r="A174" s="89"/>
      <c r="B174" s="89"/>
      <c r="C174" s="89"/>
      <c r="D174" s="89"/>
    </row>
    <row r="175" spans="1:4" ht="12.95" customHeight="1" x14ac:dyDescent="0.25">
      <c r="A175" s="89"/>
      <c r="B175" s="89"/>
      <c r="C175" s="89"/>
      <c r="D175" s="89"/>
    </row>
    <row r="176" spans="1:4" ht="12.95" customHeight="1" x14ac:dyDescent="0.25">
      <c r="A176" s="89"/>
      <c r="B176" s="89"/>
      <c r="C176" s="89"/>
      <c r="D176" s="89"/>
    </row>
    <row r="177" spans="1:4" ht="12.95" customHeight="1" x14ac:dyDescent="0.25">
      <c r="A177" s="89"/>
      <c r="B177" s="89"/>
      <c r="C177" s="89"/>
      <c r="D177" s="89"/>
    </row>
    <row r="178" spans="1:4" ht="12.95" customHeight="1" x14ac:dyDescent="0.25">
      <c r="A178" s="89"/>
      <c r="B178" s="89"/>
      <c r="C178" s="89"/>
      <c r="D178" s="89"/>
    </row>
    <row r="179" spans="1:4" ht="12.95" customHeight="1" x14ac:dyDescent="0.25">
      <c r="A179" s="89"/>
      <c r="B179" s="89"/>
      <c r="C179" s="89"/>
      <c r="D179" s="89"/>
    </row>
    <row r="180" spans="1:4" ht="12.95" customHeight="1" x14ac:dyDescent="0.25">
      <c r="A180" s="89"/>
      <c r="B180" s="89"/>
      <c r="C180" s="89"/>
      <c r="D180" s="89"/>
    </row>
    <row r="181" spans="1:4" ht="12.95" customHeight="1" x14ac:dyDescent="0.25">
      <c r="A181" s="89"/>
      <c r="B181" s="89"/>
      <c r="C181" s="89"/>
      <c r="D181" s="89"/>
    </row>
    <row r="182" spans="1:4" ht="12.95" customHeight="1" x14ac:dyDescent="0.25">
      <c r="A182" s="89"/>
      <c r="B182" s="89"/>
      <c r="C182" s="89"/>
      <c r="D182" s="89"/>
    </row>
    <row r="183" spans="1:4" ht="12.95" customHeight="1" x14ac:dyDescent="0.25">
      <c r="A183" s="89"/>
      <c r="B183" s="89"/>
      <c r="C183" s="89"/>
      <c r="D183" s="89"/>
    </row>
    <row r="184" spans="1:4" ht="12.95" customHeight="1" x14ac:dyDescent="0.25">
      <c r="A184" s="89"/>
      <c r="B184" s="89"/>
      <c r="C184" s="89"/>
      <c r="D184" s="89"/>
    </row>
    <row r="185" spans="1:4" ht="12.95" customHeight="1" x14ac:dyDescent="0.25">
      <c r="A185" s="89"/>
      <c r="B185" s="89"/>
      <c r="C185" s="89"/>
      <c r="D185" s="89"/>
    </row>
    <row r="186" spans="1:4" ht="12.95" customHeight="1" x14ac:dyDescent="0.25">
      <c r="A186" s="89"/>
      <c r="B186" s="89"/>
      <c r="C186" s="89"/>
      <c r="D186" s="89"/>
    </row>
    <row r="187" spans="1:4" ht="12.95" customHeight="1" x14ac:dyDescent="0.25">
      <c r="A187" s="89"/>
      <c r="B187" s="89"/>
      <c r="C187" s="89"/>
      <c r="D187" s="89"/>
    </row>
    <row r="188" spans="1:4" ht="12.95" customHeight="1" x14ac:dyDescent="0.25">
      <c r="A188" s="89"/>
      <c r="B188" s="89"/>
      <c r="C188" s="89"/>
      <c r="D188" s="89"/>
    </row>
    <row r="189" spans="1:4" ht="12.95" customHeight="1" x14ac:dyDescent="0.25">
      <c r="A189" s="89"/>
      <c r="B189" s="89"/>
      <c r="C189" s="89"/>
      <c r="D189" s="89"/>
    </row>
    <row r="190" spans="1:4" ht="12.95" customHeight="1" x14ac:dyDescent="0.25">
      <c r="A190" s="89"/>
      <c r="B190" s="89"/>
      <c r="C190" s="89"/>
      <c r="D190" s="89"/>
    </row>
    <row r="191" spans="1:4" ht="12.95" customHeight="1" x14ac:dyDescent="0.25">
      <c r="A191" s="89"/>
      <c r="B191" s="89"/>
      <c r="C191" s="89"/>
      <c r="D191" s="89"/>
    </row>
    <row r="192" spans="1:4" ht="12.95" customHeight="1" x14ac:dyDescent="0.25">
      <c r="A192" s="89"/>
      <c r="B192" s="89"/>
      <c r="C192" s="89"/>
      <c r="D192" s="89"/>
    </row>
    <row r="193" spans="1:4" ht="12.95" customHeight="1" x14ac:dyDescent="0.25">
      <c r="A193" s="89"/>
      <c r="B193" s="89"/>
      <c r="C193" s="89"/>
      <c r="D193" s="89"/>
    </row>
    <row r="194" spans="1:4" ht="12.95" customHeight="1" x14ac:dyDescent="0.25">
      <c r="A194" s="89"/>
      <c r="B194" s="89"/>
      <c r="C194" s="89"/>
      <c r="D194" s="89"/>
    </row>
    <row r="195" spans="1:4" ht="12.95" customHeight="1" x14ac:dyDescent="0.25">
      <c r="A195" s="89"/>
      <c r="B195" s="89"/>
      <c r="C195" s="89"/>
      <c r="D195" s="89"/>
    </row>
    <row r="196" spans="1:4" ht="12.95" customHeight="1" x14ac:dyDescent="0.25">
      <c r="A196" s="89"/>
      <c r="B196" s="89"/>
      <c r="C196" s="89"/>
      <c r="D196" s="89"/>
    </row>
    <row r="197" spans="1:4" ht="12.95" customHeight="1" x14ac:dyDescent="0.25">
      <c r="A197" s="89"/>
      <c r="B197" s="89"/>
      <c r="C197" s="89"/>
      <c r="D197" s="89"/>
    </row>
    <row r="198" spans="1:4" ht="12.95" customHeight="1" x14ac:dyDescent="0.25">
      <c r="A198" s="89"/>
      <c r="B198" s="89"/>
      <c r="C198" s="89"/>
      <c r="D198" s="89"/>
    </row>
    <row r="199" spans="1:4" ht="12.95" customHeight="1" x14ac:dyDescent="0.25">
      <c r="A199" s="89"/>
      <c r="B199" s="89"/>
      <c r="C199" s="89"/>
      <c r="D199" s="89"/>
    </row>
    <row r="200" spans="1:4" ht="12.95" customHeight="1" x14ac:dyDescent="0.25">
      <c r="A200" s="89"/>
      <c r="B200" s="89"/>
      <c r="C200" s="89"/>
      <c r="D200" s="89"/>
    </row>
    <row r="201" spans="1:4" ht="12.95" customHeight="1" x14ac:dyDescent="0.25">
      <c r="A201" s="89"/>
      <c r="B201" s="89"/>
      <c r="C201" s="89"/>
      <c r="D201" s="89"/>
    </row>
    <row r="202" spans="1:4" ht="12.95" customHeight="1" x14ac:dyDescent="0.25">
      <c r="A202" s="89"/>
      <c r="B202" s="89"/>
      <c r="C202" s="89"/>
      <c r="D202" s="89"/>
    </row>
    <row r="203" spans="1:4" ht="12.95" customHeight="1" x14ac:dyDescent="0.25">
      <c r="A203" s="89"/>
      <c r="B203" s="89"/>
      <c r="C203" s="89"/>
      <c r="D203" s="89"/>
    </row>
    <row r="204" spans="1:4" ht="12.95" customHeight="1" x14ac:dyDescent="0.25">
      <c r="A204" s="89"/>
      <c r="B204" s="89"/>
      <c r="C204" s="89"/>
      <c r="D204" s="89"/>
    </row>
    <row r="205" spans="1:4" ht="12.95" customHeight="1" x14ac:dyDescent="0.25">
      <c r="A205" s="89"/>
      <c r="B205" s="89"/>
      <c r="C205" s="89"/>
      <c r="D205" s="89"/>
    </row>
    <row r="206" spans="1:4" ht="12.95" customHeight="1" x14ac:dyDescent="0.25">
      <c r="A206" s="89"/>
      <c r="B206" s="89"/>
      <c r="C206" s="89"/>
      <c r="D206" s="89"/>
    </row>
    <row r="207" spans="1:4" ht="12.95" customHeight="1" x14ac:dyDescent="0.25">
      <c r="A207" s="89"/>
      <c r="B207" s="89"/>
      <c r="C207" s="89"/>
      <c r="D207" s="89"/>
    </row>
    <row r="208" spans="1:4" ht="12.95" customHeight="1" x14ac:dyDescent="0.25">
      <c r="A208" s="89"/>
      <c r="B208" s="89"/>
      <c r="C208" s="89"/>
      <c r="D208" s="89"/>
    </row>
    <row r="209" spans="1:4" ht="12.95" customHeight="1" x14ac:dyDescent="0.25">
      <c r="A209" s="89"/>
      <c r="B209" s="89"/>
      <c r="C209" s="89"/>
      <c r="D209" s="89"/>
    </row>
    <row r="210" spans="1:4" ht="12.95" customHeight="1" x14ac:dyDescent="0.25">
      <c r="A210" s="89"/>
      <c r="B210" s="89"/>
      <c r="C210" s="89"/>
      <c r="D210" s="89"/>
    </row>
    <row r="211" spans="1:4" ht="12.95" customHeight="1" x14ac:dyDescent="0.25">
      <c r="A211" s="89"/>
      <c r="B211" s="89"/>
      <c r="C211" s="89"/>
      <c r="D211" s="89"/>
    </row>
    <row r="212" spans="1:4" ht="12.95" customHeight="1" x14ac:dyDescent="0.25">
      <c r="A212" s="89"/>
      <c r="B212" s="89"/>
      <c r="C212" s="89"/>
      <c r="D212" s="89"/>
    </row>
    <row r="213" spans="1:4" ht="12.95" customHeight="1" x14ac:dyDescent="0.25">
      <c r="A213" s="89"/>
      <c r="B213" s="89"/>
      <c r="C213" s="89"/>
      <c r="D213" s="89"/>
    </row>
    <row r="214" spans="1:4" ht="12.95" customHeight="1" x14ac:dyDescent="0.25">
      <c r="A214" s="89"/>
      <c r="B214" s="89"/>
      <c r="C214" s="89"/>
      <c r="D214" s="89"/>
    </row>
    <row r="215" spans="1:4" ht="12.95" customHeight="1" x14ac:dyDescent="0.25">
      <c r="A215" s="89"/>
      <c r="B215" s="89"/>
      <c r="C215" s="89"/>
      <c r="D215" s="89"/>
    </row>
    <row r="216" spans="1:4" ht="12.95" customHeight="1" x14ac:dyDescent="0.25">
      <c r="A216" s="89"/>
      <c r="B216" s="89"/>
      <c r="C216" s="89"/>
      <c r="D216" s="89"/>
    </row>
    <row r="217" spans="1:4" ht="12.95" customHeight="1" x14ac:dyDescent="0.25">
      <c r="A217" s="89"/>
      <c r="B217" s="89"/>
      <c r="C217" s="89"/>
      <c r="D217" s="89"/>
    </row>
    <row r="218" spans="1:4" ht="12.95" customHeight="1" x14ac:dyDescent="0.25">
      <c r="A218" s="89"/>
      <c r="B218" s="89"/>
      <c r="C218" s="89"/>
      <c r="D218" s="89"/>
    </row>
    <row r="219" spans="1:4" ht="12.95" customHeight="1" x14ac:dyDescent="0.25">
      <c r="A219" s="89"/>
      <c r="B219" s="89"/>
      <c r="C219" s="89"/>
      <c r="D219" s="89"/>
    </row>
    <row r="220" spans="1:4" ht="12.95" customHeight="1" x14ac:dyDescent="0.25">
      <c r="A220" s="89"/>
      <c r="B220" s="89"/>
      <c r="C220" s="89"/>
      <c r="D220" s="89"/>
    </row>
    <row r="221" spans="1:4" ht="12.95" customHeight="1" x14ac:dyDescent="0.25">
      <c r="A221" s="89"/>
      <c r="B221" s="89"/>
      <c r="C221" s="89"/>
      <c r="D221" s="89"/>
    </row>
    <row r="222" spans="1:4" ht="12.95" customHeight="1" x14ac:dyDescent="0.25">
      <c r="A222" s="89"/>
      <c r="B222" s="89"/>
      <c r="C222" s="89"/>
      <c r="D222" s="89"/>
    </row>
    <row r="223" spans="1:4" ht="12.95" customHeight="1" x14ac:dyDescent="0.25">
      <c r="A223" s="89"/>
      <c r="B223" s="89"/>
      <c r="C223" s="89"/>
      <c r="D223" s="89"/>
    </row>
    <row r="224" spans="1:4" ht="12.95" customHeight="1" x14ac:dyDescent="0.25">
      <c r="A224" s="89"/>
      <c r="B224" s="89"/>
      <c r="C224" s="89"/>
      <c r="D224" s="89"/>
    </row>
    <row r="225" spans="1:4" ht="12.95" customHeight="1" x14ac:dyDescent="0.25">
      <c r="A225" s="89"/>
      <c r="B225" s="89"/>
      <c r="C225" s="89"/>
      <c r="D225" s="89"/>
    </row>
    <row r="226" spans="1:4" ht="12.95" customHeight="1" x14ac:dyDescent="0.25">
      <c r="A226" s="89"/>
      <c r="B226" s="89"/>
      <c r="C226" s="89"/>
      <c r="D226" s="89"/>
    </row>
    <row r="227" spans="1:4" ht="12.95" customHeight="1" x14ac:dyDescent="0.25">
      <c r="A227" s="89"/>
      <c r="B227" s="89"/>
      <c r="C227" s="89"/>
      <c r="D227" s="89"/>
    </row>
    <row r="228" spans="1:4" ht="12.95" customHeight="1" x14ac:dyDescent="0.25">
      <c r="A228" s="89"/>
      <c r="B228" s="89"/>
      <c r="C228" s="89"/>
      <c r="D228" s="89"/>
    </row>
    <row r="229" spans="1:4" ht="12.95" customHeight="1" x14ac:dyDescent="0.25">
      <c r="A229" s="89"/>
      <c r="B229" s="89"/>
      <c r="C229" s="89"/>
      <c r="D229" s="89"/>
    </row>
    <row r="230" spans="1:4" ht="12.95" customHeight="1" x14ac:dyDescent="0.25">
      <c r="A230" s="89"/>
      <c r="B230" s="89"/>
      <c r="C230" s="89"/>
      <c r="D230" s="89"/>
    </row>
    <row r="231" spans="1:4" ht="12.95" customHeight="1" x14ac:dyDescent="0.25">
      <c r="A231" s="89"/>
      <c r="B231" s="89"/>
      <c r="C231" s="89"/>
      <c r="D231" s="89"/>
    </row>
    <row r="232" spans="1:4" ht="12.95" customHeight="1" x14ac:dyDescent="0.25">
      <c r="A232" s="89"/>
      <c r="B232" s="89"/>
      <c r="C232" s="89"/>
      <c r="D232" s="89"/>
    </row>
    <row r="233" spans="1:4" ht="12.95" customHeight="1" x14ac:dyDescent="0.25">
      <c r="A233" s="89"/>
      <c r="B233" s="89"/>
      <c r="C233" s="89"/>
      <c r="D233" s="89"/>
    </row>
    <row r="234" spans="1:4" ht="12.95" customHeight="1" x14ac:dyDescent="0.25">
      <c r="A234" s="89"/>
      <c r="B234" s="89"/>
      <c r="C234" s="89"/>
      <c r="D234" s="89"/>
    </row>
    <row r="235" spans="1:4" ht="12.95" customHeight="1" x14ac:dyDescent="0.25">
      <c r="A235" s="89"/>
      <c r="B235" s="89"/>
      <c r="C235" s="89"/>
      <c r="D235" s="89"/>
    </row>
    <row r="236" spans="1:4" ht="12.95" customHeight="1" x14ac:dyDescent="0.25">
      <c r="A236" s="89"/>
      <c r="B236" s="89"/>
      <c r="C236" s="89"/>
      <c r="D236" s="89"/>
    </row>
    <row r="237" spans="1:4" ht="12.95" customHeight="1" x14ac:dyDescent="0.25">
      <c r="A237" s="89"/>
      <c r="B237" s="89"/>
      <c r="C237" s="89"/>
      <c r="D237" s="89"/>
    </row>
    <row r="238" spans="1:4" ht="12.95" customHeight="1" x14ac:dyDescent="0.25">
      <c r="A238" s="89"/>
      <c r="B238" s="89"/>
      <c r="C238" s="89"/>
      <c r="D238" s="89"/>
    </row>
    <row r="239" spans="1:4" ht="12.95" customHeight="1" x14ac:dyDescent="0.25">
      <c r="A239" s="89"/>
      <c r="B239" s="89"/>
      <c r="C239" s="89"/>
      <c r="D239" s="89"/>
    </row>
    <row r="240" spans="1:4" ht="12.95" customHeight="1" x14ac:dyDescent="0.25">
      <c r="A240" s="89"/>
      <c r="B240" s="89"/>
      <c r="C240" s="89"/>
      <c r="D240" s="89"/>
    </row>
    <row r="241" spans="1:4" ht="12.95" customHeight="1" x14ac:dyDescent="0.25">
      <c r="A241" s="89"/>
      <c r="B241" s="89"/>
      <c r="C241" s="89"/>
      <c r="D241" s="89"/>
    </row>
    <row r="242" spans="1:4" ht="12.95" customHeight="1" x14ac:dyDescent="0.25">
      <c r="A242" s="89"/>
      <c r="B242" s="89"/>
      <c r="C242" s="89"/>
      <c r="D242" s="89"/>
    </row>
    <row r="243" spans="1:4" ht="12.95" customHeight="1" x14ac:dyDescent="0.25">
      <c r="A243" s="89"/>
      <c r="B243" s="89"/>
      <c r="C243" s="89"/>
      <c r="D243" s="89"/>
    </row>
    <row r="244" spans="1:4" ht="12.95" customHeight="1" x14ac:dyDescent="0.25">
      <c r="A244" s="89"/>
      <c r="B244" s="89"/>
      <c r="C244" s="89"/>
      <c r="D244" s="89"/>
    </row>
    <row r="245" spans="1:4" ht="12.95" customHeight="1" x14ac:dyDescent="0.25">
      <c r="A245" s="89"/>
      <c r="B245" s="89"/>
      <c r="C245" s="89"/>
      <c r="D245" s="89"/>
    </row>
    <row r="246" spans="1:4" x14ac:dyDescent="0.25">
      <c r="A246" s="89"/>
      <c r="B246" s="89"/>
      <c r="C246" s="89"/>
      <c r="D246" s="89"/>
    </row>
    <row r="247" spans="1:4" x14ac:dyDescent="0.25">
      <c r="A247" s="89"/>
      <c r="B247" s="89"/>
      <c r="C247" s="89"/>
      <c r="D247" s="89"/>
    </row>
    <row r="248" spans="1:4" x14ac:dyDescent="0.25">
      <c r="A248" s="89"/>
      <c r="B248" s="89"/>
      <c r="C248" s="89"/>
      <c r="D248" s="89"/>
    </row>
    <row r="249" spans="1:4" x14ac:dyDescent="0.25">
      <c r="A249" s="89"/>
      <c r="B249" s="89"/>
      <c r="C249" s="89"/>
      <c r="D249" s="89"/>
    </row>
    <row r="250" spans="1:4" x14ac:dyDescent="0.25">
      <c r="A250" s="89"/>
      <c r="B250" s="89"/>
      <c r="C250" s="89"/>
      <c r="D250" s="89"/>
    </row>
    <row r="251" spans="1:4" x14ac:dyDescent="0.25">
      <c r="A251" s="89"/>
      <c r="B251" s="89"/>
      <c r="C251" s="89"/>
      <c r="D251" s="89"/>
    </row>
    <row r="252" spans="1:4" x14ac:dyDescent="0.25">
      <c r="A252" s="89"/>
      <c r="B252" s="89"/>
      <c r="C252" s="89"/>
      <c r="D252" s="89"/>
    </row>
    <row r="253" spans="1:4" x14ac:dyDescent="0.25">
      <c r="A253" s="89"/>
      <c r="B253" s="89"/>
      <c r="C253" s="89"/>
      <c r="D253" s="89"/>
    </row>
    <row r="254" spans="1:4" x14ac:dyDescent="0.25">
      <c r="A254" s="89"/>
      <c r="B254" s="89"/>
      <c r="C254" s="89"/>
      <c r="D254" s="89"/>
    </row>
    <row r="255" spans="1:4" x14ac:dyDescent="0.25">
      <c r="A255" s="89"/>
      <c r="B255" s="89"/>
      <c r="C255" s="89"/>
      <c r="D255" s="89"/>
    </row>
    <row r="256" spans="1:4" x14ac:dyDescent="0.25">
      <c r="A256" s="89"/>
      <c r="B256" s="89"/>
      <c r="C256" s="89"/>
      <c r="D256" s="89"/>
    </row>
    <row r="257" spans="1:4" x14ac:dyDescent="0.25">
      <c r="A257" s="89"/>
      <c r="B257" s="89"/>
      <c r="C257" s="89"/>
      <c r="D257" s="89"/>
    </row>
    <row r="258" spans="1:4" x14ac:dyDescent="0.25">
      <c r="A258" s="89"/>
      <c r="B258" s="89"/>
      <c r="C258" s="89"/>
      <c r="D258" s="89"/>
    </row>
    <row r="259" spans="1:4" x14ac:dyDescent="0.25">
      <c r="A259" s="89"/>
      <c r="B259" s="89"/>
      <c r="C259" s="89"/>
      <c r="D259" s="89"/>
    </row>
    <row r="260" spans="1:4" x14ac:dyDescent="0.25">
      <c r="A260" s="89"/>
      <c r="B260" s="89"/>
      <c r="C260" s="89"/>
      <c r="D260" s="89"/>
    </row>
    <row r="261" spans="1:4" x14ac:dyDescent="0.25">
      <c r="A261" s="89"/>
      <c r="B261" s="89"/>
      <c r="C261" s="89"/>
      <c r="D261" s="89"/>
    </row>
    <row r="262" spans="1:4" x14ac:dyDescent="0.25">
      <c r="A262" s="89"/>
      <c r="B262" s="89"/>
      <c r="C262" s="89"/>
      <c r="D262" s="89"/>
    </row>
    <row r="263" spans="1:4" x14ac:dyDescent="0.25">
      <c r="A263" s="89"/>
      <c r="B263" s="89"/>
      <c r="C263" s="89"/>
      <c r="D263" s="89"/>
    </row>
    <row r="264" spans="1:4" x14ac:dyDescent="0.25">
      <c r="A264" s="89"/>
      <c r="B264" s="89"/>
      <c r="C264" s="89"/>
      <c r="D264" s="89"/>
    </row>
    <row r="265" spans="1:4" x14ac:dyDescent="0.25">
      <c r="A265" s="89"/>
      <c r="B265" s="89"/>
      <c r="C265" s="89"/>
      <c r="D265" s="89"/>
    </row>
    <row r="266" spans="1:4" x14ac:dyDescent="0.25">
      <c r="A266" s="89"/>
      <c r="B266" s="89"/>
      <c r="C266" s="89"/>
      <c r="D266" s="89"/>
    </row>
    <row r="267" spans="1:4" x14ac:dyDescent="0.25">
      <c r="A267" s="89"/>
      <c r="B267" s="89"/>
      <c r="C267" s="89"/>
      <c r="D267" s="89"/>
    </row>
  </sheetData>
  <mergeCells count="1">
    <mergeCell ref="B5:D5"/>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A2:H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63</v>
      </c>
      <c r="C7" s="74" t="str">
        <f>'Data Input and Results'!F17</f>
        <v>[ ]</v>
      </c>
    </row>
    <row r="8" spans="2:4" ht="12.95" customHeight="1" x14ac:dyDescent="0.25">
      <c r="B8" s="62"/>
      <c r="C8" s="65" t="s">
        <v>20</v>
      </c>
    </row>
    <row r="9" spans="2:4" ht="12.95" customHeight="1" x14ac:dyDescent="0.25">
      <c r="B9" s="62" t="s">
        <v>56</v>
      </c>
      <c r="C9" s="81">
        <f>C37</f>
        <v>2100</v>
      </c>
    </row>
    <row r="10" spans="2:4" ht="12.95" customHeight="1" x14ac:dyDescent="0.25">
      <c r="B10" s="62"/>
      <c r="C10" s="65" t="s">
        <v>19</v>
      </c>
    </row>
    <row r="11" spans="2:4" s="9" customFormat="1" ht="12.95" customHeight="1" x14ac:dyDescent="0.25">
      <c r="B11" s="69" t="s">
        <v>82</v>
      </c>
      <c r="C11" s="75" t="e">
        <f>C7*C9</f>
        <v>#VALUE!</v>
      </c>
    </row>
    <row r="12" spans="2:4" ht="12.95" customHeight="1" x14ac:dyDescent="0.25">
      <c r="B12" s="66"/>
      <c r="C12" s="67"/>
    </row>
    <row r="13" spans="2:4" s="8" customFormat="1" ht="12.95" customHeight="1" x14ac:dyDescent="0.25">
      <c r="B13" s="62" t="s">
        <v>90</v>
      </c>
      <c r="C13" s="74" t="str">
        <f>'Data Input and Results'!F18</f>
        <v>[ ]</v>
      </c>
    </row>
    <row r="14" spans="2:4" ht="12.95" customHeight="1" x14ac:dyDescent="0.25">
      <c r="B14" s="62"/>
      <c r="C14" s="65" t="s">
        <v>20</v>
      </c>
    </row>
    <row r="15" spans="2:4" ht="12.95" customHeight="1" x14ac:dyDescent="0.25">
      <c r="B15" s="62" t="s">
        <v>91</v>
      </c>
      <c r="C15" s="73">
        <f>C38</f>
        <v>164.47702060221869</v>
      </c>
    </row>
    <row r="16" spans="2:4" ht="12.95" customHeight="1" x14ac:dyDescent="0.25">
      <c r="B16" s="62"/>
      <c r="C16" s="65" t="s">
        <v>19</v>
      </c>
    </row>
    <row r="17" spans="1:4" ht="12.95" customHeight="1" x14ac:dyDescent="0.25">
      <c r="B17" s="69" t="s">
        <v>92</v>
      </c>
      <c r="C17" s="75" t="e">
        <f>C13*C15</f>
        <v>#VALUE!</v>
      </c>
    </row>
    <row r="18" spans="1:4" ht="12.95" customHeight="1" x14ac:dyDescent="0.25"/>
    <row r="19" spans="1:4" ht="12.95" customHeight="1" x14ac:dyDescent="0.25">
      <c r="B19" s="62" t="s">
        <v>93</v>
      </c>
      <c r="C19" s="74" t="str">
        <f>'Data Input and Results'!F19</f>
        <v>[ ]</v>
      </c>
    </row>
    <row r="20" spans="1:4" ht="12.95" customHeight="1" x14ac:dyDescent="0.25">
      <c r="B20" s="62"/>
      <c r="C20" s="65" t="s">
        <v>20</v>
      </c>
    </row>
    <row r="21" spans="1:4" s="8" customFormat="1" ht="12.95" customHeight="1" x14ac:dyDescent="0.25">
      <c r="A21"/>
      <c r="B21" s="62" t="s">
        <v>94</v>
      </c>
      <c r="C21" s="63" t="e">
        <f>C34</f>
        <v>#VALUE!</v>
      </c>
      <c r="D21"/>
    </row>
    <row r="22" spans="1:4" ht="12.95" customHeight="1" x14ac:dyDescent="0.25">
      <c r="B22" s="62"/>
      <c r="C22" s="65" t="s">
        <v>20</v>
      </c>
    </row>
    <row r="23" spans="1:4" ht="12.95" customHeight="1" x14ac:dyDescent="0.25">
      <c r="B23" s="62" t="s">
        <v>95</v>
      </c>
      <c r="C23" s="74">
        <v>12</v>
      </c>
    </row>
    <row r="24" spans="1:4" ht="12.95" customHeight="1" x14ac:dyDescent="0.25">
      <c r="B24" s="62"/>
      <c r="C24" s="65" t="s">
        <v>19</v>
      </c>
    </row>
    <row r="25" spans="1:4" ht="12.95" customHeight="1" x14ac:dyDescent="0.25">
      <c r="B25" s="69" t="s">
        <v>96</v>
      </c>
      <c r="C25" s="75" t="e">
        <f>C19*C21*C23</f>
        <v>#VALUE!</v>
      </c>
    </row>
    <row r="26" spans="1:4" ht="12.95" customHeight="1" x14ac:dyDescent="0.25"/>
    <row r="27" spans="1:4" ht="12.95" customHeight="1" x14ac:dyDescent="0.25">
      <c r="B27" s="69" t="s">
        <v>45</v>
      </c>
      <c r="C27" s="75" t="e">
        <f>C11+C17+C25</f>
        <v>#VALUE!</v>
      </c>
    </row>
    <row r="28" spans="1:4" ht="12.95" customHeight="1" x14ac:dyDescent="0.25"/>
    <row r="29" spans="1:4" ht="12.95" customHeight="1" x14ac:dyDescent="0.25">
      <c r="B29" s="60"/>
      <c r="C29" s="60"/>
    </row>
    <row r="30" spans="1:4" ht="12.95" customHeight="1" x14ac:dyDescent="0.25">
      <c r="B30" s="1"/>
      <c r="C30" s="1"/>
    </row>
    <row r="31" spans="1:4" ht="12.95" customHeight="1" x14ac:dyDescent="0.25">
      <c r="B31" s="58" t="s">
        <v>35</v>
      </c>
      <c r="C31" s="58"/>
    </row>
    <row r="32" spans="1:4" ht="12.95" customHeight="1" x14ac:dyDescent="0.25">
      <c r="B32" s="59" t="s">
        <v>10</v>
      </c>
      <c r="C32" s="59" t="s">
        <v>12</v>
      </c>
    </row>
    <row r="33" spans="2:3" ht="12.95" customHeight="1" x14ac:dyDescent="0.25">
      <c r="B33" s="70" t="s">
        <v>44</v>
      </c>
      <c r="C33" s="71"/>
    </row>
    <row r="34" spans="2:3" ht="12.95" customHeight="1" x14ac:dyDescent="0.25">
      <c r="B34" s="112" t="s">
        <v>97</v>
      </c>
      <c r="C34" s="72" t="e">
        <f>'Data Input and Results'!F15-'Data Input and Results'!F20</f>
        <v>#VALUE!</v>
      </c>
    </row>
    <row r="35" spans="2:3" ht="12.95" customHeight="1" x14ac:dyDescent="0.25"/>
    <row r="36" spans="2:3" ht="12.95" customHeight="1" x14ac:dyDescent="0.25">
      <c r="B36" s="70" t="s">
        <v>89</v>
      </c>
      <c r="C36" s="77"/>
    </row>
    <row r="37" spans="2:3" ht="12.95" customHeight="1" x14ac:dyDescent="0.25">
      <c r="B37" s="64" t="s">
        <v>56</v>
      </c>
      <c r="C37" s="115">
        <f>'Data Input and Results'!F37</f>
        <v>2100</v>
      </c>
    </row>
    <row r="38" spans="2:3" ht="12.95" customHeight="1" x14ac:dyDescent="0.25">
      <c r="B38" s="2" t="s">
        <v>98</v>
      </c>
      <c r="C38" s="116">
        <f>'Data Input and Results'!F38</f>
        <v>164.47702060221869</v>
      </c>
    </row>
    <row r="39" spans="2:3" ht="12.95" customHeight="1" x14ac:dyDescent="0.25">
      <c r="B39" s="10"/>
      <c r="C39" s="12"/>
    </row>
    <row r="40" spans="2:3" ht="12.95" customHeight="1" x14ac:dyDescent="0.25">
      <c r="B40" s="10"/>
      <c r="C40" s="15"/>
    </row>
    <row r="41" spans="2:3" ht="12.95" customHeight="1" x14ac:dyDescent="0.25">
      <c r="B41" s="10"/>
      <c r="C41" s="14"/>
    </row>
    <row r="42" spans="2:3" ht="12.95" customHeight="1" x14ac:dyDescent="0.25">
      <c r="B42" s="10"/>
      <c r="C42" s="12"/>
    </row>
    <row r="43" spans="2:3" ht="12.95" customHeight="1" x14ac:dyDescent="0.25">
      <c r="B43" s="10"/>
      <c r="C43" s="12"/>
    </row>
    <row r="44" spans="2:3" ht="12.95" customHeight="1" x14ac:dyDescent="0.25">
      <c r="B44" s="10"/>
      <c r="C44" s="12"/>
    </row>
    <row r="45" spans="2:3" ht="12.95" customHeight="1" x14ac:dyDescent="0.25">
      <c r="B45" s="10"/>
      <c r="C45" s="12"/>
    </row>
    <row r="46" spans="2:3" ht="12.95" customHeight="1" x14ac:dyDescent="0.25">
      <c r="B46" s="10"/>
      <c r="C46" s="12"/>
    </row>
    <row r="47" spans="2:3" ht="12.95" customHeight="1" x14ac:dyDescent="0.25">
      <c r="B47" s="10"/>
      <c r="C47" s="12"/>
    </row>
    <row r="48" spans="2:3" ht="12.95" customHeight="1" x14ac:dyDescent="0.25">
      <c r="B48" s="10"/>
      <c r="C48" s="15"/>
    </row>
    <row r="49" spans="2:8" s="8" customFormat="1" ht="12.95" customHeight="1" x14ac:dyDescent="0.25">
      <c r="B49" s="10"/>
      <c r="C49" s="14"/>
      <c r="D49"/>
      <c r="H49"/>
    </row>
    <row r="50" spans="2:8" ht="12.95" customHeight="1" x14ac:dyDescent="0.25">
      <c r="B50" s="10"/>
      <c r="C50" s="12"/>
    </row>
    <row r="51" spans="2:8" ht="12.95" customHeight="1" x14ac:dyDescent="0.25">
      <c r="B51" s="10"/>
      <c r="C51" s="16"/>
    </row>
    <row r="52" spans="2:8" ht="12.95" customHeight="1" x14ac:dyDescent="0.25">
      <c r="B52" s="10"/>
      <c r="C52" s="12"/>
    </row>
    <row r="53" spans="2:8" s="8" customFormat="1" ht="12.95" customHeight="1" x14ac:dyDescent="0.25">
      <c r="B53" s="10"/>
      <c r="C53" s="12"/>
      <c r="H53"/>
    </row>
    <row r="54" spans="2:8" ht="12.95" customHeight="1" x14ac:dyDescent="0.25">
      <c r="B54" s="10"/>
      <c r="C54" s="12"/>
    </row>
    <row r="55" spans="2:8" ht="12.95" customHeight="1" x14ac:dyDescent="0.25">
      <c r="B55" s="10"/>
      <c r="C55" s="12"/>
    </row>
    <row r="56" spans="2:8" ht="12.95" customHeight="1" x14ac:dyDescent="0.25">
      <c r="B56" s="10"/>
      <c r="C56" s="12"/>
    </row>
    <row r="57" spans="2:8" ht="12.95" customHeight="1" x14ac:dyDescent="0.25">
      <c r="B57" s="10"/>
      <c r="C57" s="12"/>
    </row>
    <row r="58" spans="2:8" ht="12.95" customHeight="1" x14ac:dyDescent="0.25">
      <c r="B58" s="10"/>
      <c r="C58" s="12"/>
    </row>
    <row r="59" spans="2:8" s="8" customFormat="1" ht="12.95" customHeight="1" x14ac:dyDescent="0.25">
      <c r="B59" s="10"/>
      <c r="C59" s="12"/>
      <c r="H59"/>
    </row>
    <row r="60" spans="2:8" ht="12.95" customHeight="1" x14ac:dyDescent="0.25">
      <c r="B60" s="13"/>
      <c r="C60" s="17"/>
    </row>
    <row r="61" spans="2:8" ht="12.95" customHeight="1" x14ac:dyDescent="0.25">
      <c r="B61" s="10"/>
      <c r="C61" s="11"/>
    </row>
    <row r="62" spans="2:8" ht="12.95" customHeight="1" x14ac:dyDescent="0.25">
      <c r="B62" s="18"/>
      <c r="C62" s="18"/>
    </row>
    <row r="63" spans="2:8" ht="12.95" customHeight="1" x14ac:dyDescent="0.25">
      <c r="B63" s="18"/>
      <c r="C63" s="18"/>
    </row>
    <row r="64" spans="2:8" ht="12.95" customHeight="1" x14ac:dyDescent="0.25">
      <c r="B64" s="18"/>
      <c r="C64" s="18"/>
    </row>
    <row r="65" spans="2:8" s="8" customFormat="1" ht="12.95" customHeight="1" x14ac:dyDescent="0.25">
      <c r="B65"/>
      <c r="C65"/>
      <c r="H65"/>
    </row>
    <row r="66" spans="2:8" ht="12.95" customHeight="1" x14ac:dyDescent="0.25"/>
    <row r="67" spans="2:8" s="8" customFormat="1" ht="12.95" customHeight="1" x14ac:dyDescent="0.25">
      <c r="B67"/>
      <c r="C67"/>
      <c r="H67"/>
    </row>
    <row r="68" spans="2:8" ht="12.95" customHeight="1" x14ac:dyDescent="0.25"/>
    <row r="69" spans="2:8" ht="12.95" customHeight="1" x14ac:dyDescent="0.25"/>
    <row r="70" spans="2:8" ht="12.95" customHeight="1" x14ac:dyDescent="0.25"/>
    <row r="71" spans="2:8" ht="12.95" customHeight="1" x14ac:dyDescent="0.25"/>
    <row r="72" spans="2:8" ht="12.95" customHeight="1" x14ac:dyDescent="0.25"/>
    <row r="73" spans="2:8" ht="12.95" customHeight="1" x14ac:dyDescent="0.25"/>
    <row r="74" spans="2:8" ht="12.95" customHeight="1" x14ac:dyDescent="0.25"/>
    <row r="75" spans="2:8" s="8" customFormat="1" ht="12.95" customHeight="1" x14ac:dyDescent="0.25">
      <c r="B75"/>
      <c r="C75"/>
      <c r="H75"/>
    </row>
    <row r="76" spans="2:8" ht="12.95" customHeight="1" x14ac:dyDescent="0.25"/>
    <row r="77" spans="2:8" s="8" customFormat="1" ht="12.95" customHeight="1" x14ac:dyDescent="0.25">
      <c r="B77"/>
      <c r="C77"/>
      <c r="H77"/>
    </row>
    <row r="78" spans="2:8" ht="12.95" customHeight="1" x14ac:dyDescent="0.25"/>
    <row r="79" spans="2:8" ht="12.95" customHeight="1" x14ac:dyDescent="0.25"/>
    <row r="80" spans="2:8" ht="12.95" customHeight="1" x14ac:dyDescent="0.25"/>
    <row r="81" spans="2:8" s="8" customFormat="1" ht="12.95" customHeight="1" x14ac:dyDescent="0.25">
      <c r="B81"/>
      <c r="C81"/>
      <c r="H81"/>
    </row>
    <row r="82" spans="2:8" ht="12.95" customHeight="1" x14ac:dyDescent="0.25"/>
    <row r="83" spans="2:8" ht="12.95" customHeight="1" x14ac:dyDescent="0.25"/>
    <row r="84" spans="2:8" ht="12.95" customHeight="1" x14ac:dyDescent="0.25"/>
    <row r="85" spans="2:8" ht="12.95" customHeight="1" x14ac:dyDescent="0.25"/>
    <row r="86" spans="2:8" ht="12.95" customHeight="1" x14ac:dyDescent="0.25"/>
    <row r="87" spans="2:8" ht="12.95" customHeight="1" x14ac:dyDescent="0.25"/>
    <row r="88" spans="2:8" ht="12.95" customHeight="1" x14ac:dyDescent="0.25"/>
    <row r="89" spans="2:8" ht="12.95" customHeight="1" x14ac:dyDescent="0.25"/>
    <row r="90" spans="2:8" ht="12.95" customHeight="1" x14ac:dyDescent="0.25"/>
    <row r="91" spans="2:8" ht="12.95" customHeight="1" x14ac:dyDescent="0.25"/>
    <row r="92" spans="2:8" ht="12.95" customHeight="1" x14ac:dyDescent="0.25"/>
    <row r="93" spans="2:8" ht="12.95" customHeight="1" x14ac:dyDescent="0.25"/>
    <row r="94" spans="2:8" ht="12.95" customHeight="1" x14ac:dyDescent="0.25"/>
    <row r="95" spans="2:8" ht="12.95" customHeight="1" x14ac:dyDescent="0.25"/>
    <row r="96" spans="2:8" ht="12.95" customHeight="1" x14ac:dyDescent="0.25"/>
    <row r="97" ht="12.95" customHeight="1" x14ac:dyDescent="0.25"/>
    <row r="98" ht="12.95" customHeight="1" x14ac:dyDescent="0.25"/>
    <row r="99" ht="12.9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A2:D163"/>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7"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c r="D6" s="89"/>
    </row>
    <row r="7" spans="2:4" ht="12.95" customHeight="1" x14ac:dyDescent="0.25">
      <c r="B7" s="62" t="s">
        <v>128</v>
      </c>
      <c r="C7" s="79" t="str">
        <f>'Data Input and Results'!F13</f>
        <v>[ ]</v>
      </c>
      <c r="D7" s="89"/>
    </row>
    <row r="8" spans="2:4" ht="12.95" customHeight="1" x14ac:dyDescent="0.25">
      <c r="B8" s="62"/>
      <c r="C8" s="65" t="s">
        <v>20</v>
      </c>
      <c r="D8" s="89"/>
    </row>
    <row r="9" spans="2:4" ht="12.95" customHeight="1" x14ac:dyDescent="0.25">
      <c r="B9" s="62" t="s">
        <v>129</v>
      </c>
      <c r="C9" s="63">
        <f>C21</f>
        <v>21.9</v>
      </c>
      <c r="D9" s="89"/>
    </row>
    <row r="10" spans="2:4" s="9" customFormat="1" ht="12.95" customHeight="1" x14ac:dyDescent="0.25">
      <c r="B10" s="62"/>
      <c r="C10" s="80" t="s">
        <v>19</v>
      </c>
      <c r="D10" s="94"/>
    </row>
    <row r="11" spans="2:4" ht="12.95" customHeight="1" x14ac:dyDescent="0.25">
      <c r="B11" s="69" t="s">
        <v>53</v>
      </c>
      <c r="C11" s="87" t="e">
        <f>C7*C9</f>
        <v>#VALUE!</v>
      </c>
      <c r="D11" s="89"/>
    </row>
    <row r="12" spans="2:4" s="8" customFormat="1" ht="12.95" customHeight="1" x14ac:dyDescent="0.25">
      <c r="D12" s="95"/>
    </row>
    <row r="13" spans="2:4" ht="12.95" customHeight="1" x14ac:dyDescent="0.25">
      <c r="B13" s="92"/>
      <c r="C13" s="92"/>
      <c r="D13" s="89"/>
    </row>
    <row r="14" spans="2:4" ht="12.95" customHeight="1" x14ac:dyDescent="0.25">
      <c r="B14" s="89"/>
      <c r="C14" s="89"/>
      <c r="D14" s="89"/>
    </row>
    <row r="15" spans="2:4" ht="12.95" customHeight="1" x14ac:dyDescent="0.25">
      <c r="B15" s="58" t="s">
        <v>35</v>
      </c>
      <c r="C15" s="58"/>
      <c r="D15" s="89"/>
    </row>
    <row r="16" spans="2:4" ht="12.95" customHeight="1" x14ac:dyDescent="0.25">
      <c r="B16" s="59" t="s">
        <v>10</v>
      </c>
      <c r="C16" s="59" t="s">
        <v>12</v>
      </c>
      <c r="D16" s="89"/>
    </row>
    <row r="17" spans="2:4" ht="12.95" customHeight="1" x14ac:dyDescent="0.25">
      <c r="B17" s="70" t="s">
        <v>44</v>
      </c>
      <c r="C17" s="71"/>
      <c r="D17" s="89"/>
    </row>
    <row r="18" spans="2:4" ht="12.95" customHeight="1" x14ac:dyDescent="0.25">
      <c r="B18" s="64"/>
      <c r="C18" s="118"/>
      <c r="D18" s="89"/>
    </row>
    <row r="19" spans="2:4" ht="12.95" customHeight="1" x14ac:dyDescent="0.25">
      <c r="B19" s="68"/>
      <c r="C19" s="76"/>
      <c r="D19" s="89"/>
    </row>
    <row r="20" spans="2:4" ht="12.95" customHeight="1" x14ac:dyDescent="0.25">
      <c r="B20" s="70" t="s">
        <v>89</v>
      </c>
      <c r="C20" s="77"/>
      <c r="D20" s="89"/>
    </row>
    <row r="21" spans="2:4" ht="12.95" customHeight="1" x14ac:dyDescent="0.25">
      <c r="B21" s="64" t="s">
        <v>130</v>
      </c>
      <c r="C21" s="72">
        <f>'Data Input and Results'!F47</f>
        <v>21.9</v>
      </c>
      <c r="D21" s="89"/>
    </row>
    <row r="22" spans="2:4" ht="12.95" customHeight="1" x14ac:dyDescent="0.25">
      <c r="B22" s="89"/>
      <c r="C22" s="89"/>
      <c r="D22" s="89"/>
    </row>
    <row r="23" spans="2:4" ht="12.95" customHeight="1" x14ac:dyDescent="0.25">
      <c r="B23" s="89"/>
      <c r="C23" s="89"/>
      <c r="D23" s="89"/>
    </row>
    <row r="24" spans="2:4" ht="12.95" customHeight="1" x14ac:dyDescent="0.25">
      <c r="B24" s="89"/>
      <c r="C24" s="89"/>
      <c r="D24" s="89"/>
    </row>
    <row r="25" spans="2:4" ht="12.95" customHeight="1" x14ac:dyDescent="0.25">
      <c r="B25" s="89"/>
      <c r="C25" s="89"/>
      <c r="D25" s="89"/>
    </row>
    <row r="26" spans="2:4" ht="12.95" customHeight="1" x14ac:dyDescent="0.25">
      <c r="B26" s="89"/>
      <c r="C26" s="89"/>
      <c r="D26" s="89"/>
    </row>
    <row r="27" spans="2:4" ht="12.95" customHeight="1" x14ac:dyDescent="0.25">
      <c r="B27" s="89"/>
      <c r="C27" s="89"/>
      <c r="D27" s="89"/>
    </row>
    <row r="28" spans="2:4" ht="12.95" customHeight="1" x14ac:dyDescent="0.25">
      <c r="B28" s="89"/>
      <c r="C28" s="89"/>
      <c r="D28" s="89"/>
    </row>
    <row r="29" spans="2:4" ht="12.95" customHeight="1" x14ac:dyDescent="0.25">
      <c r="B29" s="89"/>
      <c r="C29" s="89"/>
      <c r="D29" s="89"/>
    </row>
    <row r="30" spans="2:4" ht="12.95" customHeight="1" x14ac:dyDescent="0.25">
      <c r="B30" s="89"/>
      <c r="C30" s="89"/>
      <c r="D30" s="89"/>
    </row>
    <row r="31" spans="2:4" ht="12.95" customHeight="1" x14ac:dyDescent="0.25">
      <c r="B31" s="89"/>
      <c r="C31" s="89"/>
      <c r="D31" s="89"/>
    </row>
    <row r="32" spans="2:4" ht="12.95" customHeight="1" x14ac:dyDescent="0.25">
      <c r="B32" s="89"/>
      <c r="C32" s="89"/>
      <c r="D32" s="89"/>
    </row>
    <row r="33" spans="1:4" ht="12.95" customHeight="1" x14ac:dyDescent="0.25">
      <c r="B33" s="89"/>
      <c r="C33" s="89"/>
      <c r="D33" s="89"/>
    </row>
    <row r="34" spans="1:4" ht="12.95" customHeight="1" x14ac:dyDescent="0.25">
      <c r="B34" s="89"/>
      <c r="C34" s="89"/>
      <c r="D34" s="89"/>
    </row>
    <row r="35" spans="1:4" ht="12.95" customHeight="1" x14ac:dyDescent="0.25">
      <c r="B35" s="89"/>
      <c r="C35" s="89"/>
      <c r="D35" s="89"/>
    </row>
    <row r="36" spans="1:4" ht="12.95" customHeight="1" x14ac:dyDescent="0.25">
      <c r="B36" s="89"/>
      <c r="C36" s="89"/>
      <c r="D36" s="89"/>
    </row>
    <row r="37" spans="1:4" ht="12.95" customHeight="1" x14ac:dyDescent="0.25">
      <c r="B37" s="89"/>
      <c r="C37" s="89"/>
      <c r="D37" s="89"/>
    </row>
    <row r="38" spans="1:4" ht="12.95" customHeight="1" x14ac:dyDescent="0.25">
      <c r="B38" s="89"/>
      <c r="C38" s="89"/>
      <c r="D38" s="89"/>
    </row>
    <row r="39" spans="1:4" ht="12.95" customHeight="1" x14ac:dyDescent="0.25">
      <c r="B39" s="89"/>
      <c r="C39" s="89"/>
      <c r="D39" s="89"/>
    </row>
    <row r="40" spans="1:4" ht="12.95" customHeight="1" x14ac:dyDescent="0.25">
      <c r="B40" s="89"/>
      <c r="C40" s="89"/>
      <c r="D40" s="89"/>
    </row>
    <row r="41" spans="1:4" ht="12.95" customHeight="1" x14ac:dyDescent="0.25">
      <c r="B41" s="89"/>
      <c r="C41" s="89"/>
      <c r="D41" s="89"/>
    </row>
    <row r="42" spans="1:4" ht="12.95" customHeight="1" x14ac:dyDescent="0.25">
      <c r="B42" s="89"/>
      <c r="C42" s="89"/>
      <c r="D42" s="89"/>
    </row>
    <row r="43" spans="1:4" ht="12.95" customHeight="1" x14ac:dyDescent="0.25">
      <c r="B43" s="89"/>
      <c r="C43" s="89"/>
      <c r="D43" s="89"/>
    </row>
    <row r="44" spans="1:4" ht="12.95" customHeight="1" x14ac:dyDescent="0.25">
      <c r="B44" s="89"/>
      <c r="C44" s="89"/>
      <c r="D44" s="89"/>
    </row>
    <row r="45" spans="1:4" ht="12.95" customHeight="1" x14ac:dyDescent="0.25">
      <c r="A45" s="89"/>
      <c r="B45" s="89"/>
      <c r="C45" s="89"/>
      <c r="D45" s="89"/>
    </row>
    <row r="46" spans="1:4" ht="12.95" customHeight="1" x14ac:dyDescent="0.25">
      <c r="A46" s="89"/>
      <c r="B46" s="89"/>
      <c r="C46" s="89"/>
      <c r="D46" s="89"/>
    </row>
    <row r="47" spans="1:4" ht="12.95" customHeight="1" x14ac:dyDescent="0.25">
      <c r="A47" s="89"/>
      <c r="B47" s="89"/>
      <c r="C47" s="89"/>
      <c r="D47" s="89"/>
    </row>
    <row r="48" spans="1:4" ht="12.95" customHeight="1" x14ac:dyDescent="0.25">
      <c r="A48" s="89"/>
      <c r="B48" s="89"/>
      <c r="C48" s="89"/>
      <c r="D48" s="89"/>
    </row>
    <row r="49" spans="1:4" ht="12.95" customHeight="1" x14ac:dyDescent="0.25">
      <c r="A49" s="89"/>
      <c r="B49" s="89"/>
      <c r="C49" s="89"/>
      <c r="D49" s="89"/>
    </row>
    <row r="50" spans="1:4" ht="12.95" customHeight="1" x14ac:dyDescent="0.25">
      <c r="A50" s="89"/>
      <c r="B50" s="89"/>
      <c r="C50" s="89"/>
      <c r="D50" s="89"/>
    </row>
    <row r="51" spans="1:4" ht="12.95" customHeight="1" x14ac:dyDescent="0.25">
      <c r="A51" s="89"/>
      <c r="B51" s="89"/>
      <c r="C51" s="89"/>
      <c r="D51" s="89"/>
    </row>
    <row r="52" spans="1:4" ht="12.95" customHeight="1" x14ac:dyDescent="0.25">
      <c r="A52" s="89"/>
      <c r="B52" s="89"/>
      <c r="C52" s="89"/>
      <c r="D52" s="89"/>
    </row>
    <row r="53" spans="1:4" ht="12.95" customHeight="1" x14ac:dyDescent="0.25">
      <c r="A53" s="89"/>
      <c r="B53" s="89"/>
      <c r="C53" s="89"/>
      <c r="D53" s="89"/>
    </row>
    <row r="54" spans="1:4" ht="12.95" customHeight="1" x14ac:dyDescent="0.25">
      <c r="A54" s="89"/>
      <c r="B54" s="89"/>
      <c r="C54" s="89"/>
      <c r="D54" s="89"/>
    </row>
    <row r="55" spans="1:4" ht="12.95" customHeight="1" x14ac:dyDescent="0.25">
      <c r="A55" s="89"/>
      <c r="B55" s="89"/>
      <c r="C55" s="89"/>
      <c r="D55" s="89"/>
    </row>
    <row r="56" spans="1:4" ht="12.95" customHeight="1" x14ac:dyDescent="0.25">
      <c r="A56" s="89"/>
      <c r="B56" s="89"/>
      <c r="C56" s="89"/>
      <c r="D56" s="89"/>
    </row>
    <row r="57" spans="1:4" ht="12.95" customHeight="1" x14ac:dyDescent="0.25">
      <c r="B57" s="89"/>
      <c r="C57" s="89"/>
      <c r="D57" s="89"/>
    </row>
    <row r="58" spans="1:4" ht="12.95" customHeight="1" x14ac:dyDescent="0.25">
      <c r="B58" s="89"/>
      <c r="C58" s="89"/>
      <c r="D58" s="89"/>
    </row>
    <row r="59" spans="1:4" ht="12.95" customHeight="1" x14ac:dyDescent="0.25">
      <c r="B59" s="89"/>
      <c r="C59" s="89"/>
      <c r="D59" s="89"/>
    </row>
    <row r="60" spans="1:4" ht="12.95" customHeight="1" x14ac:dyDescent="0.25">
      <c r="B60" s="96"/>
      <c r="C60" s="89"/>
      <c r="D60" s="89"/>
    </row>
    <row r="61" spans="1:4" ht="12.95" customHeight="1" x14ac:dyDescent="0.25">
      <c r="B61" s="96"/>
      <c r="C61" s="89"/>
      <c r="D61" s="89"/>
    </row>
    <row r="62" spans="1:4" ht="12.95" customHeight="1" x14ac:dyDescent="0.25">
      <c r="B62" s="96"/>
      <c r="C62" s="89"/>
      <c r="D62" s="89"/>
    </row>
    <row r="63" spans="1:4" ht="12.95" customHeight="1" x14ac:dyDescent="0.25">
      <c r="B63" s="96"/>
      <c r="C63" s="89"/>
      <c r="D63" s="89"/>
    </row>
    <row r="64" spans="1:4" ht="12.95" customHeight="1" x14ac:dyDescent="0.25">
      <c r="B64" s="96"/>
      <c r="C64" s="89"/>
      <c r="D64" s="89"/>
    </row>
    <row r="65" spans="2:4" s="8" customFormat="1" ht="12.95" customHeight="1" x14ac:dyDescent="0.25">
      <c r="B65" s="96"/>
      <c r="C65" s="89"/>
      <c r="D65" s="89"/>
    </row>
    <row r="66" spans="2:4" ht="12.95" customHeight="1" x14ac:dyDescent="0.25">
      <c r="B66" s="96"/>
      <c r="C66" s="89"/>
      <c r="D66" s="89"/>
    </row>
    <row r="67" spans="2:4" ht="12.95" customHeight="1" x14ac:dyDescent="0.25">
      <c r="B67" s="10"/>
    </row>
    <row r="68" spans="2:4" ht="12.95" customHeight="1" x14ac:dyDescent="0.25">
      <c r="B68" s="10"/>
    </row>
    <row r="69" spans="2:4" s="8" customFormat="1" ht="12.95" customHeight="1" x14ac:dyDescent="0.25">
      <c r="B69" s="10"/>
      <c r="C69"/>
      <c r="D69"/>
    </row>
    <row r="70" spans="2:4" ht="12.95" customHeight="1" x14ac:dyDescent="0.25">
      <c r="B70" s="10"/>
    </row>
    <row r="71" spans="2:4" ht="12.95" customHeight="1" x14ac:dyDescent="0.25">
      <c r="B71" s="10"/>
    </row>
    <row r="72" spans="2:4" ht="12.95" customHeight="1" x14ac:dyDescent="0.25">
      <c r="B72" s="10"/>
    </row>
    <row r="73" spans="2:4" ht="12.95" customHeight="1" x14ac:dyDescent="0.25">
      <c r="B73" s="10"/>
    </row>
    <row r="74" spans="2:4" ht="12.95" customHeight="1" x14ac:dyDescent="0.25">
      <c r="B74" s="10"/>
    </row>
    <row r="75" spans="2:4" s="8" customFormat="1" ht="12.95" customHeight="1" x14ac:dyDescent="0.25">
      <c r="B75" s="10"/>
    </row>
    <row r="76" spans="2:4" ht="12.95" customHeight="1" x14ac:dyDescent="0.25">
      <c r="B76" s="13"/>
    </row>
    <row r="77" spans="2:4" ht="12.95" customHeight="1" x14ac:dyDescent="0.25">
      <c r="B77" s="10"/>
    </row>
    <row r="78" spans="2:4" ht="12.95" customHeight="1" x14ac:dyDescent="0.25">
      <c r="B78" s="18"/>
    </row>
    <row r="79" spans="2:4" ht="12.95" customHeight="1" x14ac:dyDescent="0.25">
      <c r="B79" s="18"/>
    </row>
    <row r="80" spans="2:4" ht="12.95" customHeight="1" x14ac:dyDescent="0.25">
      <c r="B80" s="18"/>
    </row>
    <row r="81" spans="2:2" s="8" customFormat="1" ht="12.95" customHeight="1" x14ac:dyDescent="0.25">
      <c r="B81"/>
    </row>
    <row r="82" spans="2:2" ht="12.95" customHeight="1" x14ac:dyDescent="0.25"/>
    <row r="83" spans="2:2" s="8" customFormat="1" ht="12.95" customHeight="1" x14ac:dyDescent="0.25">
      <c r="B83"/>
    </row>
    <row r="84" spans="2:2" ht="12.95" customHeight="1" x14ac:dyDescent="0.25"/>
    <row r="85" spans="2:2" ht="12.95" customHeight="1" x14ac:dyDescent="0.25"/>
    <row r="86" spans="2:2" ht="12.95" customHeight="1" x14ac:dyDescent="0.25"/>
    <row r="87" spans="2:2" ht="12.95" customHeight="1" x14ac:dyDescent="0.25"/>
    <row r="88" spans="2:2" ht="12.95" customHeight="1" x14ac:dyDescent="0.25"/>
    <row r="89" spans="2:2" ht="12.95" customHeight="1" x14ac:dyDescent="0.25"/>
    <row r="90" spans="2:2" ht="12.95" customHeight="1" x14ac:dyDescent="0.25"/>
    <row r="91" spans="2:2" s="8" customFormat="1" ht="12.95" customHeight="1" x14ac:dyDescent="0.25">
      <c r="B91"/>
    </row>
    <row r="92" spans="2:2" ht="12.95" customHeight="1" x14ac:dyDescent="0.25"/>
    <row r="93" spans="2:2" s="8" customFormat="1" ht="12.95" customHeight="1" x14ac:dyDescent="0.25">
      <c r="B93"/>
    </row>
    <row r="94" spans="2:2" ht="12.95" customHeight="1" x14ac:dyDescent="0.25"/>
    <row r="95" spans="2:2" ht="12.95" customHeight="1" x14ac:dyDescent="0.25"/>
    <row r="96" spans="2:2" ht="12.95" customHeight="1" x14ac:dyDescent="0.25"/>
    <row r="97" spans="2:2" s="8" customFormat="1" ht="12.95" customHeight="1" x14ac:dyDescent="0.25">
      <c r="B97"/>
    </row>
    <row r="98" spans="2:2" ht="12.95" customHeight="1" x14ac:dyDescent="0.25"/>
    <row r="99" spans="2:2" ht="12.95" customHeight="1" x14ac:dyDescent="0.25"/>
    <row r="100" spans="2:2" ht="12.95" customHeight="1" x14ac:dyDescent="0.25"/>
    <row r="101" spans="2:2" ht="12.95" customHeight="1" x14ac:dyDescent="0.25"/>
    <row r="102" spans="2:2" ht="12.95" customHeight="1" x14ac:dyDescent="0.25"/>
    <row r="103" spans="2:2" ht="12.95" customHeight="1" x14ac:dyDescent="0.25"/>
    <row r="104" spans="2:2" ht="12.95" customHeight="1" x14ac:dyDescent="0.25"/>
    <row r="105" spans="2:2" ht="12.95" customHeight="1" x14ac:dyDescent="0.25"/>
    <row r="106" spans="2:2" ht="12.95" customHeight="1" x14ac:dyDescent="0.25"/>
    <row r="107" spans="2:2" ht="12.95" customHeight="1" x14ac:dyDescent="0.25"/>
    <row r="108" spans="2:2" ht="12.95" customHeight="1" x14ac:dyDescent="0.25"/>
    <row r="109" spans="2:2" ht="12.95" customHeight="1" x14ac:dyDescent="0.25"/>
    <row r="110" spans="2:2" ht="12.95" customHeight="1" x14ac:dyDescent="0.25"/>
    <row r="111" spans="2:2" ht="12.95" customHeight="1" x14ac:dyDescent="0.25"/>
    <row r="112" spans="2: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sheetData>
  <mergeCells count="1">
    <mergeCell ref="B5:D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B2:F213"/>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customWidth="1"/>
    <col min="7" max="7" width="47.28515625" customWidth="1"/>
    <col min="8" max="8"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99</v>
      </c>
      <c r="C7" s="78" t="str">
        <f>'Data Input and Results'!F21</f>
        <v>[ ]</v>
      </c>
    </row>
    <row r="8" spans="2:4" ht="12.95" customHeight="1" x14ac:dyDescent="0.25">
      <c r="B8" s="62"/>
      <c r="C8" s="65" t="s">
        <v>21</v>
      </c>
    </row>
    <row r="9" spans="2:4" ht="12.95" customHeight="1" x14ac:dyDescent="0.25">
      <c r="B9" s="62" t="s">
        <v>100</v>
      </c>
      <c r="C9" s="78">
        <f>'Data Input and Results'!F39</f>
        <v>72</v>
      </c>
    </row>
    <row r="10" spans="2:4" s="9" customFormat="1" ht="12.95" customHeight="1" x14ac:dyDescent="0.25">
      <c r="B10" s="62"/>
      <c r="C10" s="65" t="s">
        <v>19</v>
      </c>
    </row>
    <row r="11" spans="2:4" ht="12.95" customHeight="1" x14ac:dyDescent="0.25">
      <c r="B11" s="62" t="s">
        <v>101</v>
      </c>
      <c r="C11" s="78" t="e">
        <f>C7-C9</f>
        <v>#VALUE!</v>
      </c>
    </row>
    <row r="12" spans="2:4" s="8" customFormat="1" ht="12.95" customHeight="1" x14ac:dyDescent="0.25">
      <c r="B12" s="62"/>
      <c r="C12" s="80" t="s">
        <v>20</v>
      </c>
    </row>
    <row r="13" spans="2:4" ht="12.95" customHeight="1" x14ac:dyDescent="0.25">
      <c r="B13" s="62" t="s">
        <v>102</v>
      </c>
      <c r="C13" s="74">
        <f>'Data Input and Results'!F42</f>
        <v>2266650</v>
      </c>
    </row>
    <row r="14" spans="2:4" ht="12.95" customHeight="1" x14ac:dyDescent="0.25">
      <c r="B14" s="62"/>
      <c r="C14" s="81" t="s">
        <v>19</v>
      </c>
    </row>
    <row r="15" spans="2:4" ht="12.95" customHeight="1" x14ac:dyDescent="0.25">
      <c r="B15" s="62" t="s">
        <v>103</v>
      </c>
      <c r="C15" s="79" t="e">
        <f>C11*C13</f>
        <v>#VALUE!</v>
      </c>
    </row>
    <row r="16" spans="2:4" ht="12.95" customHeight="1" x14ac:dyDescent="0.25">
      <c r="B16" s="62"/>
      <c r="C16" s="65" t="s">
        <v>18</v>
      </c>
    </row>
    <row r="17" spans="2:6" ht="12.95" customHeight="1" x14ac:dyDescent="0.25">
      <c r="B17" s="62" t="s">
        <v>104</v>
      </c>
      <c r="C17" s="117">
        <f>'Data Input and Results'!F39</f>
        <v>72</v>
      </c>
      <c r="F17" s="97"/>
    </row>
    <row r="18" spans="2:6" ht="12.95" customHeight="1" x14ac:dyDescent="0.25">
      <c r="B18" s="62"/>
      <c r="C18" s="65" t="s">
        <v>19</v>
      </c>
    </row>
    <row r="19" spans="2:6" ht="12.95" customHeight="1" x14ac:dyDescent="0.25">
      <c r="B19" s="62" t="s">
        <v>105</v>
      </c>
      <c r="C19" s="78" t="e">
        <f>C15/C17/3600</f>
        <v>#VALUE!</v>
      </c>
    </row>
    <row r="20" spans="2:6" ht="12.95" customHeight="1" x14ac:dyDescent="0.25">
      <c r="B20" s="62"/>
      <c r="C20" s="80" t="s">
        <v>20</v>
      </c>
    </row>
    <row r="21" spans="2:6" ht="12.95" customHeight="1" x14ac:dyDescent="0.25">
      <c r="B21" s="62" t="s">
        <v>106</v>
      </c>
      <c r="C21" s="74" t="str">
        <f>'Data Input and Results'!F22</f>
        <v>[ ]</v>
      </c>
    </row>
    <row r="22" spans="2:6" ht="12.95" customHeight="1" x14ac:dyDescent="0.25">
      <c r="B22" s="62"/>
      <c r="C22" s="65" t="s">
        <v>19</v>
      </c>
    </row>
    <row r="23" spans="2:6" ht="12.95" customHeight="1" x14ac:dyDescent="0.25">
      <c r="B23" s="62" t="s">
        <v>107</v>
      </c>
      <c r="C23" s="79" t="e">
        <f>C19*C21</f>
        <v>#VALUE!</v>
      </c>
    </row>
    <row r="24" spans="2:6" ht="12.95" customHeight="1" x14ac:dyDescent="0.25">
      <c r="B24" s="62"/>
      <c r="C24" s="65" t="s">
        <v>20</v>
      </c>
    </row>
    <row r="25" spans="2:6" ht="12.95" customHeight="1" x14ac:dyDescent="0.25">
      <c r="B25" s="62" t="s">
        <v>108</v>
      </c>
      <c r="C25" s="63">
        <f>C76</f>
        <v>1.1114066649104322</v>
      </c>
    </row>
    <row r="26" spans="2:6" ht="12.95" customHeight="1" x14ac:dyDescent="0.25">
      <c r="B26" s="62"/>
      <c r="C26" s="80" t="s">
        <v>19</v>
      </c>
      <c r="F26" s="91"/>
    </row>
    <row r="27" spans="2:6" ht="12.95" customHeight="1" x14ac:dyDescent="0.25">
      <c r="B27" s="69" t="s">
        <v>109</v>
      </c>
      <c r="C27" s="87" t="e">
        <f>C23*C25</f>
        <v>#VALUE!</v>
      </c>
    </row>
    <row r="28" spans="2:6" ht="12.95" customHeight="1" x14ac:dyDescent="0.25"/>
    <row r="29" spans="2:6" ht="12.95" customHeight="1" x14ac:dyDescent="0.25">
      <c r="B29" s="62" t="s">
        <v>110</v>
      </c>
      <c r="C29" s="78" t="str">
        <f>'Data Input and Results'!F23</f>
        <v>[ ]</v>
      </c>
    </row>
    <row r="30" spans="2:6" ht="12.95" customHeight="1" x14ac:dyDescent="0.25">
      <c r="B30" s="62"/>
      <c r="C30" s="65" t="s">
        <v>21</v>
      </c>
    </row>
    <row r="31" spans="2:6" ht="12.95" customHeight="1" x14ac:dyDescent="0.25">
      <c r="B31" s="62" t="s">
        <v>111</v>
      </c>
      <c r="C31" s="78">
        <f>'Data Input and Results'!F40</f>
        <v>50</v>
      </c>
    </row>
    <row r="32" spans="2:6" ht="12.95" customHeight="1" x14ac:dyDescent="0.25">
      <c r="B32" s="62"/>
      <c r="C32" s="78" t="s">
        <v>19</v>
      </c>
    </row>
    <row r="33" spans="2:3" ht="12.95" customHeight="1" x14ac:dyDescent="0.25">
      <c r="B33" s="62" t="s">
        <v>101</v>
      </c>
      <c r="C33" s="78" t="e">
        <f>C29-C31</f>
        <v>#VALUE!</v>
      </c>
    </row>
    <row r="34" spans="2:3" ht="12.95" customHeight="1" x14ac:dyDescent="0.25">
      <c r="B34" s="62"/>
      <c r="C34" s="78" t="s">
        <v>20</v>
      </c>
    </row>
    <row r="35" spans="2:3" ht="12.95" customHeight="1" x14ac:dyDescent="0.25">
      <c r="B35" s="62" t="s">
        <v>112</v>
      </c>
      <c r="C35" s="79">
        <f>'Data Input and Results'!F41</f>
        <v>2779110</v>
      </c>
    </row>
    <row r="36" spans="2:3" ht="12.95" customHeight="1" x14ac:dyDescent="0.25">
      <c r="B36" s="62"/>
      <c r="C36" s="80" t="s">
        <v>19</v>
      </c>
    </row>
    <row r="37" spans="2:3" ht="12.95" customHeight="1" x14ac:dyDescent="0.25">
      <c r="B37" s="62" t="s">
        <v>103</v>
      </c>
      <c r="C37" s="79" t="e">
        <f>C33*C35</f>
        <v>#VALUE!</v>
      </c>
    </row>
    <row r="38" spans="2:3" ht="12.95" customHeight="1" x14ac:dyDescent="0.25">
      <c r="B38" s="62"/>
      <c r="C38" s="65" t="s">
        <v>18</v>
      </c>
    </row>
    <row r="39" spans="2:3" ht="12.95" customHeight="1" x14ac:dyDescent="0.25">
      <c r="B39" s="62" t="s">
        <v>104</v>
      </c>
      <c r="C39" s="78">
        <f>'Data Input and Results'!F39</f>
        <v>72</v>
      </c>
    </row>
    <row r="40" spans="2:3" ht="12.95" customHeight="1" x14ac:dyDescent="0.25">
      <c r="B40" s="62"/>
      <c r="C40" s="78" t="s">
        <v>19</v>
      </c>
    </row>
    <row r="41" spans="2:3" ht="12.95" customHeight="1" x14ac:dyDescent="0.25">
      <c r="B41" s="62" t="s">
        <v>107</v>
      </c>
      <c r="C41" s="79" t="e">
        <f>C37/C39/3600</f>
        <v>#VALUE!</v>
      </c>
    </row>
    <row r="42" spans="2:3" ht="12.95" customHeight="1" x14ac:dyDescent="0.25">
      <c r="B42" s="62"/>
      <c r="C42" s="117" t="s">
        <v>20</v>
      </c>
    </row>
    <row r="43" spans="2:3" ht="12.95" customHeight="1" x14ac:dyDescent="0.25">
      <c r="B43" s="62" t="s">
        <v>113</v>
      </c>
      <c r="C43" s="74" t="str">
        <f>'Data Input and Results'!F24</f>
        <v>[ ]</v>
      </c>
    </row>
    <row r="44" spans="2:3" ht="12.95" customHeight="1" x14ac:dyDescent="0.25">
      <c r="B44" s="62"/>
      <c r="C44" s="78" t="s">
        <v>20</v>
      </c>
    </row>
    <row r="45" spans="2:3" ht="12.95" customHeight="1" x14ac:dyDescent="0.25">
      <c r="B45" s="62" t="s">
        <v>114</v>
      </c>
      <c r="C45" s="80">
        <f>C75</f>
        <v>4.2433413461538461</v>
      </c>
    </row>
    <row r="46" spans="2:3" ht="12.95" customHeight="1" x14ac:dyDescent="0.25">
      <c r="B46" s="62"/>
      <c r="C46" s="80" t="s">
        <v>19</v>
      </c>
    </row>
    <row r="47" spans="2:3" ht="12.95" customHeight="1" x14ac:dyDescent="0.25">
      <c r="B47" s="69" t="s">
        <v>115</v>
      </c>
      <c r="C47" s="87" t="e">
        <f>C41*C43*C45</f>
        <v>#VALUE!</v>
      </c>
    </row>
    <row r="48" spans="2:3" ht="12.95" customHeight="1" x14ac:dyDescent="0.25"/>
    <row r="49" spans="2:4" ht="12.95" customHeight="1" x14ac:dyDescent="0.25">
      <c r="B49" s="62" t="s">
        <v>116</v>
      </c>
      <c r="C49" s="78" t="str">
        <f>'Data Input and Results'!F25</f>
        <v>[ ]</v>
      </c>
    </row>
    <row r="50" spans="2:4" ht="12.95" customHeight="1" x14ac:dyDescent="0.25">
      <c r="B50" s="62"/>
      <c r="C50" s="65" t="s">
        <v>21</v>
      </c>
    </row>
    <row r="51" spans="2:4" ht="12.95" customHeight="1" x14ac:dyDescent="0.25">
      <c r="B51" s="64" t="s">
        <v>117</v>
      </c>
      <c r="C51" s="78">
        <f>'Data Input and Results'!F45</f>
        <v>27.33</v>
      </c>
    </row>
    <row r="52" spans="2:4" ht="12.95" customHeight="1" x14ac:dyDescent="0.25">
      <c r="B52" s="62"/>
      <c r="C52" s="78" t="s">
        <v>19</v>
      </c>
    </row>
    <row r="53" spans="2:4" ht="12.95" customHeight="1" x14ac:dyDescent="0.25">
      <c r="B53" s="62" t="s">
        <v>101</v>
      </c>
      <c r="C53" s="78" t="e">
        <f>C49-C51</f>
        <v>#VALUE!</v>
      </c>
    </row>
    <row r="54" spans="2:4" ht="12.95" customHeight="1" x14ac:dyDescent="0.25">
      <c r="B54" s="62"/>
      <c r="C54" s="78" t="s">
        <v>20</v>
      </c>
    </row>
    <row r="55" spans="2:4" s="8" customFormat="1" ht="12.95" customHeight="1" x14ac:dyDescent="0.25">
      <c r="B55" s="62" t="s">
        <v>118</v>
      </c>
      <c r="C55" s="79">
        <f>'Data Input and Results'!F46</f>
        <v>470850</v>
      </c>
      <c r="D55"/>
    </row>
    <row r="56" spans="2:4" ht="12.95" customHeight="1" x14ac:dyDescent="0.25">
      <c r="B56" s="62"/>
      <c r="C56" s="80" t="s">
        <v>19</v>
      </c>
    </row>
    <row r="57" spans="2:4" ht="12.95" customHeight="1" x14ac:dyDescent="0.25">
      <c r="B57" s="62" t="s">
        <v>103</v>
      </c>
      <c r="C57" s="79" t="e">
        <f>C53*C55</f>
        <v>#VALUE!</v>
      </c>
    </row>
    <row r="58" spans="2:4" ht="12.95" customHeight="1" x14ac:dyDescent="0.25">
      <c r="B58" s="62"/>
      <c r="C58" s="65" t="s">
        <v>18</v>
      </c>
    </row>
    <row r="59" spans="2:4" s="8" customFormat="1" ht="12.95" customHeight="1" x14ac:dyDescent="0.25">
      <c r="B59" s="62" t="s">
        <v>119</v>
      </c>
      <c r="C59" s="78">
        <f>'Data Input and Results'!F45</f>
        <v>27.33</v>
      </c>
      <c r="D59"/>
    </row>
    <row r="60" spans="2:4" ht="12.95" customHeight="1" x14ac:dyDescent="0.25">
      <c r="B60" s="62"/>
      <c r="C60" s="78" t="s">
        <v>19</v>
      </c>
    </row>
    <row r="61" spans="2:4" ht="12.95" customHeight="1" x14ac:dyDescent="0.25">
      <c r="B61" s="62" t="s">
        <v>107</v>
      </c>
      <c r="C61" s="79" t="e">
        <f>C57/C59/3600</f>
        <v>#VALUE!</v>
      </c>
    </row>
    <row r="62" spans="2:4" ht="12.95" customHeight="1" x14ac:dyDescent="0.25">
      <c r="B62" s="62"/>
      <c r="C62" s="117" t="s">
        <v>20</v>
      </c>
    </row>
    <row r="63" spans="2:4" ht="12.95" customHeight="1" x14ac:dyDescent="0.25">
      <c r="B63" s="62" t="s">
        <v>60</v>
      </c>
      <c r="C63" s="74" t="str">
        <f>'Data Input and Results'!F13</f>
        <v>[ ]</v>
      </c>
    </row>
    <row r="64" spans="2:4" s="8" customFormat="1" ht="12.95" customHeight="1" x14ac:dyDescent="0.25">
      <c r="B64" s="62"/>
      <c r="C64" s="78" t="s">
        <v>20</v>
      </c>
    </row>
    <row r="65" spans="2:3" ht="12.95" customHeight="1" x14ac:dyDescent="0.25">
      <c r="B65" s="62" t="s">
        <v>108</v>
      </c>
      <c r="C65" s="80">
        <f>C76</f>
        <v>1.1114066649104322</v>
      </c>
    </row>
    <row r="66" spans="2:3" ht="12.95" customHeight="1" x14ac:dyDescent="0.25">
      <c r="B66" s="62"/>
      <c r="C66" s="80" t="s">
        <v>19</v>
      </c>
    </row>
    <row r="67" spans="2:3" ht="12.95" customHeight="1" x14ac:dyDescent="0.25">
      <c r="B67" s="69" t="s">
        <v>120</v>
      </c>
      <c r="C67" s="87" t="e">
        <f>C61*C63*C65</f>
        <v>#VALUE!</v>
      </c>
    </row>
    <row r="68" spans="2:3" ht="12.95" customHeight="1" x14ac:dyDescent="0.25"/>
    <row r="69" spans="2:3" ht="12.95" customHeight="1" x14ac:dyDescent="0.25">
      <c r="B69" s="69" t="s">
        <v>185</v>
      </c>
      <c r="C69" s="87" t="e">
        <f>C27+C47+C67</f>
        <v>#VALUE!</v>
      </c>
    </row>
    <row r="70" spans="2:3" s="8" customFormat="1" ht="12.95" customHeight="1" x14ac:dyDescent="0.25"/>
    <row r="71" spans="2:3" ht="12.95" customHeight="1" x14ac:dyDescent="0.25">
      <c r="B71" s="60"/>
      <c r="C71" s="60"/>
    </row>
    <row r="72" spans="2:3" s="8" customFormat="1" ht="12.95" customHeight="1" x14ac:dyDescent="0.25">
      <c r="B72"/>
      <c r="C72"/>
    </row>
    <row r="73" spans="2:3" ht="12.95" customHeight="1" x14ac:dyDescent="0.25">
      <c r="B73" s="58" t="s">
        <v>35</v>
      </c>
      <c r="C73" s="58"/>
    </row>
    <row r="74" spans="2:3" ht="12.95" customHeight="1" x14ac:dyDescent="0.25">
      <c r="B74" s="59" t="s">
        <v>10</v>
      </c>
      <c r="C74" s="59" t="s">
        <v>12</v>
      </c>
    </row>
    <row r="75" spans="2:3" ht="12.95" customHeight="1" x14ac:dyDescent="0.25">
      <c r="B75" s="64" t="s">
        <v>114</v>
      </c>
      <c r="C75" s="72">
        <f>'Data Input and Results'!F43</f>
        <v>4.2433413461538461</v>
      </c>
    </row>
    <row r="76" spans="2:3" ht="12.95" customHeight="1" x14ac:dyDescent="0.25">
      <c r="B76" s="64" t="s">
        <v>126</v>
      </c>
      <c r="C76" s="72">
        <f>'Data Input and Results'!F44</f>
        <v>1.1114066649104322</v>
      </c>
    </row>
    <row r="77" spans="2:3" ht="12.95" customHeight="1" x14ac:dyDescent="0.25"/>
    <row r="78" spans="2:3" ht="12.95" customHeight="1" x14ac:dyDescent="0.25"/>
    <row r="79" spans="2:3" s="8" customFormat="1"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row r="201" ht="12.95" customHeight="1" x14ac:dyDescent="0.25"/>
    <row r="202" ht="12.95" customHeight="1" x14ac:dyDescent="0.25"/>
    <row r="203" ht="12.95" customHeight="1" x14ac:dyDescent="0.25"/>
    <row r="204" ht="12.95" customHeight="1" x14ac:dyDescent="0.25"/>
    <row r="205" ht="12.95" customHeight="1" x14ac:dyDescent="0.25"/>
    <row r="206" ht="12.95" customHeight="1" x14ac:dyDescent="0.25"/>
    <row r="207" ht="12.95" customHeight="1" x14ac:dyDescent="0.25"/>
    <row r="208" ht="12.95" customHeight="1" x14ac:dyDescent="0.25"/>
    <row r="209" ht="12.95" customHeight="1" x14ac:dyDescent="0.25"/>
    <row r="210" ht="12.95" customHeight="1" x14ac:dyDescent="0.25"/>
    <row r="211" ht="12.95" customHeight="1" x14ac:dyDescent="0.25"/>
    <row r="212" ht="12.95" customHeight="1" x14ac:dyDescent="0.25"/>
    <row r="213" ht="12.95" customHeight="1" x14ac:dyDescent="0.25"/>
  </sheetData>
  <mergeCells count="1">
    <mergeCell ref="B5:D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B2:D165"/>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customWidth="1"/>
    <col min="7" max="7" width="17.28515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c r="C7" s="79"/>
    </row>
    <row r="8" spans="2:4" ht="12.95" customHeight="1" x14ac:dyDescent="0.25">
      <c r="B8" s="69" t="s">
        <v>186</v>
      </c>
      <c r="C8" s="87">
        <v>0</v>
      </c>
    </row>
    <row r="9" spans="2:4" ht="12.95" customHeight="1" x14ac:dyDescent="0.25"/>
    <row r="10" spans="2:4" ht="12.95" customHeight="1" x14ac:dyDescent="0.25">
      <c r="B10" s="60"/>
      <c r="C10" s="60"/>
    </row>
    <row r="11" spans="2:4" ht="12.95" customHeight="1" x14ac:dyDescent="0.25"/>
    <row r="12" spans="2:4" ht="12.95" customHeight="1" x14ac:dyDescent="0.25">
      <c r="B12" s="58" t="s">
        <v>35</v>
      </c>
      <c r="C12" s="58"/>
    </row>
    <row r="13" spans="2:4" ht="12.95" customHeight="1" x14ac:dyDescent="0.25">
      <c r="B13" s="59" t="s">
        <v>10</v>
      </c>
      <c r="C13" s="59" t="s">
        <v>12</v>
      </c>
    </row>
    <row r="14" spans="2:4" ht="12.95" customHeight="1" x14ac:dyDescent="0.25">
      <c r="B14" s="70"/>
      <c r="C14" s="71"/>
    </row>
    <row r="15" spans="2:4" ht="12.95" customHeight="1" x14ac:dyDescent="0.25"/>
    <row r="16" spans="2:4" ht="12.95" customHeight="1" x14ac:dyDescent="0.25"/>
    <row r="17" spans="2:3" ht="12.95" customHeight="1" x14ac:dyDescent="0.25"/>
    <row r="18" spans="2:3" ht="12.95" customHeight="1" x14ac:dyDescent="0.25"/>
    <row r="19" spans="2:3" ht="12.95" customHeight="1" x14ac:dyDescent="0.25">
      <c r="B19" s="68"/>
      <c r="C19" s="76"/>
    </row>
    <row r="20" spans="2:3" ht="12.95" customHeight="1" x14ac:dyDescent="0.25"/>
    <row r="21" spans="2:3" ht="12.95" customHeight="1" x14ac:dyDescent="0.25"/>
    <row r="22" spans="2:3" ht="12.95" customHeight="1" x14ac:dyDescent="0.25"/>
    <row r="23" spans="2:3" ht="12.95" customHeight="1" x14ac:dyDescent="0.25">
      <c r="B23" s="10"/>
      <c r="C23" s="12"/>
    </row>
    <row r="24" spans="2:3" ht="12.95" customHeight="1" x14ac:dyDescent="0.25">
      <c r="B24" s="10"/>
      <c r="C24" s="12"/>
    </row>
    <row r="25" spans="2:3" ht="12.95" customHeight="1" x14ac:dyDescent="0.25">
      <c r="B25" s="13"/>
      <c r="C25" s="12"/>
    </row>
    <row r="26" spans="2:3" ht="12.95" customHeight="1" x14ac:dyDescent="0.25">
      <c r="B26" s="10"/>
      <c r="C26" s="12"/>
    </row>
    <row r="27" spans="2:3" ht="12.95" customHeight="1" x14ac:dyDescent="0.25">
      <c r="B27" s="10"/>
      <c r="C27" s="12"/>
    </row>
    <row r="28" spans="2:3" ht="12.95" customHeight="1" x14ac:dyDescent="0.25">
      <c r="B28" s="10"/>
      <c r="C28" s="14"/>
    </row>
    <row r="29" spans="2:3" ht="12.95" customHeight="1" x14ac:dyDescent="0.25">
      <c r="B29" s="10"/>
      <c r="C29" s="12"/>
    </row>
    <row r="30" spans="2:3" ht="12.95" customHeight="1" x14ac:dyDescent="0.25">
      <c r="B30" s="10"/>
      <c r="C30" s="12"/>
    </row>
    <row r="31" spans="2:3" ht="12.95" customHeight="1" x14ac:dyDescent="0.25">
      <c r="B31" s="13"/>
      <c r="C31" s="12"/>
    </row>
    <row r="32" spans="2:3" ht="12.95" customHeight="1" x14ac:dyDescent="0.25">
      <c r="B32" s="10"/>
      <c r="C32" s="12"/>
    </row>
    <row r="33" spans="2:3" ht="12.95" customHeight="1" x14ac:dyDescent="0.25">
      <c r="B33" s="10"/>
      <c r="C33" s="15"/>
    </row>
    <row r="34" spans="2:3" ht="12.95" customHeight="1" x14ac:dyDescent="0.25">
      <c r="B34" s="10"/>
      <c r="C34" s="14"/>
    </row>
    <row r="35" spans="2:3" ht="12.95" customHeight="1" x14ac:dyDescent="0.25">
      <c r="B35" s="10"/>
      <c r="C35" s="12"/>
    </row>
    <row r="36" spans="2:3" ht="12.95" customHeight="1" x14ac:dyDescent="0.25">
      <c r="B36" s="10"/>
      <c r="C36" s="12"/>
    </row>
    <row r="37" spans="2:3" ht="12.95" customHeight="1" x14ac:dyDescent="0.25">
      <c r="B37" s="10"/>
      <c r="C37" s="12"/>
    </row>
    <row r="38" spans="2:3" ht="12.95" customHeight="1" x14ac:dyDescent="0.25">
      <c r="B38" s="10"/>
      <c r="C38" s="12"/>
    </row>
    <row r="39" spans="2:3" ht="12.95" customHeight="1" x14ac:dyDescent="0.25">
      <c r="B39" s="10"/>
      <c r="C39" s="12"/>
    </row>
    <row r="40" spans="2:3" ht="12.95" customHeight="1" x14ac:dyDescent="0.25">
      <c r="B40" s="10"/>
      <c r="C40" s="12"/>
    </row>
    <row r="41" spans="2:3" ht="12.95" customHeight="1" x14ac:dyDescent="0.25">
      <c r="B41" s="10"/>
      <c r="C41" s="15"/>
    </row>
    <row r="42" spans="2:3" s="8" customFormat="1" ht="12.95" customHeight="1" x14ac:dyDescent="0.25">
      <c r="B42" s="10"/>
      <c r="C42" s="14"/>
    </row>
    <row r="43" spans="2:3" ht="12.95" customHeight="1" x14ac:dyDescent="0.25">
      <c r="B43" s="10"/>
      <c r="C43" s="12"/>
    </row>
    <row r="44" spans="2:3" ht="12.95" customHeight="1" x14ac:dyDescent="0.25">
      <c r="B44" s="10"/>
      <c r="C44" s="16"/>
    </row>
    <row r="45" spans="2:3" ht="12.95" customHeight="1" x14ac:dyDescent="0.25">
      <c r="B45" s="10"/>
      <c r="C45" s="12"/>
    </row>
    <row r="46" spans="2:3" s="8" customFormat="1" ht="12.95" customHeight="1" x14ac:dyDescent="0.25">
      <c r="B46" s="10"/>
      <c r="C46" s="12"/>
    </row>
    <row r="47" spans="2:3" ht="12.95" customHeight="1" x14ac:dyDescent="0.25">
      <c r="B47" s="10"/>
      <c r="C47" s="12"/>
    </row>
    <row r="48" spans="2:3" ht="12.95" customHeight="1" x14ac:dyDescent="0.25">
      <c r="B48" s="10"/>
      <c r="C48" s="12"/>
    </row>
    <row r="49" spans="2:3" ht="12.95" customHeight="1" x14ac:dyDescent="0.25">
      <c r="B49" s="10"/>
      <c r="C49" s="12"/>
    </row>
    <row r="50" spans="2:3" ht="12.95" customHeight="1" x14ac:dyDescent="0.25">
      <c r="B50" s="10"/>
      <c r="C50" s="12"/>
    </row>
    <row r="51" spans="2:3" ht="12.95" customHeight="1" x14ac:dyDescent="0.25">
      <c r="B51" s="10"/>
      <c r="C51" s="12"/>
    </row>
    <row r="52" spans="2:3" s="8" customFormat="1" ht="12.95" customHeight="1" x14ac:dyDescent="0.25">
      <c r="B52" s="10"/>
      <c r="C52" s="12"/>
    </row>
    <row r="53" spans="2:3" ht="12.95" customHeight="1" x14ac:dyDescent="0.25">
      <c r="B53" s="13"/>
      <c r="C53" s="17"/>
    </row>
    <row r="54" spans="2:3" ht="12.95" customHeight="1" x14ac:dyDescent="0.25">
      <c r="B54" s="10"/>
      <c r="C54" s="11"/>
    </row>
    <row r="55" spans="2:3" ht="12.95" customHeight="1" x14ac:dyDescent="0.25">
      <c r="B55" s="18"/>
      <c r="C55" s="18"/>
    </row>
    <row r="56" spans="2:3" ht="12.95" customHeight="1" x14ac:dyDescent="0.25">
      <c r="B56" s="18"/>
      <c r="C56" s="18"/>
    </row>
    <row r="57" spans="2:3" ht="12.95" customHeight="1" x14ac:dyDescent="0.25">
      <c r="B57" s="18"/>
      <c r="C57" s="18"/>
    </row>
    <row r="58" spans="2:3" s="8" customFormat="1" ht="12.95" customHeight="1" x14ac:dyDescent="0.25">
      <c r="B58"/>
      <c r="C58"/>
    </row>
    <row r="59" spans="2:3" ht="12.95" customHeight="1" x14ac:dyDescent="0.25"/>
    <row r="60" spans="2:3" s="8" customFormat="1" ht="12.95" customHeight="1" x14ac:dyDescent="0.25">
      <c r="B60"/>
      <c r="C60"/>
    </row>
    <row r="61" spans="2:3" ht="12.95" customHeight="1" x14ac:dyDescent="0.25"/>
    <row r="62" spans="2:3" ht="12.95" customHeight="1" x14ac:dyDescent="0.25"/>
    <row r="63" spans="2:3" ht="12.95" customHeight="1" x14ac:dyDescent="0.25"/>
    <row r="64" spans="2:3" ht="12.95" customHeight="1" x14ac:dyDescent="0.25"/>
    <row r="65" spans="2:3" ht="12.95" customHeight="1" x14ac:dyDescent="0.25"/>
    <row r="66" spans="2:3" ht="12.95" customHeight="1" x14ac:dyDescent="0.25"/>
    <row r="67" spans="2:3" ht="12.95" customHeight="1" x14ac:dyDescent="0.25"/>
    <row r="68" spans="2:3" s="8" customFormat="1" ht="12.95" customHeight="1" x14ac:dyDescent="0.25">
      <c r="B68"/>
      <c r="C68"/>
    </row>
    <row r="69" spans="2:3" ht="12.95" customHeight="1" x14ac:dyDescent="0.25"/>
    <row r="70" spans="2:3" s="8" customFormat="1" ht="12.95" customHeight="1" x14ac:dyDescent="0.25">
      <c r="B70"/>
      <c r="C70"/>
    </row>
    <row r="71" spans="2:3" ht="12.95" customHeight="1" x14ac:dyDescent="0.25"/>
    <row r="72" spans="2:3" ht="12.95" customHeight="1" x14ac:dyDescent="0.25"/>
    <row r="73" spans="2:3" ht="12.95" customHeight="1" x14ac:dyDescent="0.25"/>
    <row r="74" spans="2:3" s="8" customFormat="1" ht="12.95" customHeight="1" x14ac:dyDescent="0.25">
      <c r="B74"/>
      <c r="C74"/>
    </row>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sheetData>
  <mergeCells count="1">
    <mergeCell ref="B5: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B2:G149"/>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customWidth="1"/>
    <col min="7" max="7" width="31.140625" customWidth="1"/>
  </cols>
  <sheetData>
    <row r="2" spans="2:4" ht="15" customHeight="1" x14ac:dyDescent="0.25">
      <c r="B2" s="5" t="s">
        <v>42</v>
      </c>
      <c r="C2" s="3"/>
      <c r="D2" s="4"/>
    </row>
    <row r="3" spans="2:4" ht="15" customHeight="1" x14ac:dyDescent="0.25">
      <c r="B3" s="7" t="s">
        <v>162</v>
      </c>
      <c r="C3" s="6"/>
      <c r="D3" s="54" t="s">
        <v>8</v>
      </c>
    </row>
    <row r="4" spans="2:4" ht="15" customHeight="1" x14ac:dyDescent="0.25">
      <c r="B4" s="7" t="s">
        <v>163</v>
      </c>
      <c r="C4" s="6"/>
      <c r="D4" s="54" t="s">
        <v>9</v>
      </c>
    </row>
    <row r="5" spans="2:4" ht="39.950000000000003" customHeight="1" x14ac:dyDescent="0.25">
      <c r="B5" s="157" t="s">
        <v>189</v>
      </c>
      <c r="C5" s="157"/>
      <c r="D5" s="157"/>
    </row>
    <row r="6" spans="2:4" ht="12.95" customHeight="1" x14ac:dyDescent="0.25">
      <c r="B6" s="57" t="s">
        <v>10</v>
      </c>
      <c r="C6" s="57" t="s">
        <v>12</v>
      </c>
    </row>
    <row r="7" spans="2:4" ht="12.95" customHeight="1" x14ac:dyDescent="0.25">
      <c r="B7" s="62" t="s">
        <v>132</v>
      </c>
      <c r="C7" s="93" t="e">
        <f>1-'Data Input and Results'!F26</f>
        <v>#VALUE!</v>
      </c>
    </row>
    <row r="8" spans="2:4" ht="12.95" customHeight="1" x14ac:dyDescent="0.25">
      <c r="B8" s="62"/>
      <c r="C8" s="65" t="s">
        <v>20</v>
      </c>
    </row>
    <row r="9" spans="2:4" ht="12.95" customHeight="1" x14ac:dyDescent="0.25">
      <c r="B9" s="62" t="s">
        <v>133</v>
      </c>
      <c r="C9" s="74" t="e">
        <f>'Data Input and Results'!F13+'Data Input and Results'!F14</f>
        <v>#VALUE!</v>
      </c>
    </row>
    <row r="10" spans="2:4" ht="12.95" customHeight="1" x14ac:dyDescent="0.25">
      <c r="B10" s="62"/>
      <c r="C10" s="65" t="s">
        <v>19</v>
      </c>
    </row>
    <row r="11" spans="2:4" ht="12.95" customHeight="1" x14ac:dyDescent="0.25">
      <c r="B11" s="62" t="s">
        <v>134</v>
      </c>
      <c r="C11" s="74" t="e">
        <f>C7*C9</f>
        <v>#VALUE!</v>
      </c>
    </row>
    <row r="12" spans="2:4" ht="12.95" customHeight="1" x14ac:dyDescent="0.25">
      <c r="B12" s="62"/>
      <c r="C12" s="80" t="s">
        <v>20</v>
      </c>
    </row>
    <row r="13" spans="2:4" ht="12.95" customHeight="1" x14ac:dyDescent="0.25">
      <c r="B13" s="62" t="s">
        <v>135</v>
      </c>
      <c r="C13" s="80" t="e">
        <f>AVERAGE('Data Input and Results'!F15:F16)</f>
        <v>#DIV/0!</v>
      </c>
    </row>
    <row r="14" spans="2:4" ht="12.95" customHeight="1" x14ac:dyDescent="0.25">
      <c r="B14" s="62"/>
      <c r="C14" s="81" t="s">
        <v>20</v>
      </c>
    </row>
    <row r="15" spans="2:4" ht="12.95" customHeight="1" x14ac:dyDescent="0.25">
      <c r="B15" s="62" t="s">
        <v>136</v>
      </c>
      <c r="C15" s="119">
        <f>C26</f>
        <v>0.1</v>
      </c>
    </row>
    <row r="16" spans="2:4" ht="12.95" customHeight="1" x14ac:dyDescent="0.25">
      <c r="B16" s="62"/>
      <c r="C16" s="120" t="s">
        <v>20</v>
      </c>
    </row>
    <row r="17" spans="2:7" ht="12.95" customHeight="1" x14ac:dyDescent="0.25">
      <c r="B17" s="62" t="s">
        <v>86</v>
      </c>
      <c r="C17" s="65">
        <v>12</v>
      </c>
    </row>
    <row r="18" spans="2:7" ht="12.95" customHeight="1" x14ac:dyDescent="0.25">
      <c r="B18" s="62"/>
      <c r="C18" s="80" t="s">
        <v>19</v>
      </c>
    </row>
    <row r="19" spans="2:7" ht="12.95" customHeight="1" x14ac:dyDescent="0.25">
      <c r="B19" s="69" t="s">
        <v>137</v>
      </c>
      <c r="C19" s="87" t="e">
        <f>C11*C13*C15*C17*-1</f>
        <v>#VALUE!</v>
      </c>
    </row>
    <row r="20" spans="2:7" ht="12.95" customHeight="1" x14ac:dyDescent="0.25">
      <c r="B20" s="66"/>
      <c r="C20" s="67"/>
    </row>
    <row r="21" spans="2:7" ht="12.95" customHeight="1" x14ac:dyDescent="0.25">
      <c r="B21" s="60"/>
      <c r="C21" s="60"/>
    </row>
    <row r="22" spans="2:7" ht="12.95" customHeight="1" x14ac:dyDescent="0.25"/>
    <row r="23" spans="2:7" ht="12.95" customHeight="1" x14ac:dyDescent="0.25">
      <c r="B23" s="58" t="s">
        <v>35</v>
      </c>
      <c r="C23" s="58"/>
    </row>
    <row r="24" spans="2:7" ht="12.95" customHeight="1" x14ac:dyDescent="0.25">
      <c r="B24" s="59" t="s">
        <v>10</v>
      </c>
      <c r="C24" s="59" t="s">
        <v>12</v>
      </c>
    </row>
    <row r="25" spans="2:7" ht="12.95" customHeight="1" x14ac:dyDescent="0.25">
      <c r="B25" s="70" t="s">
        <v>89</v>
      </c>
      <c r="C25" s="77"/>
    </row>
    <row r="26" spans="2:7" ht="12.95" customHeight="1" x14ac:dyDescent="0.25">
      <c r="B26" s="64" t="s">
        <v>136</v>
      </c>
      <c r="C26" s="90">
        <f>'Data Input and Results'!F48</f>
        <v>0.1</v>
      </c>
    </row>
    <row r="27" spans="2:7" ht="12.95" customHeight="1" x14ac:dyDescent="0.25">
      <c r="B27" s="10"/>
      <c r="C27" s="14"/>
    </row>
    <row r="28" spans="2:7" ht="12.95" customHeight="1" x14ac:dyDescent="0.25">
      <c r="B28" s="10"/>
      <c r="C28" s="12"/>
    </row>
    <row r="29" spans="2:7" ht="12.95" customHeight="1" x14ac:dyDescent="0.25">
      <c r="B29" s="10"/>
      <c r="C29" s="12"/>
      <c r="F29" s="68"/>
      <c r="G29" s="76"/>
    </row>
    <row r="30" spans="2:7" ht="12.95" customHeight="1" x14ac:dyDescent="0.25">
      <c r="B30" s="10"/>
      <c r="C30" s="12"/>
    </row>
    <row r="31" spans="2:7" ht="12.95" customHeight="1" x14ac:dyDescent="0.25">
      <c r="B31" s="10"/>
      <c r="C31" s="12"/>
    </row>
    <row r="32" spans="2:7" ht="12.95" customHeight="1" x14ac:dyDescent="0.25">
      <c r="B32" s="10"/>
      <c r="C32" s="12"/>
    </row>
    <row r="33" spans="2:3" ht="12.95" customHeight="1" x14ac:dyDescent="0.25">
      <c r="B33" s="10"/>
      <c r="C33" s="12"/>
    </row>
    <row r="34" spans="2:3" ht="12.95" customHeight="1" x14ac:dyDescent="0.25">
      <c r="B34" s="10"/>
      <c r="C34" s="15"/>
    </row>
    <row r="35" spans="2:3" s="8" customFormat="1" ht="12.95" customHeight="1" x14ac:dyDescent="0.25">
      <c r="B35" s="10"/>
      <c r="C35" s="14"/>
    </row>
    <row r="36" spans="2:3" ht="12.95" customHeight="1" x14ac:dyDescent="0.25">
      <c r="B36" s="10"/>
      <c r="C36" s="12"/>
    </row>
    <row r="37" spans="2:3" ht="12.95" customHeight="1" x14ac:dyDescent="0.25">
      <c r="B37" s="10"/>
      <c r="C37" s="16"/>
    </row>
    <row r="38" spans="2:3" ht="12.95" customHeight="1" x14ac:dyDescent="0.25">
      <c r="B38" s="10"/>
      <c r="C38" s="12"/>
    </row>
    <row r="39" spans="2:3" s="8" customFormat="1" ht="12.95" customHeight="1" x14ac:dyDescent="0.25">
      <c r="B39" s="10"/>
      <c r="C39" s="12"/>
    </row>
    <row r="40" spans="2:3" ht="12.95" customHeight="1" x14ac:dyDescent="0.25">
      <c r="B40" s="10"/>
      <c r="C40" s="12"/>
    </row>
    <row r="41" spans="2:3" ht="12.95" customHeight="1" x14ac:dyDescent="0.25">
      <c r="B41" s="10"/>
      <c r="C41" s="12"/>
    </row>
    <row r="42" spans="2:3" ht="12.95" customHeight="1" x14ac:dyDescent="0.25">
      <c r="B42" s="10"/>
      <c r="C42" s="12"/>
    </row>
    <row r="43" spans="2:3" ht="12.95" customHeight="1" x14ac:dyDescent="0.25">
      <c r="B43" s="10"/>
      <c r="C43" s="12"/>
    </row>
    <row r="44" spans="2:3" ht="12.95" customHeight="1" x14ac:dyDescent="0.25">
      <c r="B44" s="10"/>
      <c r="C44" s="12"/>
    </row>
    <row r="45" spans="2:3" s="8" customFormat="1" ht="12.95" customHeight="1" x14ac:dyDescent="0.25">
      <c r="B45" s="10"/>
      <c r="C45" s="12"/>
    </row>
    <row r="46" spans="2:3" ht="12.95" customHeight="1" x14ac:dyDescent="0.25">
      <c r="B46" s="13"/>
      <c r="C46" s="17"/>
    </row>
    <row r="47" spans="2:3" ht="12.95" customHeight="1" x14ac:dyDescent="0.25">
      <c r="B47" s="10"/>
      <c r="C47" s="11"/>
    </row>
    <row r="48" spans="2:3" ht="12.95" customHeight="1" x14ac:dyDescent="0.25">
      <c r="B48" s="18"/>
      <c r="C48" s="18"/>
    </row>
    <row r="49" spans="2:3" ht="12.95" customHeight="1" x14ac:dyDescent="0.25">
      <c r="B49" s="18"/>
      <c r="C49" s="18"/>
    </row>
    <row r="50" spans="2:3" ht="12.95" customHeight="1" x14ac:dyDescent="0.25">
      <c r="B50" s="18"/>
      <c r="C50" s="18"/>
    </row>
    <row r="51" spans="2:3" s="8" customFormat="1" ht="12.95" customHeight="1" x14ac:dyDescent="0.25">
      <c r="B51"/>
      <c r="C51"/>
    </row>
    <row r="52" spans="2:3" ht="12.95" customHeight="1" x14ac:dyDescent="0.25"/>
    <row r="53" spans="2:3" s="8" customFormat="1" ht="12.95" customHeight="1" x14ac:dyDescent="0.25">
      <c r="B53"/>
      <c r="C53"/>
    </row>
    <row r="54" spans="2:3" ht="12.95" customHeight="1" x14ac:dyDescent="0.25"/>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s="8" customFormat="1" ht="12.95" customHeight="1" x14ac:dyDescent="0.25">
      <c r="B61"/>
      <c r="C61"/>
    </row>
    <row r="62" spans="2:3" ht="12.95" customHeight="1" x14ac:dyDescent="0.25"/>
    <row r="63" spans="2:3" s="8" customFormat="1" ht="12.95" customHeight="1" x14ac:dyDescent="0.25">
      <c r="B63"/>
      <c r="C63"/>
    </row>
    <row r="64" spans="2:3" ht="12.95" customHeight="1" x14ac:dyDescent="0.25"/>
    <row r="65" spans="2:3" ht="12.95" customHeight="1" x14ac:dyDescent="0.25"/>
    <row r="66" spans="2:3" ht="12.95" customHeight="1" x14ac:dyDescent="0.25"/>
    <row r="67" spans="2:3" s="8" customFormat="1" ht="12.95" customHeight="1" x14ac:dyDescent="0.25">
      <c r="B67"/>
      <c r="C67"/>
    </row>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B2:H148"/>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customWidth="1"/>
    <col min="7" max="7" width="47.28515625" customWidth="1"/>
    <col min="8" max="8" width="31.140625" customWidth="1"/>
  </cols>
  <sheetData>
    <row r="2" spans="2:4" ht="15" customHeight="1" x14ac:dyDescent="0.25">
      <c r="B2" s="46" t="s">
        <v>42</v>
      </c>
      <c r="C2" s="47"/>
      <c r="D2" s="48"/>
    </row>
    <row r="3" spans="2:4" ht="15" customHeight="1" x14ac:dyDescent="0.25">
      <c r="B3" s="51" t="s">
        <v>162</v>
      </c>
      <c r="C3" s="52"/>
      <c r="D3" s="53" t="s">
        <v>8</v>
      </c>
    </row>
    <row r="4" spans="2:4" ht="15" customHeight="1" x14ac:dyDescent="0.25">
      <c r="B4" s="51" t="s">
        <v>163</v>
      </c>
      <c r="C4" s="52"/>
      <c r="D4" s="53" t="s">
        <v>9</v>
      </c>
    </row>
    <row r="5" spans="2:4" ht="39.950000000000003" customHeight="1" x14ac:dyDescent="0.25">
      <c r="B5" s="157" t="s">
        <v>189</v>
      </c>
      <c r="C5" s="157"/>
      <c r="D5" s="157"/>
    </row>
    <row r="6" spans="2:4" ht="12.95" customHeight="1" x14ac:dyDescent="0.25">
      <c r="B6" s="61" t="s">
        <v>10</v>
      </c>
      <c r="C6" s="61" t="s">
        <v>12</v>
      </c>
    </row>
    <row r="7" spans="2:4" ht="12.95" customHeight="1" x14ac:dyDescent="0.25">
      <c r="B7" s="62" t="s">
        <v>46</v>
      </c>
      <c r="C7" s="74" t="str">
        <f>'Data Input and Results'!F27</f>
        <v>[ ]</v>
      </c>
    </row>
    <row r="8" spans="2:4" ht="12.95" customHeight="1" x14ac:dyDescent="0.25">
      <c r="B8" s="62"/>
      <c r="C8" s="73" t="s">
        <v>20</v>
      </c>
    </row>
    <row r="9" spans="2:4" ht="12.95" customHeight="1" x14ac:dyDescent="0.25">
      <c r="B9" s="62" t="s">
        <v>47</v>
      </c>
      <c r="C9" s="73">
        <f>C18</f>
        <v>114</v>
      </c>
    </row>
    <row r="10" spans="2:4" s="9" customFormat="1" ht="12.95" customHeight="1" x14ac:dyDescent="0.25">
      <c r="B10" s="62"/>
      <c r="C10" s="74" t="s">
        <v>19</v>
      </c>
    </row>
    <row r="11" spans="2:4" s="8" customFormat="1" ht="12.95" customHeight="1" x14ac:dyDescent="0.25">
      <c r="B11" s="49" t="s">
        <v>23</v>
      </c>
      <c r="C11" s="50" t="e">
        <f>C7*C9*-1</f>
        <v>#VALUE!</v>
      </c>
    </row>
    <row r="12" spans="2:4" ht="12.95" customHeight="1" x14ac:dyDescent="0.25"/>
    <row r="13" spans="2:4" ht="12.95" customHeight="1" x14ac:dyDescent="0.25">
      <c r="B13" s="60"/>
      <c r="C13" s="60"/>
    </row>
    <row r="14" spans="2:4" ht="12.95" customHeight="1" x14ac:dyDescent="0.25"/>
    <row r="15" spans="2:4" ht="12.95" customHeight="1" x14ac:dyDescent="0.25">
      <c r="B15" s="58" t="s">
        <v>35</v>
      </c>
      <c r="C15" s="58"/>
    </row>
    <row r="16" spans="2:4" ht="12.95" customHeight="1" x14ac:dyDescent="0.25">
      <c r="B16" s="59" t="s">
        <v>10</v>
      </c>
      <c r="C16" s="59" t="s">
        <v>12</v>
      </c>
    </row>
    <row r="17" spans="2:8" ht="12.95" customHeight="1" x14ac:dyDescent="0.25">
      <c r="B17" s="70" t="s">
        <v>89</v>
      </c>
      <c r="C17" s="77"/>
    </row>
    <row r="18" spans="2:8" ht="12.95" customHeight="1" x14ac:dyDescent="0.25">
      <c r="B18" s="64" t="s">
        <v>140</v>
      </c>
      <c r="C18" s="77">
        <f>'Data Input and Results'!F49</f>
        <v>114</v>
      </c>
    </row>
    <row r="19" spans="2:8" ht="12.95" customHeight="1" x14ac:dyDescent="0.25"/>
    <row r="20" spans="2:8" ht="12.95" customHeight="1" x14ac:dyDescent="0.25"/>
    <row r="21" spans="2:8" ht="12.95" customHeight="1" x14ac:dyDescent="0.25"/>
    <row r="22" spans="2:8" ht="12.95" customHeight="1" x14ac:dyDescent="0.25"/>
    <row r="23" spans="2:8" ht="12.95" customHeight="1" x14ac:dyDescent="0.25"/>
    <row r="24" spans="2:8" ht="12.95" customHeight="1" x14ac:dyDescent="0.25">
      <c r="E24" s="82"/>
      <c r="F24" s="83"/>
    </row>
    <row r="25" spans="2:8" ht="12.95" customHeight="1" x14ac:dyDescent="0.25">
      <c r="E25" s="82"/>
      <c r="F25" s="84"/>
    </row>
    <row r="26" spans="2:8" ht="12.95" customHeight="1" x14ac:dyDescent="0.25">
      <c r="E26" s="82"/>
      <c r="F26" s="83"/>
      <c r="G26" s="82"/>
      <c r="H26" s="83"/>
    </row>
    <row r="27" spans="2:8" ht="12.95" customHeight="1" x14ac:dyDescent="0.25">
      <c r="E27" s="82"/>
      <c r="F27" s="83"/>
    </row>
    <row r="28" spans="2:8" ht="12.95" customHeight="1" x14ac:dyDescent="0.25">
      <c r="E28" s="85"/>
      <c r="F28" s="83"/>
    </row>
    <row r="29" spans="2:8" ht="12.95" customHeight="1" x14ac:dyDescent="0.25"/>
    <row r="30" spans="2:8" ht="12.95" customHeight="1" x14ac:dyDescent="0.25"/>
    <row r="31" spans="2:8" ht="12.95" customHeight="1" x14ac:dyDescent="0.25"/>
    <row r="32" spans="2:8"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s="8" customFormat="1" ht="12.95" customHeight="1" x14ac:dyDescent="0.25"/>
    <row r="41" ht="12.95" customHeight="1" x14ac:dyDescent="0.25"/>
    <row r="42" ht="12.95" customHeight="1" x14ac:dyDescent="0.25"/>
    <row r="43" ht="12.95" customHeight="1" x14ac:dyDescent="0.25"/>
    <row r="44" s="8" customFormat="1"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s="8" customFormat="1"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s="8" customFormat="1" ht="12.95" customHeight="1" x14ac:dyDescent="0.25"/>
    <row r="57" ht="12.95" customHeight="1" x14ac:dyDescent="0.25"/>
    <row r="58" s="8" customFormat="1"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spans="2:3" ht="12.95" customHeight="1" x14ac:dyDescent="0.25"/>
    <row r="66" spans="2:3" s="8" customFormat="1" ht="12.95" customHeight="1" x14ac:dyDescent="0.25">
      <c r="B66"/>
      <c r="C66"/>
    </row>
    <row r="67" spans="2:3" ht="12.95" customHeight="1" x14ac:dyDescent="0.25"/>
    <row r="68" spans="2:3" s="8" customFormat="1" ht="12.95" customHeight="1" x14ac:dyDescent="0.25">
      <c r="B68"/>
      <c r="C68"/>
    </row>
    <row r="69" spans="2:3" ht="12.95" customHeight="1" x14ac:dyDescent="0.25"/>
    <row r="70" spans="2:3" ht="12.95" customHeight="1" x14ac:dyDescent="0.25"/>
    <row r="71" spans="2:3" ht="12.95" customHeight="1" x14ac:dyDescent="0.25"/>
    <row r="72" spans="2:3" s="8" customFormat="1" ht="12.95" customHeight="1" x14ac:dyDescent="0.25">
      <c r="B72"/>
      <c r="C72"/>
    </row>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sheetData>
  <mergeCells count="1">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Data Input and Results</vt:lpstr>
      <vt:lpstr>Access_Affordability</vt:lpstr>
      <vt:lpstr>Access_Underserved</vt:lpstr>
      <vt:lpstr>Quality_Basic Need</vt:lpstr>
      <vt:lpstr>Quality_Effectiveness</vt:lpstr>
      <vt:lpstr>Quality_Health and Safety</vt:lpstr>
      <vt:lpstr>Optionality</vt:lpstr>
      <vt:lpstr>Environmental_Use Phase</vt:lpstr>
      <vt:lpstr>Environmental_End of Life</vt:lpstr>
      <vt:lpstr>Ex. Company A Data and Results</vt:lpstr>
      <vt:lpstr>Ex. Access_Affordability</vt:lpstr>
      <vt:lpstr>Ex. Access_Underserved</vt:lpstr>
      <vt:lpstr>Ex. Quality_Basic Need</vt:lpstr>
      <vt:lpstr>Ex. Quality_Effectiveness</vt:lpstr>
      <vt:lpstr>Ex. Quality_Health and Safety</vt:lpstr>
      <vt:lpstr>Ex. Optionality</vt:lpstr>
      <vt:lpstr>Ex. Environmental_Use Phase</vt:lpstr>
      <vt:lpstr>Ex. Environmental_End of 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2022-09-06T22:31:14Z</dcterms:created>
  <dcterms:modified xsi:type="dcterms:W3CDTF">2022-09-06T22:32:15Z</dcterms:modified>
</cp:coreProperties>
</file>