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1"/>
  <workbookPr codeName="ThisWorkbook"/>
  <mc:AlternateContent xmlns:mc="http://schemas.openxmlformats.org/markup-compatibility/2006">
    <mc:Choice Requires="x15">
      <x15ac:absPath xmlns:x15ac="http://schemas.microsoft.com/office/spreadsheetml/2010/11/ac" url="C:\Users\RDAULTON\Dropbox (Harvard University)\IWAI\3. Product\02. Framework Templates &amp; Data\Publicly Available Templates\"/>
    </mc:Choice>
  </mc:AlternateContent>
  <xr:revisionPtr revIDLastSave="0" documentId="13_ncr:1_{3F2A1CA2-306B-4B8D-BAA7-9D7C6605920D}" xr6:coauthVersionLast="47" xr6:coauthVersionMax="47" xr10:uidLastSave="{00000000-0000-0000-0000-000000000000}"/>
  <bookViews>
    <workbookView xWindow="0" yWindow="0" windowWidth="28800" windowHeight="12225" tabRatio="955" xr2:uid="{00000000-000D-0000-FFFF-FFFF00000000}"/>
  </bookViews>
  <sheets>
    <sheet name="Cover Page" sheetId="22" r:id="rId1"/>
    <sheet name="Data Input and Results" sheetId="8" r:id="rId2"/>
    <sheet name="Access_Affordability" sheetId="7" r:id="rId3"/>
    <sheet name="Access_Underserved" sheetId="10" r:id="rId4"/>
    <sheet name="Quality_Basic Need" sheetId="15" r:id="rId5"/>
    <sheet name="Quality_Effectiveness" sheetId="13" r:id="rId6"/>
    <sheet name="Quality_Health and Safety" sheetId="11" r:id="rId7"/>
    <sheet name="Optionality" sheetId="17" r:id="rId8"/>
    <sheet name="Environmental_Use Phase" sheetId="19" r:id="rId9"/>
    <sheet name="Environmental_End of Life" sheetId="21" r:id="rId10"/>
    <sheet name="Ex. Company A Data and Results" sheetId="23" r:id="rId11"/>
    <sheet name="Ex. Access_Affordability" sheetId="24" r:id="rId12"/>
    <sheet name="Ex. Access_Underserved" sheetId="25" r:id="rId13"/>
    <sheet name="Ex. Quality_Basic Need" sheetId="26" r:id="rId14"/>
    <sheet name="Ex. Quality_Effectiveness" sheetId="27" r:id="rId15"/>
    <sheet name="Ex. Quality_Health and Safety" sheetId="28" r:id="rId16"/>
    <sheet name="Ex. Optionality" sheetId="29" r:id="rId17"/>
    <sheet name="Ex. Environmental_Use Phase" sheetId="30" r:id="rId18"/>
    <sheet name="Ex. Environmental_End of Life" sheetId="31"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31" l="1"/>
  <c r="C9" i="31" s="1"/>
  <c r="C7" i="31"/>
  <c r="C18" i="30"/>
  <c r="C9" i="30" s="1"/>
  <c r="C7" i="30"/>
  <c r="C11" i="30" s="1"/>
  <c r="J14" i="23" s="1"/>
  <c r="C9" i="29"/>
  <c r="C7" i="29"/>
  <c r="C11" i="29" s="1"/>
  <c r="C24" i="28"/>
  <c r="C13" i="28" s="1"/>
  <c r="C9" i="28"/>
  <c r="C7" i="28"/>
  <c r="C79" i="27"/>
  <c r="C78" i="27"/>
  <c r="C77" i="27"/>
  <c r="C75" i="27"/>
  <c r="C63" i="27"/>
  <c r="C61" i="27"/>
  <c r="C57" i="27"/>
  <c r="C55" i="27"/>
  <c r="C59" i="27" s="1"/>
  <c r="C65" i="27" s="1"/>
  <c r="C51" i="27"/>
  <c r="C49" i="27"/>
  <c r="C45" i="27"/>
  <c r="C43" i="27"/>
  <c r="C47" i="27" s="1"/>
  <c r="C53" i="27" s="1"/>
  <c r="C39" i="27"/>
  <c r="C37" i="27"/>
  <c r="C33" i="27"/>
  <c r="C31" i="27"/>
  <c r="C35" i="27" s="1"/>
  <c r="C41" i="27" s="1"/>
  <c r="C25" i="27"/>
  <c r="C21" i="27"/>
  <c r="C19" i="27"/>
  <c r="C23" i="27" s="1"/>
  <c r="C15" i="27"/>
  <c r="C13" i="27"/>
  <c r="C9" i="27"/>
  <c r="C7" i="27"/>
  <c r="C11" i="27" s="1"/>
  <c r="C17" i="27" s="1"/>
  <c r="C59" i="26"/>
  <c r="C58" i="26"/>
  <c r="C35" i="26" s="1"/>
  <c r="C57" i="26"/>
  <c r="C55" i="26"/>
  <c r="C43" i="26"/>
  <c r="C41" i="26"/>
  <c r="C39" i="26"/>
  <c r="C45" i="26" s="1"/>
  <c r="C33" i="26"/>
  <c r="C31" i="26"/>
  <c r="C27" i="26"/>
  <c r="C25" i="26"/>
  <c r="C23" i="26"/>
  <c r="C29" i="26" s="1"/>
  <c r="C17" i="26"/>
  <c r="C15" i="26"/>
  <c r="C11" i="26"/>
  <c r="C9" i="26"/>
  <c r="C7" i="26"/>
  <c r="C13" i="26" s="1"/>
  <c r="C34" i="25"/>
  <c r="C33" i="25"/>
  <c r="C32" i="25"/>
  <c r="C21" i="25"/>
  <c r="C19" i="25"/>
  <c r="C23" i="25" s="1"/>
  <c r="C15" i="25"/>
  <c r="C13" i="25"/>
  <c r="C17" i="25" s="1"/>
  <c r="C9" i="25"/>
  <c r="C53" i="24"/>
  <c r="C49" i="24"/>
  <c r="C47" i="24"/>
  <c r="C51" i="24" s="1"/>
  <c r="C55" i="24" s="1"/>
  <c r="C43" i="24"/>
  <c r="C39" i="24"/>
  <c r="C37" i="24"/>
  <c r="C41" i="24" s="1"/>
  <c r="C45" i="24" s="1"/>
  <c r="C57" i="24" s="1"/>
  <c r="J8" i="23" s="1"/>
  <c r="C33" i="24"/>
  <c r="C29" i="24"/>
  <c r="C27" i="24"/>
  <c r="C23" i="24"/>
  <c r="C19" i="24"/>
  <c r="C17" i="24"/>
  <c r="C21" i="24" s="1"/>
  <c r="C25" i="24" s="1"/>
  <c r="C13" i="24"/>
  <c r="C9" i="24"/>
  <c r="C7" i="24"/>
  <c r="C11" i="24" s="1"/>
  <c r="C15" i="24" s="1"/>
  <c r="F57" i="23"/>
  <c r="C7" i="25" s="1"/>
  <c r="C11" i="25" s="1"/>
  <c r="C25" i="25" s="1"/>
  <c r="J9" i="23" s="1"/>
  <c r="F30" i="23"/>
  <c r="C76" i="27" s="1"/>
  <c r="C27" i="27" s="1"/>
  <c r="J13" i="23"/>
  <c r="C31" i="24" l="1"/>
  <c r="C35" i="24" s="1"/>
  <c r="C29" i="27"/>
  <c r="C11" i="28"/>
  <c r="C67" i="27"/>
  <c r="J11" i="23" s="1"/>
  <c r="C37" i="26"/>
  <c r="C11" i="31"/>
  <c r="J15" i="23" s="1"/>
  <c r="C15" i="28"/>
  <c r="C17" i="28" s="1"/>
  <c r="J12" i="23" s="1"/>
  <c r="C56" i="26"/>
  <c r="C19" i="26" s="1"/>
  <c r="C21" i="26" s="1"/>
  <c r="C57" i="13"/>
  <c r="C45" i="13"/>
  <c r="C33" i="13"/>
  <c r="C21" i="13"/>
  <c r="C9" i="13"/>
  <c r="C55" i="13"/>
  <c r="C43" i="13"/>
  <c r="C31" i="13"/>
  <c r="C19" i="13"/>
  <c r="C7" i="13"/>
  <c r="C39" i="15"/>
  <c r="C31" i="15"/>
  <c r="C23" i="15"/>
  <c r="C15" i="15"/>
  <c r="C7" i="15"/>
  <c r="C19" i="10"/>
  <c r="C13" i="10"/>
  <c r="C7" i="10"/>
  <c r="C47" i="7"/>
  <c r="C37" i="7"/>
  <c r="C27" i="7"/>
  <c r="C17" i="7"/>
  <c r="C7" i="7"/>
  <c r="C49" i="7"/>
  <c r="C39" i="7"/>
  <c r="C29" i="7"/>
  <c r="C19" i="7"/>
  <c r="C9" i="7"/>
  <c r="C9" i="17"/>
  <c r="C7" i="17"/>
  <c r="C7" i="21"/>
  <c r="C18" i="21"/>
  <c r="C7" i="19"/>
  <c r="C18" i="19"/>
  <c r="C9" i="19" s="1"/>
  <c r="C24" i="11"/>
  <c r="C13" i="11" s="1"/>
  <c r="C9" i="11"/>
  <c r="C7" i="11"/>
  <c r="C47" i="26" l="1"/>
  <c r="J10" i="23" s="1"/>
  <c r="C51" i="7"/>
  <c r="C11" i="11"/>
  <c r="C15" i="11"/>
  <c r="C17" i="11" s="1"/>
  <c r="J12" i="8" s="1"/>
  <c r="C9" i="21"/>
  <c r="C11" i="21" s="1"/>
  <c r="J15" i="8" s="1"/>
  <c r="C33" i="15"/>
  <c r="C9" i="15"/>
  <c r="C17" i="15"/>
  <c r="C25" i="15"/>
  <c r="C41" i="15"/>
  <c r="C55" i="15"/>
  <c r="C11" i="15" s="1"/>
  <c r="C57" i="15"/>
  <c r="C27" i="15" s="1"/>
  <c r="C58" i="15"/>
  <c r="C35" i="15" s="1"/>
  <c r="C59" i="15"/>
  <c r="C43" i="15" s="1"/>
  <c r="C49" i="13"/>
  <c r="C13" i="13"/>
  <c r="C25" i="13"/>
  <c r="C37" i="13"/>
  <c r="C61" i="13"/>
  <c r="C75" i="13"/>
  <c r="C15" i="13" s="1"/>
  <c r="C77" i="13"/>
  <c r="C39" i="13" s="1"/>
  <c r="C78" i="13"/>
  <c r="C51" i="13" s="1"/>
  <c r="C79" i="13"/>
  <c r="C63" i="13" s="1"/>
  <c r="C32" i="10"/>
  <c r="C9" i="10" s="1"/>
  <c r="C33" i="10"/>
  <c r="C15" i="10" s="1"/>
  <c r="C34" i="10"/>
  <c r="C21" i="10" s="1"/>
  <c r="C43" i="7"/>
  <c r="C13" i="7"/>
  <c r="C23" i="7"/>
  <c r="C33" i="7"/>
  <c r="C53" i="7"/>
  <c r="C56" i="15"/>
  <c r="C19" i="15" s="1"/>
  <c r="J16" i="23" l="1"/>
  <c r="J17" i="23"/>
  <c r="C11" i="19"/>
  <c r="J14" i="8" s="1"/>
  <c r="C76" i="13"/>
  <c r="C27" i="13" s="1"/>
  <c r="C11" i="10"/>
  <c r="C11" i="7"/>
  <c r="C15" i="7" s="1"/>
  <c r="C55" i="7"/>
  <c r="C21" i="15"/>
  <c r="C37" i="15"/>
  <c r="C23" i="10"/>
  <c r="C23" i="13"/>
  <c r="C21" i="7"/>
  <c r="C25" i="7" s="1"/>
  <c r="C11" i="17"/>
  <c r="J13" i="8" s="1"/>
  <c r="C45" i="15"/>
  <c r="C13" i="15"/>
  <c r="C47" i="13"/>
  <c r="C53" i="13" s="1"/>
  <c r="C17" i="10"/>
  <c r="C59" i="13"/>
  <c r="C65" i="13" s="1"/>
  <c r="C29" i="15"/>
  <c r="C41" i="7"/>
  <c r="C45" i="7" s="1"/>
  <c r="C57" i="7" s="1"/>
  <c r="J8" i="8" s="1"/>
  <c r="C31" i="7"/>
  <c r="C35" i="7" s="1"/>
  <c r="C35" i="13"/>
  <c r="C41" i="13" s="1"/>
  <c r="C11" i="13"/>
  <c r="C17" i="13" s="1"/>
  <c r="C29" i="13" l="1"/>
  <c r="C67" i="13" s="1"/>
  <c r="J11" i="8" s="1"/>
  <c r="C25" i="10"/>
  <c r="C47" i="15"/>
  <c r="J10" i="8" s="1"/>
  <c r="J9" i="8" l="1"/>
  <c r="J17" i="8" s="1"/>
  <c r="J1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Daulton</author>
  </authors>
  <commentList>
    <comment ref="G22" authorId="0" shapeId="0" xr:uid="{6E2B56D0-C31C-417B-96FE-B533071A7B43}">
      <text>
        <r>
          <rPr>
            <sz val="9"/>
            <color indexed="81"/>
            <rFont val="Tahoma"/>
            <family val="2"/>
          </rPr>
          <t xml:space="preserve">Refer to: Serafeim, George, and Katie Trinh. "Impact Accounting for Product Use: A Framework and Industry-specific Models." Harvard Business School Working Paper, No. 21-141, June 2021. (Available at https://www.hbs.edu/faculty/Pages/item.aspx?num=60503). </t>
        </r>
      </text>
    </comment>
    <comment ref="G30" authorId="0" shapeId="0" xr:uid="{82F561EA-88D7-41F6-ACE2-C4DC6A658553}">
      <text>
        <r>
          <rPr>
            <sz val="9"/>
            <color indexed="81"/>
            <rFont val="Tahoma"/>
            <family val="2"/>
          </rPr>
          <t xml:space="preserve">Refer to: Serafeim, George, and Katie Trinh. "Impact Accounting for Product Use: A Framework and Industry-specific Models." Harvard Business School Working Paper, No. 21-141, June 2021. (Available at https://www.hbs.edu/faculty/Pages/item.aspx?num=60503). </t>
        </r>
      </text>
    </comment>
    <comment ref="G38" authorId="0" shapeId="0" xr:uid="{C302CB68-9DD1-4335-83EC-F874A7A3E465}">
      <text>
        <r>
          <rPr>
            <sz val="9"/>
            <color indexed="81"/>
            <rFont val="Tahoma"/>
            <family val="2"/>
          </rPr>
          <t xml:space="preserve">Refer to: Serafeim, George, and Katie Trinh. "Impact Accounting for Product Use: A Framework and Industry-specific Models." Harvard Business School Working Paper, No. 21-141, June 2021. (Available at https://www.hbs.edu/faculty/Pages/item.aspx?num=60503). </t>
        </r>
      </text>
    </comment>
    <comment ref="G46" authorId="0" shapeId="0" xr:uid="{9C75E08F-5692-4D94-B186-C915D8588355}">
      <text>
        <r>
          <rPr>
            <sz val="9"/>
            <color indexed="81"/>
            <rFont val="Tahoma"/>
            <family val="2"/>
          </rPr>
          <t xml:space="preserve">Refer to: Serafeim, George, and Katie Trinh. "Impact Accounting for Product Use: A Framework and Industry-specific Models." Harvard Business School Working Paper, No. 21-141, June 2021. (Available at https://www.hbs.edu/faculty/Pages/item.aspx?num=60503). </t>
        </r>
      </text>
    </comment>
    <comment ref="G54" authorId="0" shapeId="0" xr:uid="{8171985E-620D-41C0-A0D6-8EB2115B5F3C}">
      <text>
        <r>
          <rPr>
            <sz val="9"/>
            <color indexed="81"/>
            <rFont val="Tahoma"/>
            <family val="2"/>
          </rPr>
          <t xml:space="preserve">Refer to: Serafeim, George, and Katie Trinh. "Impact Accounting for Product Use: A Framework and Industry-specific Models." Harvard Business School Working Paper, No. 21-141, June 2021. (Available at https://www.hbs.edu/faculty/Pages/item.aspx?num=60503). </t>
        </r>
      </text>
    </comment>
  </commentList>
</comments>
</file>

<file path=xl/sharedStrings.xml><?xml version="1.0" encoding="utf-8"?>
<sst xmlns="http://schemas.openxmlformats.org/spreadsheetml/2006/main" count="1163" uniqueCount="171">
  <si>
    <t>Product &amp; Service Impact</t>
  </si>
  <si>
    <t>Healthcare</t>
  </si>
  <si>
    <t>Impact-Weighted Accounts</t>
  </si>
  <si>
    <t>Pharmaceuticals</t>
  </si>
  <si>
    <t>Harvard Business School</t>
  </si>
  <si>
    <t>Disclaimer</t>
  </si>
  <si>
    <r>
      <t xml:space="preserve">This template is designed by the Impact-Weighted Accounts ("IWA") project at Harvard Business School. Any unauthorized edits may produce inaccurate results. Results are not attributable to IWA or Harvard Business School. All impact calculations were created using the product and service methodology of IWA. The methodology identifies impact across five impact dimensions, shown in Figure 1 below. For additional information on the methodology, refer to Serafeim, George, and Katie Trinh. "Impact Accounting for Product Use: A Framework and Industry-specific Models." Harvard Business School Working Paper, No. 21-141, June 2021. (Available at https://www.hbs.edu/faculty/Pages/item.aspx?num=60503). Working papers are in draft form, may be updated, and are distributed for the purpose of comment and discussion only. For questions, please contact us at impact-weighted-accounts@hbs.edu or visit www.hbs.edu/impact-weighted accounts. 
</t>
    </r>
    <r>
      <rPr>
        <b/>
        <sz val="10"/>
        <color theme="1" tint="0.249977111117893"/>
        <rFont val="Arial"/>
        <family val="2"/>
      </rPr>
      <t xml:space="preserve">The calculations in this template estimate the product and service impact of the pharmaceuticals industry. For guidance on measuring the product and service impact of another industry, please refer to </t>
    </r>
    <r>
      <rPr>
        <b/>
        <i/>
        <sz val="10"/>
        <color theme="1" tint="0.249977111117893"/>
        <rFont val="Arial"/>
        <family val="2"/>
      </rPr>
      <t xml:space="preserve">"Practitioner Guide to Calculating Product and Service Impact.” </t>
    </r>
    <r>
      <rPr>
        <b/>
        <sz val="10"/>
        <color theme="1" tint="0.249977111117893"/>
        <rFont val="Arial"/>
        <family val="2"/>
      </rPr>
      <t xml:space="preserve">Impact-Weighted Accounts project at Harvard Business School, 2022. </t>
    </r>
  </si>
  <si>
    <t>Instructions</t>
  </si>
  <si>
    <r>
      <t xml:space="preserve">1. To estimate the annualized impact for a division or company, complete the Input Data (yellow highlighted, blue font) section of the Data Input and Results tab. All blank cells require either a reported figure or estimate to be inputted. Be mindful of the units column to ensure that data are inputted correctly. Primary company data should be used when available, otherwise secondary sources can be utilized to produce estimates. The Secondary Data and Industry Assumptions section of the Data Input and Results tab contains research produced by the Impact-Weighted Accounts project and should not be edited. 
</t>
    </r>
    <r>
      <rPr>
        <sz val="3"/>
        <color theme="1" tint="0.249977111117893"/>
        <rFont val="Arial"/>
        <family val="2"/>
      </rPr>
      <t xml:space="preserve">
</t>
    </r>
    <r>
      <rPr>
        <sz val="10"/>
        <color theme="1" tint="0.249977111117893"/>
        <rFont val="Arial"/>
        <family val="2"/>
      </rPr>
      <t xml:space="preserve">2. The tabs following the Data Input and Results tab auto-populate using the inputted data and assumptions from the Secondary Data and Industry Assumptions section. The tabs present the impact pathways that calculate impact for each dimension of the IWA product and service methodology. The impact pathway calculations should not be edited. 
</t>
    </r>
    <r>
      <rPr>
        <sz val="3"/>
        <color theme="1" tint="0.249977111117893"/>
        <rFont val="Arial"/>
        <family val="2"/>
      </rPr>
      <t xml:space="preserve">
</t>
    </r>
    <r>
      <rPr>
        <sz val="10"/>
        <color theme="1" tint="0.249977111117893"/>
        <rFont val="Arial"/>
        <family val="2"/>
      </rPr>
      <t xml:space="preserve">3. Results are presented in the Impact Summary section of the Data Input and Results tab.
</t>
    </r>
    <r>
      <rPr>
        <sz val="3"/>
        <color theme="1" tint="0.249977111117893"/>
        <rFont val="Arial"/>
        <family val="2"/>
      </rPr>
      <t xml:space="preserve">
</t>
    </r>
    <r>
      <rPr>
        <sz val="10"/>
        <color theme="1" tint="0.249977111117893"/>
        <rFont val="Arial"/>
        <family val="2"/>
      </rPr>
      <t xml:space="preserve">4. To provide an example for reference purposes only, this model duplicates all tabs at the end of the workbook and presents data representing Company A from the pharmaceuticals chapter of Impact Accounting for Product Use: A Framework and Industry-specific Models. </t>
    </r>
  </si>
  <si>
    <t>Figure 1. IWA Product and Service Impact Dimensions</t>
  </si>
  <si>
    <t>Company Data</t>
  </si>
  <si>
    <t>Impact Summary</t>
  </si>
  <si>
    <t>Dimension</t>
  </si>
  <si>
    <t>Impact Type</t>
  </si>
  <si>
    <t xml:space="preserve">Description </t>
  </si>
  <si>
    <t>Units</t>
  </si>
  <si>
    <t>Value</t>
  </si>
  <si>
    <t>Source</t>
  </si>
  <si>
    <t>Total</t>
  </si>
  <si>
    <t>Input Data (Yellow Cells, Blue Font):</t>
  </si>
  <si>
    <t>Affordability</t>
  </si>
  <si>
    <t>Company name</t>
  </si>
  <si>
    <t>Underserved</t>
  </si>
  <si>
    <t>Year</t>
  </si>
  <si>
    <t>Basic Need</t>
  </si>
  <si>
    <t>Full company revenues</t>
  </si>
  <si>
    <t>Effectiveness</t>
  </si>
  <si>
    <t>Product line represented</t>
  </si>
  <si>
    <t>Health and Safety</t>
  </si>
  <si>
    <t>Revenues of product lines included</t>
  </si>
  <si>
    <t>Optionality</t>
  </si>
  <si>
    <t>Pharmaceutical Category Data:</t>
  </si>
  <si>
    <t>Environmental: Use Phase</t>
  </si>
  <si>
    <t>Reach</t>
  </si>
  <si>
    <t>Quantity</t>
  </si>
  <si>
    <t>Category 1: Oncology</t>
  </si>
  <si>
    <t>Environmental: End of Life</t>
  </si>
  <si>
    <t>Patients reached</t>
  </si>
  <si>
    <t># patients</t>
  </si>
  <si>
    <t>Total Negative Impact</t>
  </si>
  <si>
    <t>Representative product</t>
  </si>
  <si>
    <t>Pharmaceutical name</t>
  </si>
  <si>
    <t>Total Positive Impact</t>
  </si>
  <si>
    <t>Access</t>
  </si>
  <si>
    <t>Treatment price</t>
  </si>
  <si>
    <t>$</t>
  </si>
  <si>
    <t>Alternative treatment price</t>
  </si>
  <si>
    <t>Quality</t>
  </si>
  <si>
    <t>Effectiveness (%)</t>
  </si>
  <si>
    <t>% efficacy</t>
  </si>
  <si>
    <t>Alternative minimum effectiveness (%)</t>
  </si>
  <si>
    <t>Associated averted productivity cost</t>
  </si>
  <si>
    <t>Category 2: Vaccine</t>
  </si>
  <si>
    <t>Category 3: Immunology</t>
  </si>
  <si>
    <t xml:space="preserve">Category 4: Diabetes </t>
  </si>
  <si>
    <t>Category 5: Cardiovascular</t>
  </si>
  <si>
    <t>Underserved Medicinal Products:</t>
  </si>
  <si>
    <t>Treatment 1: Family Planning, Implanon</t>
  </si>
  <si>
    <t>Estimated individuals treated</t>
  </si>
  <si>
    <t># people</t>
  </si>
  <si>
    <t>Cost savings or associated value generated</t>
  </si>
  <si>
    <t>Treatment 2: Vaccines</t>
  </si>
  <si>
    <t>Treatment 3: Diabetes</t>
  </si>
  <si>
    <t>Company Level Data:</t>
  </si>
  <si>
    <t>Product recalls</t>
  </si>
  <si>
    <t># recalls</t>
  </si>
  <si>
    <t>Estimated individuals affected</t>
  </si>
  <si>
    <t>Individuals / recall</t>
  </si>
  <si>
    <t>Associated cost with recall</t>
  </si>
  <si>
    <t>$ per individual</t>
  </si>
  <si>
    <t>Emissions</t>
  </si>
  <si>
    <t xml:space="preserve">Emissions </t>
  </si>
  <si>
    <t>Metric tons of CO2e</t>
  </si>
  <si>
    <t>Secondary Data and Industry Assumptions</t>
  </si>
  <si>
    <t>Input</t>
  </si>
  <si>
    <t>U.S. price premium</t>
  </si>
  <si>
    <t xml:space="preserve">% premium </t>
  </si>
  <si>
    <t>Health Affairs</t>
  </si>
  <si>
    <t>Fair pricing</t>
  </si>
  <si>
    <t>Monopolistic price premium</t>
  </si>
  <si>
    <t>Open Markets Institute</t>
  </si>
  <si>
    <t>Social cost of carbon</t>
  </si>
  <si>
    <t xml:space="preserve">$ / metric ton </t>
  </si>
  <si>
    <t>HBS IWA</t>
  </si>
  <si>
    <t xml:space="preserve">Note: The impact pathway(s) below calculate impact for the dimension presented on this tab using data that automatically populates from the Data Input and Results tab. The impact pathways below should not be edited. </t>
  </si>
  <si>
    <t>Datapoint</t>
  </si>
  <si>
    <t>Avg. price of alternative lead product</t>
  </si>
  <si>
    <t>-</t>
  </si>
  <si>
    <t>Treatment price of lead product</t>
  </si>
  <si>
    <t>=</t>
  </si>
  <si>
    <t>Affordability of lead product</t>
  </si>
  <si>
    <t>x</t>
  </si>
  <si>
    <t>Oncology treatment affordability</t>
  </si>
  <si>
    <t>Vaccines treatment affordability</t>
  </si>
  <si>
    <t>Immunology treatment affordability</t>
  </si>
  <si>
    <t>Diabetes treatment affordability</t>
  </si>
  <si>
    <t>Cardiovascular treatment affordability</t>
  </si>
  <si>
    <t>Affordability impact</t>
  </si>
  <si>
    <t>Family planning patients reached</t>
  </si>
  <si>
    <t>Averted cost of family planning</t>
  </si>
  <si>
    <t>Family planning for underserved</t>
  </si>
  <si>
    <t>Vaccine patients reached</t>
  </si>
  <si>
    <t>S/EROI from vaccines</t>
  </si>
  <si>
    <t>Vaccines to underserved</t>
  </si>
  <si>
    <t>Diabetes patients reached</t>
  </si>
  <si>
    <t>Global cost of diabetes</t>
  </si>
  <si>
    <t>Diabetes care for underserved</t>
  </si>
  <si>
    <t>Underserved impact</t>
  </si>
  <si>
    <t xml:space="preserve">Reference Data and Supplemental Calculations: </t>
  </si>
  <si>
    <t>Industry assumptions</t>
  </si>
  <si>
    <t>Averted cost through family planning</t>
  </si>
  <si>
    <t>Social &amp; economic ROI from vaccines</t>
  </si>
  <si>
    <t>Minimum treatment effectiveness</t>
  </si>
  <si>
    <t>Associated averted cost</t>
  </si>
  <si>
    <t>Oncology treatment basic need</t>
  </si>
  <si>
    <t>Vaccines treatment basic need</t>
  </si>
  <si>
    <t>Immunology treatment basic need</t>
  </si>
  <si>
    <t>Diabetes treatment basic need</t>
  </si>
  <si>
    <t>Cardiovascular treatment basic need</t>
  </si>
  <si>
    <t>Basic need impact</t>
  </si>
  <si>
    <t>Associated averted productivity cost:</t>
  </si>
  <si>
    <t>Oncology</t>
  </si>
  <si>
    <t>Vaccines</t>
  </si>
  <si>
    <t>Immunology</t>
  </si>
  <si>
    <t>Diabetes</t>
  </si>
  <si>
    <t>Cardiovascular</t>
  </si>
  <si>
    <t>Effectiveness of lead product</t>
  </si>
  <si>
    <t>Minimum effectiveness of alternate</t>
  </si>
  <si>
    <t>Difference in effectiveness</t>
  </si>
  <si>
    <t>Oncology treatment effectiveness</t>
  </si>
  <si>
    <t>Vaccines treatment effectiveness</t>
  </si>
  <si>
    <t>Immunology treatment effectiveness</t>
  </si>
  <si>
    <t>Diabetes treatment effectiveness</t>
  </si>
  <si>
    <t>Cardiovascular treatment effectiveness</t>
  </si>
  <si>
    <t>Effectiveness impact</t>
  </si>
  <si>
    <t>Products recalled</t>
  </si>
  <si>
    <t>Individuals impacted / recall</t>
  </si>
  <si>
    <t>Individuals impacted</t>
  </si>
  <si>
    <t xml:space="preserve">Blended cost of recalls </t>
  </si>
  <si>
    <t>Recall impact</t>
  </si>
  <si>
    <t>Health and saftey impact</t>
  </si>
  <si>
    <t>Company Datapoints</t>
  </si>
  <si>
    <t>Blended cost of recalls</t>
  </si>
  <si>
    <t>Revenue across product categories</t>
  </si>
  <si>
    <t>Industry price rent from monopoly</t>
  </si>
  <si>
    <t>Optionality impact</t>
  </si>
  <si>
    <t>Emissions from usage</t>
  </si>
  <si>
    <t>Cost per ton of carbon</t>
  </si>
  <si>
    <t>Use phase impact</t>
  </si>
  <si>
    <t>Cost per metric ton of carbon</t>
  </si>
  <si>
    <t>Emissions from end of life</t>
  </si>
  <si>
    <t>End of life impact</t>
  </si>
  <si>
    <t>Company A</t>
  </si>
  <si>
    <t>Annual report</t>
  </si>
  <si>
    <t>Oncology, Vaccine, Immunology, Cardiovascular, Diabetes</t>
  </si>
  <si>
    <t>Keytruda</t>
  </si>
  <si>
    <t>Public disclosure</t>
  </si>
  <si>
    <t>Medicaid</t>
  </si>
  <si>
    <t>Prescribing information</t>
  </si>
  <si>
    <t>Medical literature</t>
  </si>
  <si>
    <t>Gardasil</t>
  </si>
  <si>
    <t>Simponi</t>
  </si>
  <si>
    <t>Januvia</t>
  </si>
  <si>
    <t>Zetia</t>
  </si>
  <si>
    <t>CSR and procurement reports</t>
  </si>
  <si>
    <t>UNFPA</t>
  </si>
  <si>
    <t>HSPH</t>
  </si>
  <si>
    <t>ADA</t>
  </si>
  <si>
    <t>SASB disclosure</t>
  </si>
  <si>
    <t>[ ]</t>
  </si>
  <si>
    <t>GRI 305-3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</si>
</sst>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quot;$&quot;#,##0.00"/>
    <numFmt numFmtId="167" formatCode="0.0"/>
  </numFmts>
  <fonts count="36">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0"/>
      <color theme="0"/>
      <name val="Arial"/>
      <family val="2"/>
    </font>
    <font>
      <sz val="10"/>
      <color theme="0"/>
      <name val="Arial"/>
      <family val="2"/>
    </font>
    <font>
      <sz val="10"/>
      <color theme="1" tint="0.249977111117893"/>
      <name val="Arial"/>
      <family val="2"/>
    </font>
    <font>
      <i/>
      <sz val="8"/>
      <color theme="1"/>
      <name val="Arial"/>
      <family val="2"/>
    </font>
    <font>
      <sz val="8"/>
      <color theme="1"/>
      <name val="Arial"/>
      <family val="2"/>
    </font>
    <font>
      <sz val="12"/>
      <color theme="1" tint="0.249977111117893"/>
      <name val="Arial"/>
      <family val="2"/>
    </font>
    <font>
      <b/>
      <sz val="14"/>
      <color theme="0"/>
      <name val="Arial"/>
      <family val="2"/>
    </font>
    <font>
      <b/>
      <sz val="12"/>
      <color theme="1" tint="0.249977111117893"/>
      <name val="Arial"/>
      <family val="2"/>
    </font>
    <font>
      <b/>
      <sz val="10"/>
      <color theme="1" tint="0.249977111117893"/>
      <name val="Arial"/>
      <family val="2"/>
    </font>
    <font>
      <sz val="8"/>
      <color rgb="FF119CB3"/>
      <name val="Arial"/>
      <family val="2"/>
    </font>
    <font>
      <sz val="8"/>
      <color rgb="FFA31034"/>
      <name val="Arial"/>
      <family val="2"/>
    </font>
    <font>
      <sz val="8"/>
      <color rgb="FF767C21"/>
      <name val="Arial"/>
      <family val="2"/>
    </font>
    <font>
      <sz val="8"/>
      <name val="Calibri"/>
      <family val="2"/>
      <scheme val="minor"/>
    </font>
    <font>
      <sz val="10"/>
      <color rgb="FF000000"/>
      <name val="Arial"/>
      <family val="2"/>
    </font>
    <font>
      <sz val="8"/>
      <color theme="1" tint="0.249977111117893"/>
      <name val="Arial"/>
      <family val="2"/>
    </font>
    <font>
      <sz val="8"/>
      <color rgb="FF0000FF"/>
      <name val="Arial"/>
      <family val="2"/>
    </font>
    <font>
      <b/>
      <sz val="8"/>
      <color theme="1" tint="0.249977111117893"/>
      <name val="Arial"/>
      <family val="2"/>
    </font>
    <font>
      <b/>
      <sz val="8"/>
      <color theme="1"/>
      <name val="Arial"/>
      <family val="2"/>
    </font>
    <font>
      <b/>
      <sz val="8"/>
      <color theme="0"/>
      <name val="Arial"/>
      <family val="2"/>
    </font>
    <font>
      <b/>
      <sz val="12"/>
      <color rgb="FF767C21"/>
      <name val="Arial"/>
      <family val="2"/>
    </font>
    <font>
      <sz val="12"/>
      <color rgb="FF767C21"/>
      <name val="Arial"/>
      <family val="2"/>
    </font>
    <font>
      <b/>
      <sz val="10"/>
      <name val="Arial"/>
      <family val="2"/>
    </font>
    <font>
      <b/>
      <i/>
      <sz val="8"/>
      <color theme="1"/>
      <name val="Arial"/>
      <family val="2"/>
    </font>
    <font>
      <b/>
      <i/>
      <sz val="10"/>
      <name val="Arial"/>
      <family val="2"/>
    </font>
    <font>
      <b/>
      <u/>
      <sz val="12"/>
      <color theme="1"/>
      <name val="Arial"/>
      <family val="2"/>
    </font>
    <font>
      <b/>
      <u/>
      <sz val="8"/>
      <color theme="1"/>
      <name val="Arial"/>
      <family val="2"/>
    </font>
    <font>
      <sz val="9"/>
      <color indexed="81"/>
      <name val="Tahoma"/>
      <family val="2"/>
    </font>
    <font>
      <sz val="3"/>
      <color theme="1" tint="0.249977111117893"/>
      <name val="Arial"/>
      <family val="2"/>
    </font>
    <font>
      <u/>
      <sz val="11"/>
      <color theme="10"/>
      <name val="Calibri"/>
      <family val="2"/>
      <scheme val="minor"/>
    </font>
    <font>
      <b/>
      <sz val="10"/>
      <color rgb="FF000000"/>
      <name val="Arial"/>
      <family val="2"/>
    </font>
    <font>
      <u/>
      <sz val="10"/>
      <color rgb="FF000000"/>
      <name val="Arial"/>
      <family val="2"/>
    </font>
    <font>
      <b/>
      <i/>
      <sz val="10"/>
      <color theme="1" tint="0.249977111117893"/>
      <name val="Arial"/>
      <family val="2"/>
    </font>
  </fonts>
  <fills count="17">
    <fill>
      <patternFill patternType="none"/>
    </fill>
    <fill>
      <patternFill patternType="gray125"/>
    </fill>
    <fill>
      <patternFill patternType="solid">
        <fgColor rgb="FFE0F8FC"/>
        <bgColor indexed="64"/>
      </patternFill>
    </fill>
    <fill>
      <patternFill patternType="solid">
        <fgColor rgb="FFFED5D2"/>
        <bgColor indexed="64"/>
      </patternFill>
    </fill>
    <fill>
      <patternFill patternType="solid">
        <fgColor theme="0" tint="-4.9989318521683403E-2"/>
        <bgColor indexed="64"/>
      </patternFill>
    </fill>
    <fill>
      <patternFill patternType="solid">
        <fgColor rgb="FFA41034"/>
        <bgColor indexed="64"/>
      </patternFill>
    </fill>
    <fill>
      <patternFill patternType="solid">
        <fgColor rgb="FFF2D4CE"/>
        <bgColor indexed="64"/>
      </patternFill>
    </fill>
    <fill>
      <patternFill patternType="solid">
        <fgColor theme="0"/>
        <bgColor indexed="64"/>
      </patternFill>
    </fill>
    <fill>
      <patternFill patternType="solid">
        <fgColor theme="1" tint="0.499984740745262"/>
        <bgColor indexed="64"/>
      </patternFill>
    </fill>
    <fill>
      <patternFill patternType="solid">
        <fgColor rgb="FFF2F2F2"/>
        <bgColor rgb="FF000000"/>
      </patternFill>
    </fill>
    <fill>
      <patternFill patternType="solid">
        <fgColor theme="0" tint="-0.14999847407452621"/>
        <bgColor indexed="64"/>
      </patternFill>
    </fill>
    <fill>
      <patternFill patternType="solid">
        <fgColor theme="1"/>
        <bgColor indexed="64"/>
      </patternFill>
    </fill>
    <fill>
      <patternFill patternType="solid">
        <fgColor rgb="FF767C21"/>
        <bgColor indexed="64"/>
      </patternFill>
    </fill>
    <fill>
      <patternFill patternType="solid">
        <fgColor rgb="FFF5F7E0"/>
        <bgColor indexed="64"/>
      </patternFill>
    </fill>
    <fill>
      <patternFill patternType="solid">
        <fgColor rgb="FFFFFFCC"/>
        <bgColor indexed="64"/>
      </patternFill>
    </fill>
    <fill>
      <patternFill patternType="solid">
        <fgColor rgb="FFF2D4CE"/>
        <bgColor rgb="FF000000"/>
      </patternFill>
    </fill>
    <fill>
      <patternFill patternType="solid">
        <fgColor rgb="FFFFFFFF"/>
        <bgColor rgb="FF000000"/>
      </patternFill>
    </fill>
  </fills>
  <borders count="12">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top/>
      <bottom style="thin">
        <color theme="0" tint="-4.9989318521683403E-2"/>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thin">
        <color theme="0" tint="-4.9989318521683403E-2"/>
      </right>
      <top style="thin">
        <color theme="0" tint="-4.9989318521683403E-2"/>
      </top>
      <bottom/>
      <diagonal/>
    </border>
    <border>
      <left/>
      <right/>
      <top/>
      <bottom style="medium">
        <color auto="1"/>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cellStyleXfs>
  <cellXfs count="131">
    <xf numFmtId="0" fontId="0" fillId="0" borderId="0" xfId="0"/>
    <xf numFmtId="0" fontId="2" fillId="0" borderId="0" xfId="0" applyFont="1"/>
    <xf numFmtId="0" fontId="4" fillId="5" borderId="0" xfId="0" applyFont="1" applyFill="1"/>
    <xf numFmtId="0" fontId="5" fillId="5" borderId="0" xfId="0" applyFont="1" applyFill="1"/>
    <xf numFmtId="0" fontId="10" fillId="5" borderId="0" xfId="0" applyFont="1" applyFill="1"/>
    <xf numFmtId="0" fontId="9" fillId="6" borderId="0" xfId="0" applyFont="1" applyFill="1"/>
    <xf numFmtId="0" fontId="11" fillId="6" borderId="0" xfId="0" applyFont="1" applyFill="1"/>
    <xf numFmtId="0" fontId="0" fillId="7" borderId="0" xfId="0" applyFill="1"/>
    <xf numFmtId="0" fontId="8" fillId="0" borderId="0" xfId="0" applyFont="1"/>
    <xf numFmtId="0" fontId="18" fillId="0" borderId="0" xfId="0" applyFont="1" applyAlignment="1">
      <alignment horizontal="center" vertical="center"/>
    </xf>
    <xf numFmtId="0" fontId="8" fillId="7" borderId="0" xfId="0" applyFont="1" applyFill="1"/>
    <xf numFmtId="0" fontId="14" fillId="3" borderId="1" xfId="0" applyFont="1" applyFill="1" applyBorder="1" applyAlignment="1">
      <alignment horizontal="left" vertical="center" wrapText="1"/>
    </xf>
    <xf numFmtId="0" fontId="8" fillId="0" borderId="0" xfId="0" applyFont="1" applyAlignment="1">
      <alignment vertical="center"/>
    </xf>
    <xf numFmtId="6" fontId="21" fillId="10" borderId="0" xfId="0" applyNumberFormat="1" applyFont="1" applyFill="1" applyAlignment="1">
      <alignment horizontal="left" vertical="center"/>
    </xf>
    <xf numFmtId="0" fontId="12" fillId="6" borderId="0" xfId="0" applyFont="1" applyFill="1" applyAlignment="1">
      <alignment vertical="center"/>
    </xf>
    <xf numFmtId="0" fontId="2" fillId="0" borderId="0" xfId="0" applyFont="1" applyAlignment="1">
      <alignment vertical="center"/>
    </xf>
    <xf numFmtId="6" fontId="21" fillId="10" borderId="0" xfId="0" applyNumberFormat="1" applyFont="1" applyFill="1" applyAlignment="1">
      <alignment horizontal="right" vertical="center"/>
    </xf>
    <xf numFmtId="0" fontId="20" fillId="6" borderId="0" xfId="0" applyFont="1" applyFill="1" applyAlignment="1">
      <alignment horizontal="center" vertical="center"/>
    </xf>
    <xf numFmtId="0" fontId="22" fillId="5" borderId="3" xfId="0" applyFont="1" applyFill="1" applyBorder="1" applyAlignment="1">
      <alignment vertical="center"/>
    </xf>
    <xf numFmtId="0" fontId="20" fillId="6" borderId="2" xfId="0" applyFont="1" applyFill="1" applyBorder="1" applyAlignment="1">
      <alignment horizontal="center" vertical="center"/>
    </xf>
    <xf numFmtId="0" fontId="21" fillId="0" borderId="0" xfId="0" applyFont="1"/>
    <xf numFmtId="0" fontId="4" fillId="5" borderId="0" xfId="0" applyFont="1" applyFill="1" applyAlignment="1">
      <alignment vertical="center"/>
    </xf>
    <xf numFmtId="0" fontId="5" fillId="5" borderId="0" xfId="0" applyFont="1" applyFill="1" applyAlignment="1">
      <alignment vertical="center"/>
    </xf>
    <xf numFmtId="0" fontId="6" fillId="6" borderId="0" xfId="0" applyFont="1" applyFill="1" applyAlignment="1">
      <alignment vertical="center"/>
    </xf>
    <xf numFmtId="0" fontId="12" fillId="6" borderId="0" xfId="0" applyFont="1" applyFill="1" applyAlignment="1">
      <alignment horizontal="right" vertical="center"/>
    </xf>
    <xf numFmtId="0" fontId="22" fillId="5" borderId="0" xfId="0" applyFont="1" applyFill="1" applyAlignment="1">
      <alignment vertical="center"/>
    </xf>
    <xf numFmtId="0" fontId="7" fillId="0" borderId="0" xfId="0" applyFont="1" applyAlignment="1">
      <alignment vertical="center"/>
    </xf>
    <xf numFmtId="0" fontId="13" fillId="2" borderId="0" xfId="0" applyFont="1" applyFill="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wrapText="1"/>
    </xf>
    <xf numFmtId="0" fontId="15" fillId="0" borderId="0" xfId="0" applyFont="1" applyAlignment="1">
      <alignment horizontal="left" vertical="center" wrapText="1"/>
    </xf>
    <xf numFmtId="0" fontId="13" fillId="4" borderId="0" xfId="0" applyFont="1" applyFill="1" applyAlignment="1">
      <alignment horizontal="left" vertical="center"/>
    </xf>
    <xf numFmtId="0" fontId="8" fillId="4" borderId="0" xfId="0" applyFont="1" applyFill="1" applyAlignment="1">
      <alignment vertical="center"/>
    </xf>
    <xf numFmtId="0" fontId="14" fillId="4" borderId="0" xfId="0" applyFont="1" applyFill="1" applyAlignment="1">
      <alignment horizontal="left" vertical="center" wrapText="1"/>
    </xf>
    <xf numFmtId="0" fontId="15" fillId="4" borderId="0" xfId="0" applyFont="1" applyFill="1" applyAlignment="1">
      <alignment horizontal="left" vertical="center" wrapText="1"/>
    </xf>
    <xf numFmtId="0" fontId="20" fillId="10" borderId="2" xfId="0" applyFont="1" applyFill="1" applyBorder="1" applyAlignment="1">
      <alignment horizontal="center" vertical="center"/>
    </xf>
    <xf numFmtId="0" fontId="20" fillId="10" borderId="0" xfId="0" applyFont="1" applyFill="1" applyAlignment="1">
      <alignment horizontal="center" vertical="center"/>
    </xf>
    <xf numFmtId="0" fontId="7" fillId="4" borderId="0" xfId="0" applyFont="1" applyFill="1" applyAlignment="1">
      <alignment vertical="center"/>
    </xf>
    <xf numFmtId="0" fontId="10" fillId="12" borderId="0" xfId="0" applyFont="1" applyFill="1"/>
    <xf numFmtId="0" fontId="4" fillId="12" borderId="0" xfId="0" applyFont="1" applyFill="1"/>
    <xf numFmtId="0" fontId="5" fillId="12" borderId="0" xfId="0" applyFont="1" applyFill="1"/>
    <xf numFmtId="0" fontId="3" fillId="13" borderId="0" xfId="0" applyFont="1" applyFill="1" applyAlignment="1">
      <alignment wrapText="1"/>
    </xf>
    <xf numFmtId="6" fontId="3" fillId="13" borderId="0" xfId="0" applyNumberFormat="1" applyFont="1" applyFill="1" applyAlignment="1">
      <alignment horizontal="center"/>
    </xf>
    <xf numFmtId="0" fontId="23" fillId="13" borderId="0" xfId="0" applyFont="1" applyFill="1"/>
    <xf numFmtId="0" fontId="24" fillId="13" borderId="0" xfId="0" applyFont="1" applyFill="1"/>
    <xf numFmtId="0" fontId="23" fillId="13" borderId="0" xfId="0" applyFont="1" applyFill="1" applyAlignment="1">
      <alignment horizontal="left"/>
    </xf>
    <xf numFmtId="0" fontId="11" fillId="6" borderId="0" xfId="0" applyFont="1" applyFill="1" applyAlignment="1">
      <alignment horizontal="left"/>
    </xf>
    <xf numFmtId="0" fontId="8" fillId="11" borderId="0" xfId="0" applyFont="1" applyFill="1" applyAlignment="1">
      <alignment vertical="center"/>
    </xf>
    <xf numFmtId="0" fontId="22" fillId="8" borderId="3" xfId="0" applyFont="1" applyFill="1" applyBorder="1" applyAlignment="1">
      <alignment vertical="center"/>
    </xf>
    <xf numFmtId="0" fontId="4" fillId="5" borderId="3" xfId="0" applyFont="1" applyFill="1" applyBorder="1" applyAlignment="1">
      <alignment horizontal="center" vertical="center"/>
    </xf>
    <xf numFmtId="0" fontId="4" fillId="8" borderId="3" xfId="0" applyFont="1" applyFill="1" applyBorder="1" applyAlignment="1">
      <alignment vertical="center"/>
    </xf>
    <xf numFmtId="0" fontId="25" fillId="10" borderId="2" xfId="0" applyFont="1" applyFill="1" applyBorder="1" applyAlignment="1">
      <alignment horizontal="center" vertical="center"/>
    </xf>
    <xf numFmtId="0" fontId="0" fillId="11" borderId="0" xfId="0" applyFill="1"/>
    <xf numFmtId="0" fontId="4" fillId="12" borderId="0" xfId="0" applyFont="1" applyFill="1" applyAlignment="1">
      <alignment horizontal="center"/>
    </xf>
    <xf numFmtId="6" fontId="8" fillId="4" borderId="0" xfId="0" applyNumberFormat="1" applyFont="1" applyFill="1"/>
    <xf numFmtId="0" fontId="2" fillId="4" borderId="0" xfId="0" applyFont="1" applyFill="1" applyAlignment="1">
      <alignment wrapText="1"/>
    </xf>
    <xf numFmtId="0" fontId="2" fillId="4" borderId="0" xfId="0" applyFont="1" applyFill="1"/>
    <xf numFmtId="0" fontId="2" fillId="4" borderId="0" xfId="0" applyFont="1" applyFill="1" applyAlignment="1">
      <alignment horizontal="center"/>
    </xf>
    <xf numFmtId="0" fontId="2" fillId="7" borderId="0" xfId="0" applyFont="1" applyFill="1" applyAlignment="1">
      <alignment wrapText="1"/>
    </xf>
    <xf numFmtId="0" fontId="2" fillId="7" borderId="0" xfId="0" applyFont="1" applyFill="1" applyAlignment="1">
      <alignment horizontal="center"/>
    </xf>
    <xf numFmtId="0" fontId="2" fillId="7" borderId="0" xfId="0" applyFont="1" applyFill="1"/>
    <xf numFmtId="0" fontId="3" fillId="6" borderId="0" xfId="0" applyFont="1" applyFill="1" applyAlignment="1">
      <alignment wrapText="1"/>
    </xf>
    <xf numFmtId="0" fontId="3" fillId="4" borderId="0" xfId="0" applyFont="1" applyFill="1"/>
    <xf numFmtId="2" fontId="0" fillId="4" borderId="0" xfId="0" applyNumberFormat="1" applyFill="1"/>
    <xf numFmtId="165" fontId="2" fillId="4" borderId="0" xfId="0" applyNumberFormat="1" applyFont="1" applyFill="1" applyAlignment="1">
      <alignment horizontal="center"/>
    </xf>
    <xf numFmtId="3" fontId="2" fillId="4" borderId="0" xfId="0" applyNumberFormat="1" applyFont="1" applyFill="1" applyAlignment="1">
      <alignment horizontal="center"/>
    </xf>
    <xf numFmtId="165" fontId="3" fillId="6" borderId="0" xfId="0" applyNumberFormat="1" applyFont="1" applyFill="1" applyAlignment="1">
      <alignment horizontal="center"/>
    </xf>
    <xf numFmtId="3" fontId="2" fillId="4"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4" borderId="0" xfId="0" applyNumberFormat="1" applyFont="1" applyFill="1" applyAlignment="1">
      <alignment horizontal="center" vertical="center"/>
    </xf>
    <xf numFmtId="38" fontId="2" fillId="4" borderId="0" xfId="0" applyNumberFormat="1" applyFont="1" applyFill="1" applyAlignment="1">
      <alignment horizontal="center"/>
    </xf>
    <xf numFmtId="8" fontId="2" fillId="4" borderId="0" xfId="0" applyNumberFormat="1" applyFont="1" applyFill="1" applyAlignment="1">
      <alignment horizontal="center"/>
    </xf>
    <xf numFmtId="0" fontId="3" fillId="0" borderId="0" xfId="0" applyFont="1" applyAlignment="1">
      <alignment wrapText="1"/>
    </xf>
    <xf numFmtId="8" fontId="3" fillId="0" borderId="0" xfId="0" applyNumberFormat="1" applyFont="1" applyAlignment="1">
      <alignment horizontal="center"/>
    </xf>
    <xf numFmtId="0" fontId="17" fillId="9" borderId="0" xfId="0" applyFont="1" applyFill="1" applyAlignment="1">
      <alignment horizontal="center"/>
    </xf>
    <xf numFmtId="6" fontId="2" fillId="4" borderId="0" xfId="0" applyNumberFormat="1" applyFont="1" applyFill="1" applyAlignment="1">
      <alignment horizontal="center"/>
    </xf>
    <xf numFmtId="0" fontId="5" fillId="7" borderId="0" xfId="0" applyFont="1" applyFill="1"/>
    <xf numFmtId="165" fontId="5" fillId="7" borderId="0" xfId="0" applyNumberFormat="1" applyFont="1" applyFill="1" applyAlignment="1">
      <alignment horizontal="center" vertical="center"/>
    </xf>
    <xf numFmtId="0" fontId="5" fillId="7" borderId="0" xfId="0" applyFont="1" applyFill="1" applyAlignment="1">
      <alignment horizontal="center" vertical="center"/>
    </xf>
    <xf numFmtId="0" fontId="4" fillId="7" borderId="0" xfId="0" applyFont="1" applyFill="1"/>
    <xf numFmtId="167" fontId="2" fillId="4" borderId="0" xfId="0" applyNumberFormat="1" applyFont="1" applyFill="1" applyAlignment="1">
      <alignment horizontal="center"/>
    </xf>
    <xf numFmtId="6" fontId="3" fillId="6" borderId="0" xfId="0" applyNumberFormat="1" applyFont="1" applyFill="1" applyAlignment="1">
      <alignment horizontal="center"/>
    </xf>
    <xf numFmtId="165" fontId="19" fillId="4" borderId="10" xfId="1" applyNumberFormat="1" applyFont="1" applyFill="1" applyBorder="1" applyAlignment="1">
      <alignment horizontal="center" vertical="center"/>
    </xf>
    <xf numFmtId="0" fontId="14" fillId="3" borderId="0" xfId="0" applyFont="1" applyFill="1" applyAlignment="1">
      <alignment horizontal="left" vertical="center" wrapText="1"/>
    </xf>
    <xf numFmtId="0" fontId="0" fillId="0" borderId="0" xfId="0" applyAlignment="1">
      <alignment vertical="center"/>
    </xf>
    <xf numFmtId="3" fontId="0" fillId="0" borderId="0" xfId="0" applyNumberFormat="1"/>
    <xf numFmtId="0" fontId="0" fillId="11" borderId="0" xfId="0" applyFill="1" applyAlignment="1">
      <alignment vertical="center"/>
    </xf>
    <xf numFmtId="164" fontId="2" fillId="4" borderId="0" xfId="0" applyNumberFormat="1" applyFont="1" applyFill="1" applyAlignment="1">
      <alignment horizontal="center"/>
    </xf>
    <xf numFmtId="0" fontId="15" fillId="13" borderId="0" xfId="0" applyFont="1" applyFill="1"/>
    <xf numFmtId="0" fontId="7" fillId="0" borderId="0" xfId="0" applyFont="1"/>
    <xf numFmtId="0" fontId="2" fillId="0" borderId="0" xfId="0" applyFont="1" applyAlignment="1">
      <alignment horizontal="center"/>
    </xf>
    <xf numFmtId="0" fontId="8" fillId="0" borderId="0" xfId="0" applyFont="1" applyAlignment="1">
      <alignment horizontal="center"/>
    </xf>
    <xf numFmtId="0" fontId="8" fillId="4" borderId="1" xfId="0" applyFont="1" applyFill="1" applyBorder="1"/>
    <xf numFmtId="0" fontId="32" fillId="0" borderId="0" xfId="3"/>
    <xf numFmtId="9" fontId="2" fillId="0" borderId="0" xfId="0" applyNumberFormat="1" applyFont="1"/>
    <xf numFmtId="165" fontId="33" fillId="15" borderId="0" xfId="0" applyNumberFormat="1" applyFont="1" applyFill="1" applyAlignment="1">
      <alignment horizontal="center"/>
    </xf>
    <xf numFmtId="0" fontId="17" fillId="16" borderId="0" xfId="0" applyFont="1" applyFill="1" applyAlignment="1">
      <alignment wrapText="1"/>
    </xf>
    <xf numFmtId="0" fontId="17" fillId="16" borderId="0" xfId="0" applyFont="1" applyFill="1" applyAlignment="1">
      <alignment horizontal="center"/>
    </xf>
    <xf numFmtId="0" fontId="17" fillId="9" borderId="0" xfId="0" applyFont="1" applyFill="1" applyAlignment="1">
      <alignment wrapText="1"/>
    </xf>
    <xf numFmtId="165" fontId="17" fillId="9" borderId="0" xfId="0" applyNumberFormat="1" applyFont="1" applyFill="1" applyAlignment="1">
      <alignment horizontal="center"/>
    </xf>
    <xf numFmtId="0" fontId="33" fillId="15" borderId="0" xfId="0" applyFont="1" applyFill="1" applyAlignment="1">
      <alignment wrapText="1"/>
    </xf>
    <xf numFmtId="9" fontId="2" fillId="4" borderId="0" xfId="0" applyNumberFormat="1" applyFont="1" applyFill="1" applyAlignment="1">
      <alignment horizontal="center"/>
    </xf>
    <xf numFmtId="9" fontId="17" fillId="9" borderId="0" xfId="0" applyNumberFormat="1" applyFont="1" applyFill="1" applyAlignment="1">
      <alignment horizontal="center"/>
    </xf>
    <xf numFmtId="8" fontId="3" fillId="6" borderId="0" xfId="0" applyNumberFormat="1" applyFont="1" applyFill="1" applyAlignment="1">
      <alignment horizontal="center"/>
    </xf>
    <xf numFmtId="0" fontId="17" fillId="9" borderId="0" xfId="0" applyFont="1" applyFill="1" applyAlignment="1">
      <alignment horizontal="left" indent="1"/>
    </xf>
    <xf numFmtId="9" fontId="19" fillId="4" borderId="10" xfId="2" applyFont="1" applyFill="1" applyBorder="1" applyAlignment="1">
      <alignment horizontal="center" vertical="center"/>
    </xf>
    <xf numFmtId="0" fontId="21" fillId="0" borderId="0" xfId="0" applyFont="1" applyAlignment="1">
      <alignment vertical="center"/>
    </xf>
    <xf numFmtId="0" fontId="29" fillId="0" borderId="0" xfId="0" applyFont="1"/>
    <xf numFmtId="0" fontId="8" fillId="4" borderId="0" xfId="0" applyFont="1" applyFill="1"/>
    <xf numFmtId="0" fontId="26" fillId="0" borderId="0" xfId="0" applyFont="1" applyAlignment="1">
      <alignment vertical="center"/>
    </xf>
    <xf numFmtId="0" fontId="8" fillId="4" borderId="0" xfId="0" applyFont="1" applyFill="1" applyAlignment="1">
      <alignment horizontal="left" vertical="top"/>
    </xf>
    <xf numFmtId="6" fontId="2" fillId="4" borderId="0" xfId="0" applyNumberFormat="1" applyFont="1" applyFill="1" applyAlignment="1">
      <alignment horizontal="center" vertical="center"/>
    </xf>
    <xf numFmtId="0" fontId="34" fillId="9" borderId="0" xfId="0" applyFont="1" applyFill="1"/>
    <xf numFmtId="0" fontId="19" fillId="14" borderId="4" xfId="0" applyFont="1" applyFill="1" applyBorder="1" applyAlignment="1">
      <alignment horizontal="center"/>
    </xf>
    <xf numFmtId="0" fontId="19" fillId="14" borderId="6" xfId="0" applyFont="1" applyFill="1" applyBorder="1" applyAlignment="1">
      <alignment horizontal="center"/>
    </xf>
    <xf numFmtId="165" fontId="19" fillId="14" borderId="6" xfId="0" applyNumberFormat="1" applyFont="1" applyFill="1" applyBorder="1" applyAlignment="1">
      <alignment horizontal="center"/>
    </xf>
    <xf numFmtId="0" fontId="19" fillId="14" borderId="6" xfId="0" applyFont="1" applyFill="1" applyBorder="1" applyAlignment="1">
      <alignment horizontal="left"/>
    </xf>
    <xf numFmtId="3" fontId="19" fillId="14" borderId="6" xfId="0" applyNumberFormat="1" applyFont="1" applyFill="1" applyBorder="1" applyAlignment="1">
      <alignment horizontal="center"/>
    </xf>
    <xf numFmtId="9" fontId="19" fillId="14" borderId="6" xfId="2" applyFont="1" applyFill="1" applyBorder="1" applyAlignment="1">
      <alignment horizontal="center"/>
    </xf>
    <xf numFmtId="0" fontId="19" fillId="14" borderId="6" xfId="0" applyFont="1" applyFill="1" applyBorder="1"/>
    <xf numFmtId="166" fontId="19" fillId="14" borderId="6" xfId="0" applyNumberFormat="1" applyFont="1" applyFill="1" applyBorder="1" applyAlignment="1">
      <alignment horizontal="center"/>
    </xf>
    <xf numFmtId="3" fontId="19" fillId="14" borderId="8" xfId="0" applyNumberFormat="1" applyFont="1" applyFill="1" applyBorder="1" applyAlignment="1">
      <alignment horizontal="center" vertical="center"/>
    </xf>
    <xf numFmtId="0" fontId="19" fillId="14" borderId="5" xfId="0" applyFont="1" applyFill="1" applyBorder="1" applyAlignment="1">
      <alignment horizontal="left" vertical="top"/>
    </xf>
    <xf numFmtId="0" fontId="19" fillId="14" borderId="7" xfId="0" applyFont="1" applyFill="1" applyBorder="1" applyAlignment="1">
      <alignment horizontal="left" vertical="top"/>
    </xf>
    <xf numFmtId="0" fontId="19" fillId="14" borderId="7" xfId="0" applyFont="1" applyFill="1" applyBorder="1"/>
    <xf numFmtId="0" fontId="19" fillId="14" borderId="9" xfId="0" applyFont="1" applyFill="1" applyBorder="1" applyAlignment="1">
      <alignment horizontal="left" vertical="top"/>
    </xf>
    <xf numFmtId="0" fontId="28" fillId="0" borderId="0" xfId="0" applyFont="1" applyAlignment="1">
      <alignment horizontal="center" vertical="center"/>
    </xf>
    <xf numFmtId="0" fontId="4" fillId="5" borderId="0" xfId="0" applyFont="1" applyFill="1" applyAlignment="1">
      <alignment vertical="center"/>
    </xf>
    <xf numFmtId="0" fontId="6" fillId="6" borderId="0" xfId="0" applyFont="1" applyFill="1" applyAlignment="1">
      <alignment horizontal="left" vertical="center" wrapText="1"/>
    </xf>
    <xf numFmtId="0" fontId="21" fillId="0" borderId="11" xfId="0" applyFont="1" applyBorder="1" applyAlignment="1">
      <alignment horizontal="center"/>
    </xf>
    <xf numFmtId="0" fontId="27" fillId="0" borderId="0" xfId="0" applyFont="1" applyAlignment="1">
      <alignment horizontal="left" vertical="center"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0000FF"/>
      <color rgb="FFFFFFCC"/>
      <color rgb="FF767C21"/>
      <color rgb="FF1F5D59"/>
      <color rgb="FFF5F7E0"/>
      <color rgb="FFD8F2F0"/>
      <color rgb="FFE2A396"/>
      <color rgb="FF006600"/>
      <color rgb="FF5A6B79"/>
      <color rgb="FFF2D4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76688</xdr:colOff>
      <xdr:row>12</xdr:row>
      <xdr:rowOff>21709</xdr:rowOff>
    </xdr:from>
    <xdr:to>
      <xdr:col>9</xdr:col>
      <xdr:colOff>828172</xdr:colOff>
      <xdr:row>22</xdr:row>
      <xdr:rowOff>56028</xdr:rowOff>
    </xdr:to>
    <xdr:pic>
      <xdr:nvPicPr>
        <xdr:cNvPr id="4" name="Picture 3">
          <a:extLst>
            <a:ext uri="{FF2B5EF4-FFF2-40B4-BE49-F238E27FC236}">
              <a16:creationId xmlns:a16="http://schemas.microsoft.com/office/drawing/2014/main" id="{84A43E3F-F08E-4600-A9BB-8A81937A9AA5}"/>
            </a:ext>
          </a:extLst>
        </xdr:cNvPr>
        <xdr:cNvPicPr>
          <a:picLocks noChangeAspect="1"/>
        </xdr:cNvPicPr>
      </xdr:nvPicPr>
      <xdr:blipFill>
        <a:blip xmlns:r="http://schemas.openxmlformats.org/officeDocument/2006/relationships" r:embed="rId1"/>
        <a:stretch>
          <a:fillRect/>
        </a:stretch>
      </xdr:blipFill>
      <xdr:spPr>
        <a:xfrm>
          <a:off x="188747" y="5310885"/>
          <a:ext cx="9548101" cy="2835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14C8-FD30-4363-8B44-A0B179169E84}">
  <dimension ref="A1:S12"/>
  <sheetViews>
    <sheetView showGridLines="0" tabSelected="1" zoomScale="85" zoomScaleNormal="85" workbookViewId="0"/>
  </sheetViews>
  <sheetFormatPr defaultColWidth="0" defaultRowHeight="21.95" customHeight="1"/>
  <cols>
    <col min="1" max="1" width="1.7109375" style="1" customWidth="1"/>
    <col min="2" max="2" width="20" style="1" bestFit="1" customWidth="1"/>
    <col min="3" max="3" width="21.5703125" style="1" bestFit="1" customWidth="1"/>
    <col min="4" max="4" width="31" style="1" bestFit="1" customWidth="1"/>
    <col min="5" max="7" width="12.7109375" style="1" customWidth="1"/>
    <col min="8" max="8" width="1.7109375" style="1" customWidth="1"/>
    <col min="9" max="9" width="19.42578125" style="1" bestFit="1" customWidth="1"/>
    <col min="10" max="10" width="13.28515625" style="1" bestFit="1" customWidth="1"/>
    <col min="11" max="11" width="1.7109375" style="1" customWidth="1"/>
    <col min="12" max="19" width="0" style="1" hidden="1" customWidth="1"/>
    <col min="20" max="16384" width="9.140625" style="1" hidden="1"/>
  </cols>
  <sheetData>
    <row r="1" spans="1:11" ht="8.1" customHeight="1"/>
    <row r="2" spans="1:11" ht="12.95" customHeight="1">
      <c r="B2" s="21" t="s">
        <v>0</v>
      </c>
      <c r="C2" s="21"/>
      <c r="D2" s="22"/>
      <c r="E2" s="22"/>
      <c r="F2" s="22"/>
      <c r="G2" s="22"/>
      <c r="H2" s="22"/>
      <c r="I2" s="22"/>
      <c r="J2" s="22"/>
      <c r="K2" s="15"/>
    </row>
    <row r="3" spans="1:11" ht="12.95" customHeight="1">
      <c r="B3" s="14" t="s">
        <v>1</v>
      </c>
      <c r="C3" s="23"/>
      <c r="D3" s="23"/>
      <c r="E3" s="23"/>
      <c r="F3" s="23"/>
      <c r="G3" s="23"/>
      <c r="H3" s="23"/>
      <c r="I3" s="23"/>
      <c r="J3" s="24" t="s">
        <v>2</v>
      </c>
      <c r="K3" s="15"/>
    </row>
    <row r="4" spans="1:11" ht="12.95" customHeight="1">
      <c r="B4" s="14" t="s">
        <v>3</v>
      </c>
      <c r="C4" s="23"/>
      <c r="D4" s="23"/>
      <c r="E4" s="23"/>
      <c r="F4" s="23"/>
      <c r="G4" s="23"/>
      <c r="H4" s="23"/>
      <c r="I4" s="23"/>
      <c r="J4" s="24" t="s">
        <v>4</v>
      </c>
      <c r="K4" s="15"/>
    </row>
    <row r="5" spans="1:11" ht="12.95" customHeight="1"/>
    <row r="6" spans="1:11" s="8" customFormat="1" ht="12.95" customHeight="1">
      <c r="A6" s="1"/>
      <c r="B6" s="127" t="s">
        <v>5</v>
      </c>
      <c r="C6" s="127"/>
      <c r="D6" s="127"/>
      <c r="E6" s="127"/>
      <c r="F6" s="127"/>
      <c r="G6" s="127"/>
      <c r="H6" s="127"/>
      <c r="I6" s="127"/>
      <c r="J6" s="127"/>
    </row>
    <row r="7" spans="1:11" s="8" customFormat="1" ht="129.94999999999999" customHeight="1">
      <c r="A7" s="1"/>
      <c r="B7" s="128" t="s">
        <v>6</v>
      </c>
      <c r="C7" s="128"/>
      <c r="D7" s="128"/>
      <c r="E7" s="128"/>
      <c r="F7" s="128"/>
      <c r="G7" s="128"/>
      <c r="H7" s="128"/>
      <c r="I7" s="128"/>
      <c r="J7" s="128"/>
    </row>
    <row r="8" spans="1:11" s="8" customFormat="1" ht="12.95" customHeight="1">
      <c r="A8" s="1"/>
    </row>
    <row r="9" spans="1:11" s="8" customFormat="1" ht="12.95" customHeight="1">
      <c r="A9" s="1"/>
      <c r="B9" s="127" t="s">
        <v>7</v>
      </c>
      <c r="C9" s="127"/>
      <c r="D9" s="127"/>
      <c r="E9" s="127"/>
      <c r="F9" s="127"/>
      <c r="G9" s="127"/>
      <c r="H9" s="127"/>
      <c r="I9" s="127"/>
      <c r="J9" s="127"/>
    </row>
    <row r="10" spans="1:11" ht="140.1" customHeight="1">
      <c r="B10" s="128" t="s">
        <v>8</v>
      </c>
      <c r="C10" s="128"/>
      <c r="D10" s="128"/>
      <c r="E10" s="128"/>
      <c r="F10" s="128"/>
      <c r="G10" s="128"/>
      <c r="H10" s="128"/>
      <c r="I10" s="128"/>
      <c r="J10" s="128"/>
    </row>
    <row r="12" spans="1:11" ht="15.75">
      <c r="B12" s="126" t="s">
        <v>9</v>
      </c>
      <c r="C12" s="126"/>
      <c r="D12" s="126"/>
      <c r="E12" s="126"/>
      <c r="F12" s="126"/>
      <c r="G12" s="126"/>
      <c r="H12" s="126"/>
      <c r="I12" s="126"/>
      <c r="J12" s="126"/>
    </row>
  </sheetData>
  <mergeCells count="5">
    <mergeCell ref="B12:J12"/>
    <mergeCell ref="B6:J6"/>
    <mergeCell ref="B7:J7"/>
    <mergeCell ref="B10:J10"/>
    <mergeCell ref="B9:J9"/>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99B3-F401-CA40-93D7-E0CF0BC6223C}">
  <sheetPr>
    <tabColor rgb="FFFFFFCC"/>
  </sheetPr>
  <dimension ref="A2:G146"/>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38" t="s">
        <v>0</v>
      </c>
      <c r="C2" s="39"/>
      <c r="D2" s="40"/>
    </row>
    <row r="3" spans="2:4" ht="15" customHeight="1">
      <c r="B3" s="43" t="s">
        <v>1</v>
      </c>
      <c r="C3" s="44"/>
      <c r="D3" s="45" t="s">
        <v>2</v>
      </c>
    </row>
    <row r="4" spans="2:4" ht="15" customHeight="1">
      <c r="B4" s="43" t="s">
        <v>3</v>
      </c>
      <c r="C4" s="44"/>
      <c r="D4" s="45" t="s">
        <v>4</v>
      </c>
    </row>
    <row r="5" spans="2:4" ht="39.950000000000003" customHeight="1">
      <c r="B5" s="130" t="s">
        <v>84</v>
      </c>
      <c r="C5" s="130"/>
      <c r="D5" s="130"/>
    </row>
    <row r="6" spans="2:4" ht="12.95" customHeight="1">
      <c r="B6" s="53" t="s">
        <v>85</v>
      </c>
      <c r="C6" s="53" t="s">
        <v>16</v>
      </c>
    </row>
    <row r="7" spans="2:4" ht="12.95" customHeight="1">
      <c r="B7" s="55" t="s">
        <v>150</v>
      </c>
      <c r="C7" s="65">
        <f>'Data Input and Results'!F70</f>
        <v>0</v>
      </c>
    </row>
    <row r="8" spans="2:4" ht="12.95" customHeight="1">
      <c r="B8" s="55"/>
      <c r="C8" s="80" t="s">
        <v>91</v>
      </c>
    </row>
    <row r="9" spans="2:4" ht="12.95" customHeight="1">
      <c r="B9" s="55" t="s">
        <v>147</v>
      </c>
      <c r="C9" s="75">
        <f>C18</f>
        <v>114</v>
      </c>
    </row>
    <row r="10" spans="2:4" ht="12.95" customHeight="1">
      <c r="B10" s="55"/>
      <c r="C10" s="80" t="s">
        <v>89</v>
      </c>
    </row>
    <row r="11" spans="2:4" ht="12.95" customHeight="1">
      <c r="B11" s="41" t="s">
        <v>151</v>
      </c>
      <c r="C11" s="42">
        <f>C7*C9*-1</f>
        <v>0</v>
      </c>
    </row>
    <row r="12" spans="2:4" ht="12.95" customHeight="1"/>
    <row r="13" spans="2:4" ht="12.95" customHeight="1">
      <c r="B13" s="52"/>
      <c r="C13" s="52"/>
    </row>
    <row r="14" spans="2:4" ht="12.95" customHeight="1"/>
    <row r="15" spans="2:4" ht="12.95" customHeight="1">
      <c r="B15" s="50" t="s">
        <v>108</v>
      </c>
      <c r="C15" s="50"/>
    </row>
    <row r="16" spans="2:4" ht="12.95" customHeight="1">
      <c r="B16" s="51" t="s">
        <v>85</v>
      </c>
      <c r="C16" s="51" t="s">
        <v>16</v>
      </c>
    </row>
    <row r="17" spans="2:5" ht="12.95" customHeight="1">
      <c r="B17" s="62" t="s">
        <v>109</v>
      </c>
      <c r="C17" s="69"/>
    </row>
    <row r="18" spans="2:5" ht="12.95" customHeight="1">
      <c r="B18" s="56" t="s">
        <v>149</v>
      </c>
      <c r="C18" s="69">
        <f>'Data Input and Results'!$F$78</f>
        <v>114</v>
      </c>
    </row>
    <row r="19" spans="2:5" ht="12.95" customHeight="1"/>
    <row r="20" spans="2:5" s="7" customFormat="1" ht="12.95" customHeight="1"/>
    <row r="21" spans="2:5" ht="12.95" customHeight="1"/>
    <row r="22" spans="2:5" s="7" customFormat="1" ht="12.95" customHeight="1"/>
    <row r="23" spans="2:5" s="7" customFormat="1" ht="12.95" customHeight="1"/>
    <row r="24" spans="2:5" s="7" customFormat="1" ht="12.95" customHeight="1">
      <c r="B24" s="77"/>
      <c r="D24" s="79"/>
      <c r="E24" s="79"/>
    </row>
    <row r="25" spans="2:5" s="7" customFormat="1" ht="12.95" customHeight="1">
      <c r="B25" s="77"/>
      <c r="D25" s="76"/>
      <c r="E25" s="76"/>
    </row>
    <row r="26" spans="2:5" ht="12.95" customHeight="1">
      <c r="B26" s="77"/>
      <c r="D26" s="76"/>
      <c r="E26" s="76"/>
    </row>
    <row r="27" spans="2:5" ht="12.95" customHeight="1">
      <c r="B27" s="78"/>
      <c r="D27" s="76"/>
      <c r="E27" s="76"/>
    </row>
    <row r="28" spans="2:5" ht="12.95" customHeight="1">
      <c r="B28" s="77"/>
      <c r="D28" s="76"/>
      <c r="E28" s="76"/>
    </row>
    <row r="29" spans="2:5" ht="12.95" customHeight="1">
      <c r="B29" s="77"/>
      <c r="D29" s="76"/>
      <c r="E29" s="76"/>
    </row>
    <row r="30" spans="2:5" ht="12.95" customHeight="1"/>
    <row r="31" spans="2:5" ht="12.95" customHeight="1"/>
    <row r="32" spans="2:5"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row r="55" ht="12.95" customHeight="1"/>
    <row r="56" ht="12.95" customHeight="1"/>
    <row r="57" ht="12.95" customHeight="1"/>
    <row r="58" ht="12.95" customHeight="1"/>
    <row r="59" ht="12.95" customHeight="1"/>
    <row r="60" ht="12.95" customHeight="1"/>
    <row r="61" ht="12.95" customHeight="1"/>
    <row r="62" ht="12.95" customHeight="1"/>
    <row r="63" ht="12.95" customHeight="1"/>
    <row r="64" ht="12.95" customHeight="1"/>
    <row r="65" ht="12.95" customHeight="1"/>
    <row r="66" ht="12.95" customHeight="1"/>
    <row r="67" ht="12.95" customHeight="1"/>
    <row r="68" ht="12.95" customHeight="1"/>
    <row r="69" ht="12.95" customHeight="1"/>
    <row r="70" ht="12.95" customHeight="1"/>
    <row r="71" ht="12.95" customHeight="1"/>
    <row r="72" ht="12.95" customHeight="1"/>
    <row r="73" s="7" customFormat="1" ht="12.95" customHeight="1"/>
    <row r="74" ht="12.95" customHeight="1"/>
    <row r="75" ht="12.95" customHeight="1"/>
    <row r="76" ht="12.95" customHeight="1"/>
    <row r="77" s="7" customFormat="1" ht="12.95" customHeight="1"/>
    <row r="78" ht="12.95" customHeight="1"/>
    <row r="79" ht="12.95" customHeight="1"/>
    <row r="80" ht="12.95" customHeight="1"/>
    <row r="81" ht="12.95" customHeight="1"/>
    <row r="82" ht="12.95" customHeight="1"/>
    <row r="83" s="7" customFormat="1" ht="12.95" customHeight="1"/>
    <row r="84" ht="12.95" customHeight="1"/>
    <row r="85" ht="12.95" customHeight="1"/>
    <row r="86" ht="12.95" customHeight="1"/>
    <row r="87" ht="12.95" customHeight="1"/>
    <row r="88" ht="12.95" customHeight="1"/>
    <row r="89" s="7" customFormat="1" ht="12.95" customHeight="1"/>
    <row r="90" ht="12.95" customHeight="1"/>
    <row r="91" s="7" customFormat="1" ht="12.95" customHeight="1"/>
    <row r="92" ht="12.95" customHeight="1"/>
    <row r="93" ht="12.95" customHeight="1"/>
    <row r="94" ht="12.95" customHeight="1"/>
    <row r="95" ht="12.95" customHeight="1"/>
    <row r="96" ht="12.95" customHeight="1"/>
    <row r="97" ht="12.95" customHeight="1"/>
    <row r="98" ht="12.95" customHeight="1"/>
    <row r="99" s="7" customFormat="1" ht="12.95" customHeight="1"/>
    <row r="100" ht="12.95" customHeight="1"/>
    <row r="101" s="7" customFormat="1" ht="12.95" customHeight="1"/>
    <row r="102" ht="12.95" customHeight="1"/>
    <row r="103" ht="12.95" customHeight="1"/>
    <row r="104" ht="12.95" customHeight="1"/>
    <row r="105" s="7" customFormat="1"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sheetData>
  <mergeCells count="1">
    <mergeCell ref="B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392F-3FD0-4DB0-B9E8-2CD863E04750}">
  <sheetPr>
    <tabColor theme="1"/>
  </sheetPr>
  <dimension ref="A1:W230"/>
  <sheetViews>
    <sheetView showGridLines="0" zoomScaleNormal="100" workbookViewId="0"/>
  </sheetViews>
  <sheetFormatPr defaultColWidth="6" defaultRowHeight="21.95" customHeight="1"/>
  <cols>
    <col min="1" max="1" width="1.7109375" style="1" customWidth="1"/>
    <col min="2" max="2" width="19.140625" style="1" bestFit="1" customWidth="1"/>
    <col min="3" max="3" width="21.85546875" style="1" bestFit="1" customWidth="1"/>
    <col min="4" max="4" width="38.85546875" style="1" bestFit="1" customWidth="1"/>
    <col min="5" max="5" width="20.85546875" style="1" bestFit="1" customWidth="1"/>
    <col min="6" max="6" width="42.85546875" style="1" bestFit="1" customWidth="1"/>
    <col min="7" max="7" width="22.42578125" style="1" bestFit="1" customWidth="1"/>
    <col min="8" max="8" width="1.7109375" style="1" customWidth="1"/>
    <col min="9" max="9" width="20.28515625" style="1" bestFit="1" customWidth="1"/>
    <col min="10" max="10" width="15.42578125" style="1" bestFit="1" customWidth="1"/>
    <col min="11" max="11" width="6" style="1" customWidth="1"/>
    <col min="12" max="12" width="19.140625" style="1" bestFit="1" customWidth="1"/>
    <col min="13" max="13" width="21.85546875" style="1" bestFit="1" customWidth="1"/>
    <col min="14" max="14" width="38.85546875" style="1" bestFit="1" customWidth="1"/>
    <col min="15" max="16" width="20.85546875" style="1" bestFit="1" customWidth="1"/>
    <col min="17" max="17" width="22.42578125" style="1" bestFit="1" customWidth="1"/>
    <col min="18" max="18" width="6" style="1"/>
    <col min="19" max="19" width="27.140625" style="1" bestFit="1" customWidth="1"/>
    <col min="20" max="20" width="7" style="1" bestFit="1" customWidth="1"/>
    <col min="21" max="21" width="6" style="1"/>
    <col min="22" max="22" width="21.42578125" style="1" bestFit="1" customWidth="1"/>
    <col min="23" max="23" width="13.85546875" style="1" bestFit="1" customWidth="1"/>
    <col min="24" max="16384" width="6" style="1"/>
  </cols>
  <sheetData>
    <row r="1" spans="1:21" ht="8.1" customHeight="1"/>
    <row r="2" spans="1:21" ht="12.95" customHeight="1">
      <c r="B2" s="21" t="s">
        <v>0</v>
      </c>
      <c r="C2" s="21"/>
      <c r="D2" s="22"/>
      <c r="E2" s="22"/>
      <c r="F2" s="22"/>
      <c r="G2" s="22"/>
      <c r="H2" s="22"/>
      <c r="I2" s="22"/>
      <c r="J2" s="22"/>
      <c r="K2" s="15"/>
    </row>
    <row r="3" spans="1:21" ht="12.95" customHeight="1">
      <c r="B3" s="14" t="s">
        <v>1</v>
      </c>
      <c r="C3" s="23"/>
      <c r="D3" s="23"/>
      <c r="E3" s="23"/>
      <c r="F3" s="23"/>
      <c r="G3" s="23"/>
      <c r="H3" s="23"/>
      <c r="I3" s="23"/>
      <c r="J3" s="24" t="s">
        <v>2</v>
      </c>
      <c r="K3" s="15"/>
    </row>
    <row r="4" spans="1:21" ht="12.95" customHeight="1">
      <c r="B4" s="14" t="s">
        <v>3</v>
      </c>
      <c r="C4" s="23"/>
      <c r="D4" s="23"/>
      <c r="E4" s="23"/>
      <c r="F4" s="23"/>
      <c r="G4" s="23"/>
      <c r="H4" s="23"/>
      <c r="I4" s="23"/>
      <c r="J4" s="24" t="s">
        <v>4</v>
      </c>
      <c r="K4" s="15"/>
    </row>
    <row r="5" spans="1:21" ht="12.95" customHeight="1"/>
    <row r="6" spans="1:21" s="8" customFormat="1" ht="12.95" customHeight="1">
      <c r="A6" s="20"/>
      <c r="B6" s="18" t="s">
        <v>10</v>
      </c>
      <c r="C6" s="18"/>
      <c r="D6" s="18"/>
      <c r="E6" s="18"/>
      <c r="F6" s="18"/>
      <c r="G6" s="18"/>
      <c r="I6" s="25" t="s">
        <v>11</v>
      </c>
      <c r="J6" s="25"/>
      <c r="K6" s="20"/>
      <c r="U6" s="1"/>
    </row>
    <row r="7" spans="1:21" s="8" customFormat="1" ht="12.95" customHeight="1">
      <c r="B7" s="19" t="s">
        <v>12</v>
      </c>
      <c r="C7" s="19" t="s">
        <v>13</v>
      </c>
      <c r="D7" s="17" t="s">
        <v>14</v>
      </c>
      <c r="E7" s="17" t="s">
        <v>15</v>
      </c>
      <c r="F7" s="17" t="s">
        <v>16</v>
      </c>
      <c r="G7" s="17" t="s">
        <v>17</v>
      </c>
      <c r="I7" s="17" t="s">
        <v>13</v>
      </c>
      <c r="J7" s="17" t="s">
        <v>18</v>
      </c>
      <c r="U7" s="1"/>
    </row>
    <row r="8" spans="1:21" s="8" customFormat="1" ht="12.95" customHeight="1" thickBot="1">
      <c r="F8" s="129" t="s">
        <v>19</v>
      </c>
      <c r="G8" s="129"/>
      <c r="H8" s="91"/>
      <c r="I8" s="11" t="s">
        <v>20</v>
      </c>
      <c r="J8" s="54">
        <f>'Ex. Access_Affordability'!C57</f>
        <v>4750671741.9861422</v>
      </c>
      <c r="U8" s="90"/>
    </row>
    <row r="9" spans="1:21" s="8" customFormat="1" ht="12.95" customHeight="1">
      <c r="B9" s="9"/>
      <c r="C9" s="9"/>
      <c r="D9" s="12" t="s">
        <v>21</v>
      </c>
      <c r="E9" s="12"/>
      <c r="F9" s="113" t="s">
        <v>152</v>
      </c>
      <c r="G9" s="122"/>
      <c r="I9" s="11" t="s">
        <v>22</v>
      </c>
      <c r="J9" s="54">
        <f>'Ex. Access_Underserved'!C25</f>
        <v>1429892685.8373208</v>
      </c>
      <c r="U9" s="1"/>
    </row>
    <row r="10" spans="1:21" s="8" customFormat="1" ht="12.95" customHeight="1">
      <c r="B10" s="9"/>
      <c r="C10" s="9"/>
      <c r="D10" s="12" t="s">
        <v>23</v>
      </c>
      <c r="E10" s="12"/>
      <c r="F10" s="114">
        <v>2018</v>
      </c>
      <c r="G10" s="123"/>
      <c r="I10" s="11" t="s">
        <v>24</v>
      </c>
      <c r="J10" s="54">
        <f>'Ex. Quality_Basic Need'!C47</f>
        <v>25958463244.627014</v>
      </c>
      <c r="U10" s="90"/>
    </row>
    <row r="11" spans="1:21" s="8" customFormat="1" ht="12.95" customHeight="1">
      <c r="B11" s="9"/>
      <c r="C11" s="9"/>
      <c r="D11" s="12" t="s">
        <v>25</v>
      </c>
      <c r="E11" s="12"/>
      <c r="F11" s="115">
        <v>42294000000</v>
      </c>
      <c r="G11" s="123" t="s">
        <v>153</v>
      </c>
      <c r="I11" s="11" t="s">
        <v>26</v>
      </c>
      <c r="J11" s="54">
        <f>'Ex. Quality_Effectiveness'!C67</f>
        <v>9984869446.7944279</v>
      </c>
      <c r="U11" s="1"/>
    </row>
    <row r="12" spans="1:21" s="8" customFormat="1" ht="12.95" customHeight="1">
      <c r="B12" s="9"/>
      <c r="C12" s="9"/>
      <c r="D12" s="12" t="s">
        <v>27</v>
      </c>
      <c r="E12" s="12"/>
      <c r="F12" s="116" t="s">
        <v>154</v>
      </c>
      <c r="G12" s="123"/>
      <c r="I12" s="11" t="s">
        <v>28</v>
      </c>
      <c r="J12" s="54">
        <f>'Ex. Quality_Health and Safety'!C17</f>
        <v>0</v>
      </c>
      <c r="U12" s="1"/>
    </row>
    <row r="13" spans="1:21" s="8" customFormat="1" ht="12.95" customHeight="1">
      <c r="B13" s="9"/>
      <c r="C13" s="9"/>
      <c r="D13" s="12" t="s">
        <v>29</v>
      </c>
      <c r="E13" s="12"/>
      <c r="F13" s="115">
        <v>25004000000</v>
      </c>
      <c r="G13" s="123" t="s">
        <v>153</v>
      </c>
      <c r="I13" s="11" t="s">
        <v>30</v>
      </c>
      <c r="J13" s="54">
        <f>'Ex. Optionality'!C11</f>
        <v>-11751880000</v>
      </c>
      <c r="U13" s="1"/>
    </row>
    <row r="14" spans="1:21" s="8" customFormat="1" ht="12.95" customHeight="1">
      <c r="D14" s="107" t="s">
        <v>31</v>
      </c>
      <c r="E14" s="107"/>
      <c r="F14" s="115"/>
      <c r="G14" s="123"/>
      <c r="I14" s="88" t="s">
        <v>32</v>
      </c>
      <c r="J14" s="54">
        <f>'Ex. Environmental_Use Phase'!C11</f>
        <v>-16883400</v>
      </c>
      <c r="U14" s="1"/>
    </row>
    <row r="15" spans="1:21" s="8" customFormat="1" ht="12.95" customHeight="1">
      <c r="B15" s="27" t="s">
        <v>33</v>
      </c>
      <c r="C15" s="28" t="s">
        <v>34</v>
      </c>
      <c r="D15" s="106" t="s">
        <v>35</v>
      </c>
      <c r="E15" s="106"/>
      <c r="F15" s="115"/>
      <c r="G15" s="123"/>
      <c r="I15" s="88" t="s">
        <v>36</v>
      </c>
      <c r="J15" s="54">
        <f>'Ex. Environmental_End of Life'!C11</f>
        <v>-5118600</v>
      </c>
      <c r="U15" s="93"/>
    </row>
    <row r="16" spans="1:21" s="8" customFormat="1" ht="12.95" customHeight="1">
      <c r="B16" s="27" t="s">
        <v>33</v>
      </c>
      <c r="C16" s="28" t="s">
        <v>34</v>
      </c>
      <c r="D16" s="12" t="s">
        <v>37</v>
      </c>
      <c r="E16" s="26" t="s">
        <v>38</v>
      </c>
      <c r="F16" s="117">
        <v>1088935.1558996348</v>
      </c>
      <c r="G16" s="123" t="s">
        <v>83</v>
      </c>
      <c r="I16" s="13" t="s">
        <v>39</v>
      </c>
      <c r="J16" s="16">
        <f>SUMIF(J8:J15,"&gt;0",J8:J15)</f>
        <v>42123897119.244904</v>
      </c>
      <c r="U16" s="93"/>
    </row>
    <row r="17" spans="2:23" s="8" customFormat="1" ht="12.95" customHeight="1">
      <c r="B17" s="27" t="s">
        <v>33</v>
      </c>
      <c r="C17" s="28" t="s">
        <v>34</v>
      </c>
      <c r="D17" s="12" t="s">
        <v>40</v>
      </c>
      <c r="E17" s="26" t="s">
        <v>41</v>
      </c>
      <c r="F17" s="114" t="s">
        <v>155</v>
      </c>
      <c r="G17" s="123" t="s">
        <v>156</v>
      </c>
      <c r="I17" s="13" t="s">
        <v>42</v>
      </c>
      <c r="J17" s="16">
        <f>SUMIF(J8:J15,"&lt;0",J8:J15)</f>
        <v>-11773882000</v>
      </c>
      <c r="U17" s="93"/>
    </row>
    <row r="18" spans="2:23" s="8" customFormat="1" ht="12.95" customHeight="1">
      <c r="B18" s="83" t="s">
        <v>43</v>
      </c>
      <c r="C18" s="29" t="s">
        <v>20</v>
      </c>
      <c r="D18" s="12" t="s">
        <v>44</v>
      </c>
      <c r="E18" s="26" t="s">
        <v>45</v>
      </c>
      <c r="F18" s="115">
        <v>19409.693333333333</v>
      </c>
      <c r="G18" s="123" t="s">
        <v>157</v>
      </c>
    </row>
    <row r="19" spans="2:23" s="8" customFormat="1" ht="12.95" customHeight="1">
      <c r="B19" s="83" t="s">
        <v>43</v>
      </c>
      <c r="C19" s="29" t="s">
        <v>20</v>
      </c>
      <c r="D19" s="12" t="s">
        <v>46</v>
      </c>
      <c r="E19" s="26" t="s">
        <v>45</v>
      </c>
      <c r="F19" s="115">
        <v>7445.7644444444441</v>
      </c>
      <c r="G19" s="123" t="s">
        <v>157</v>
      </c>
    </row>
    <row r="20" spans="2:23" s="8" customFormat="1" ht="12.95" customHeight="1">
      <c r="B20" s="83" t="s">
        <v>47</v>
      </c>
      <c r="C20" s="29" t="s">
        <v>26</v>
      </c>
      <c r="D20" s="12" t="s">
        <v>48</v>
      </c>
      <c r="E20" s="26" t="s">
        <v>49</v>
      </c>
      <c r="F20" s="118">
        <v>0.71</v>
      </c>
      <c r="G20" s="123" t="s">
        <v>158</v>
      </c>
    </row>
    <row r="21" spans="2:23" s="8" customFormat="1" ht="12.95" customHeight="1">
      <c r="B21" s="83" t="s">
        <v>47</v>
      </c>
      <c r="C21" s="29" t="s">
        <v>24</v>
      </c>
      <c r="D21" s="12" t="s">
        <v>50</v>
      </c>
      <c r="E21" s="26" t="s">
        <v>49</v>
      </c>
      <c r="F21" s="118">
        <v>0.46</v>
      </c>
      <c r="G21" s="123" t="s">
        <v>158</v>
      </c>
    </row>
    <row r="22" spans="2:23" s="8" customFormat="1" ht="12.95" customHeight="1">
      <c r="B22" s="83" t="s">
        <v>47</v>
      </c>
      <c r="C22" s="29" t="s">
        <v>24</v>
      </c>
      <c r="D22" s="12" t="s">
        <v>51</v>
      </c>
      <c r="E22" s="26" t="s">
        <v>45</v>
      </c>
      <c r="F22" s="115">
        <v>30444</v>
      </c>
      <c r="G22" s="123" t="s">
        <v>159</v>
      </c>
    </row>
    <row r="23" spans="2:23" s="8" customFormat="1" ht="12.95" customHeight="1">
      <c r="B23" s="27" t="s">
        <v>33</v>
      </c>
      <c r="C23" s="28" t="s">
        <v>34</v>
      </c>
      <c r="D23" s="106" t="s">
        <v>52</v>
      </c>
      <c r="E23" s="109"/>
      <c r="F23" s="119"/>
      <c r="G23" s="124"/>
    </row>
    <row r="24" spans="2:23" s="8" customFormat="1" ht="12.95" customHeight="1">
      <c r="B24" s="27" t="s">
        <v>33</v>
      </c>
      <c r="C24" s="28" t="s">
        <v>34</v>
      </c>
      <c r="D24" s="12" t="s">
        <v>37</v>
      </c>
      <c r="E24" s="26" t="s">
        <v>38</v>
      </c>
      <c r="F24" s="117">
        <v>128654689.69283508</v>
      </c>
      <c r="G24" s="123" t="s">
        <v>83</v>
      </c>
    </row>
    <row r="25" spans="2:23" s="8" customFormat="1" ht="12.95" customHeight="1">
      <c r="B25" s="27" t="s">
        <v>33</v>
      </c>
      <c r="C25" s="28" t="s">
        <v>34</v>
      </c>
      <c r="D25" s="12" t="s">
        <v>40</v>
      </c>
      <c r="E25" s="26" t="s">
        <v>41</v>
      </c>
      <c r="F25" s="114" t="s">
        <v>160</v>
      </c>
      <c r="G25" s="123" t="s">
        <v>156</v>
      </c>
    </row>
    <row r="26" spans="2:23" s="8" customFormat="1" ht="12.95" customHeight="1">
      <c r="B26" s="83" t="s">
        <v>43</v>
      </c>
      <c r="C26" s="29" t="s">
        <v>20</v>
      </c>
      <c r="D26" s="12" t="s">
        <v>44</v>
      </c>
      <c r="E26" s="26" t="s">
        <v>45</v>
      </c>
      <c r="F26" s="115">
        <v>144.71255391</v>
      </c>
      <c r="G26" s="123" t="s">
        <v>157</v>
      </c>
      <c r="U26" s="1"/>
      <c r="V26" s="1"/>
      <c r="W26" s="94"/>
    </row>
    <row r="27" spans="2:23" s="8" customFormat="1" ht="12.95" customHeight="1">
      <c r="B27" s="83" t="s">
        <v>43</v>
      </c>
      <c r="C27" s="29" t="s">
        <v>20</v>
      </c>
      <c r="D27" s="12" t="s">
        <v>46</v>
      </c>
      <c r="E27" s="26" t="s">
        <v>45</v>
      </c>
      <c r="F27" s="115">
        <v>0</v>
      </c>
      <c r="G27" s="123" t="s">
        <v>83</v>
      </c>
      <c r="U27" s="1"/>
      <c r="V27" s="1"/>
      <c r="W27" s="94"/>
    </row>
    <row r="28" spans="2:23" s="10" customFormat="1" ht="12.95" customHeight="1">
      <c r="B28" s="83" t="s">
        <v>47</v>
      </c>
      <c r="C28" s="29" t="s">
        <v>26</v>
      </c>
      <c r="D28" s="12" t="s">
        <v>48</v>
      </c>
      <c r="E28" s="26" t="s">
        <v>49</v>
      </c>
      <c r="F28" s="118">
        <v>0.98</v>
      </c>
      <c r="G28" s="123" t="s">
        <v>158</v>
      </c>
      <c r="H28" s="8"/>
      <c r="U28" s="1"/>
      <c r="V28" s="1"/>
      <c r="W28" s="94"/>
    </row>
    <row r="29" spans="2:23" s="10" customFormat="1" ht="12.95" customHeight="1">
      <c r="B29" s="83" t="s">
        <v>47</v>
      </c>
      <c r="C29" s="29" t="s">
        <v>24</v>
      </c>
      <c r="D29" s="12" t="s">
        <v>50</v>
      </c>
      <c r="E29" s="26" t="s">
        <v>49</v>
      </c>
      <c r="F29" s="118">
        <v>0.98</v>
      </c>
      <c r="G29" s="123" t="s">
        <v>158</v>
      </c>
      <c r="H29" s="8"/>
      <c r="U29" s="1"/>
      <c r="V29" s="1"/>
      <c r="W29" s="94"/>
    </row>
    <row r="30" spans="2:23" s="10" customFormat="1" ht="12.95" customHeight="1">
      <c r="B30" s="83" t="s">
        <v>47</v>
      </c>
      <c r="C30" s="29" t="s">
        <v>24</v>
      </c>
      <c r="D30" s="12" t="s">
        <v>51</v>
      </c>
      <c r="E30" s="26" t="s">
        <v>45</v>
      </c>
      <c r="F30" s="115">
        <f>38800*(13.1/100000)</f>
        <v>5.0827999999999998</v>
      </c>
      <c r="G30" s="123" t="s">
        <v>159</v>
      </c>
      <c r="H30" s="8"/>
      <c r="U30" s="1"/>
      <c r="V30" s="1"/>
      <c r="W30" s="94"/>
    </row>
    <row r="31" spans="2:23" s="10" customFormat="1" ht="12.95" customHeight="1">
      <c r="B31" s="27" t="s">
        <v>33</v>
      </c>
      <c r="C31" s="28" t="s">
        <v>34</v>
      </c>
      <c r="D31" s="106" t="s">
        <v>53</v>
      </c>
      <c r="E31" s="109"/>
      <c r="F31" s="119"/>
      <c r="G31" s="124"/>
      <c r="H31" s="8"/>
      <c r="I31" s="89"/>
      <c r="J31" s="89"/>
      <c r="U31" s="1"/>
      <c r="V31" s="1"/>
      <c r="W31" s="1"/>
    </row>
    <row r="32" spans="2:23" s="10" customFormat="1" ht="12.95" customHeight="1">
      <c r="B32" s="27" t="s">
        <v>33</v>
      </c>
      <c r="C32" s="28" t="s">
        <v>34</v>
      </c>
      <c r="D32" s="12" t="s">
        <v>37</v>
      </c>
      <c r="E32" s="26" t="s">
        <v>38</v>
      </c>
      <c r="F32" s="117">
        <v>40251.466808802128</v>
      </c>
      <c r="G32" s="123" t="s">
        <v>83</v>
      </c>
      <c r="H32" s="8"/>
      <c r="I32" s="8"/>
      <c r="J32" s="8"/>
      <c r="U32" s="1"/>
      <c r="V32" s="1"/>
      <c r="W32" s="1"/>
    </row>
    <row r="33" spans="2:23" s="10" customFormat="1" ht="12.95" customHeight="1">
      <c r="B33" s="27" t="s">
        <v>33</v>
      </c>
      <c r="C33" s="28" t="s">
        <v>34</v>
      </c>
      <c r="D33" s="12" t="s">
        <v>40</v>
      </c>
      <c r="E33" s="26" t="s">
        <v>41</v>
      </c>
      <c r="F33" s="114" t="s">
        <v>161</v>
      </c>
      <c r="G33" s="123" t="s">
        <v>156</v>
      </c>
      <c r="H33" s="8"/>
      <c r="I33" s="8"/>
      <c r="J33" s="8"/>
      <c r="U33" s="1"/>
      <c r="V33" s="1"/>
      <c r="W33" s="1"/>
    </row>
    <row r="34" spans="2:23" s="10" customFormat="1" ht="12.95" customHeight="1">
      <c r="B34" s="83" t="s">
        <v>43</v>
      </c>
      <c r="C34" s="29" t="s">
        <v>20</v>
      </c>
      <c r="D34" s="12" t="s">
        <v>44</v>
      </c>
      <c r="E34" s="26" t="s">
        <v>45</v>
      </c>
      <c r="F34" s="115">
        <v>93960.582853200001</v>
      </c>
      <c r="G34" s="123" t="s">
        <v>157</v>
      </c>
      <c r="H34" s="8"/>
      <c r="I34" s="8"/>
      <c r="J34" s="8"/>
      <c r="U34" s="1"/>
      <c r="V34" s="1"/>
      <c r="W34" s="1"/>
    </row>
    <row r="35" spans="2:23" s="10" customFormat="1" ht="12.95" customHeight="1">
      <c r="B35" s="83" t="s">
        <v>43</v>
      </c>
      <c r="C35" s="29" t="s">
        <v>20</v>
      </c>
      <c r="D35" s="12" t="s">
        <v>46</v>
      </c>
      <c r="E35" s="26" t="s">
        <v>45</v>
      </c>
      <c r="F35" s="115">
        <v>55503.67960674323</v>
      </c>
      <c r="G35" s="123" t="s">
        <v>157</v>
      </c>
      <c r="H35" s="8"/>
      <c r="I35" s="8"/>
      <c r="J35" s="8"/>
      <c r="U35" s="1"/>
      <c r="V35" s="1"/>
      <c r="W35" s="1"/>
    </row>
    <row r="36" spans="2:23" ht="12.95" customHeight="1">
      <c r="B36" s="83" t="s">
        <v>47</v>
      </c>
      <c r="C36" s="29" t="s">
        <v>26</v>
      </c>
      <c r="D36" s="12" t="s">
        <v>48</v>
      </c>
      <c r="E36" s="26" t="s">
        <v>49</v>
      </c>
      <c r="F36" s="118">
        <v>0.31</v>
      </c>
      <c r="G36" s="123" t="s">
        <v>158</v>
      </c>
      <c r="H36" s="8"/>
      <c r="I36" s="8"/>
      <c r="J36" s="8"/>
    </row>
    <row r="37" spans="2:23" ht="12.95" customHeight="1">
      <c r="B37" s="83" t="s">
        <v>47</v>
      </c>
      <c r="C37" s="29" t="s">
        <v>24</v>
      </c>
      <c r="D37" s="12" t="s">
        <v>50</v>
      </c>
      <c r="E37" s="26" t="s">
        <v>49</v>
      </c>
      <c r="F37" s="118">
        <v>0.28250000000000003</v>
      </c>
      <c r="G37" s="123" t="s">
        <v>158</v>
      </c>
      <c r="H37" s="8"/>
      <c r="I37" s="8"/>
      <c r="J37" s="8"/>
    </row>
    <row r="38" spans="2:23" ht="12.95" customHeight="1">
      <c r="B38" s="83" t="s">
        <v>47</v>
      </c>
      <c r="C38" s="29" t="s">
        <v>24</v>
      </c>
      <c r="D38" s="12" t="s">
        <v>51</v>
      </c>
      <c r="E38" s="26" t="s">
        <v>45</v>
      </c>
      <c r="F38" s="115">
        <v>5822</v>
      </c>
      <c r="G38" s="123" t="s">
        <v>159</v>
      </c>
      <c r="H38" s="8"/>
      <c r="I38" s="8"/>
      <c r="J38" s="8"/>
    </row>
    <row r="39" spans="2:23" ht="12.95" customHeight="1">
      <c r="B39" s="27" t="s">
        <v>33</v>
      </c>
      <c r="C39" s="28" t="s">
        <v>34</v>
      </c>
      <c r="D39" s="106" t="s">
        <v>54</v>
      </c>
      <c r="E39" s="109"/>
      <c r="F39" s="119"/>
      <c r="G39" s="124"/>
      <c r="H39" s="8"/>
      <c r="I39" s="8"/>
      <c r="J39" s="8"/>
    </row>
    <row r="40" spans="2:23" ht="12.95" customHeight="1">
      <c r="B40" s="27" t="s">
        <v>33</v>
      </c>
      <c r="C40" s="28" t="s">
        <v>34</v>
      </c>
      <c r="D40" s="12" t="s">
        <v>37</v>
      </c>
      <c r="E40" s="26" t="s">
        <v>38</v>
      </c>
      <c r="F40" s="117">
        <v>3449984.3239610144</v>
      </c>
      <c r="G40" s="123" t="s">
        <v>83</v>
      </c>
      <c r="H40" s="8"/>
      <c r="I40" s="8"/>
      <c r="J40" s="8"/>
    </row>
    <row r="41" spans="2:23" ht="12.95" customHeight="1">
      <c r="B41" s="27" t="s">
        <v>33</v>
      </c>
      <c r="C41" s="28" t="s">
        <v>34</v>
      </c>
      <c r="D41" s="12" t="s">
        <v>40</v>
      </c>
      <c r="E41" s="26" t="s">
        <v>41</v>
      </c>
      <c r="F41" s="114" t="s">
        <v>162</v>
      </c>
      <c r="G41" s="123" t="s">
        <v>156</v>
      </c>
      <c r="H41" s="8"/>
      <c r="I41" s="8"/>
      <c r="J41" s="8"/>
    </row>
    <row r="42" spans="2:23" ht="12.95" customHeight="1">
      <c r="B42" s="83" t="s">
        <v>43</v>
      </c>
      <c r="C42" s="29" t="s">
        <v>20</v>
      </c>
      <c r="D42" s="12" t="s">
        <v>44</v>
      </c>
      <c r="E42" s="26" t="s">
        <v>45</v>
      </c>
      <c r="F42" s="115">
        <v>4696.4569056649998</v>
      </c>
      <c r="G42" s="123" t="s">
        <v>157</v>
      </c>
      <c r="H42" s="8"/>
      <c r="I42" s="8"/>
      <c r="J42" s="8"/>
    </row>
    <row r="43" spans="2:23" ht="12.95" customHeight="1">
      <c r="B43" s="83" t="s">
        <v>43</v>
      </c>
      <c r="C43" s="29" t="s">
        <v>20</v>
      </c>
      <c r="D43" s="12" t="s">
        <v>46</v>
      </c>
      <c r="E43" s="26" t="s">
        <v>45</v>
      </c>
      <c r="F43" s="115">
        <v>6073.4694645312893</v>
      </c>
      <c r="G43" s="123" t="s">
        <v>157</v>
      </c>
      <c r="H43" s="8"/>
      <c r="I43" s="8"/>
      <c r="J43" s="8"/>
    </row>
    <row r="44" spans="2:23" ht="12.95" customHeight="1">
      <c r="B44" s="83" t="s">
        <v>47</v>
      </c>
      <c r="C44" s="29" t="s">
        <v>26</v>
      </c>
      <c r="D44" s="12" t="s">
        <v>48</v>
      </c>
      <c r="E44" s="26" t="s">
        <v>49</v>
      </c>
      <c r="F44" s="118">
        <v>0.47</v>
      </c>
      <c r="G44" s="123" t="s">
        <v>158</v>
      </c>
      <c r="H44" s="8"/>
      <c r="I44" s="8"/>
      <c r="J44" s="8"/>
    </row>
    <row r="45" spans="2:23" ht="12.95" customHeight="1">
      <c r="B45" s="83" t="s">
        <v>47</v>
      </c>
      <c r="C45" s="29" t="s">
        <v>24</v>
      </c>
      <c r="D45" s="12" t="s">
        <v>50</v>
      </c>
      <c r="E45" s="26" t="s">
        <v>49</v>
      </c>
      <c r="F45" s="118">
        <v>0.28000000000000003</v>
      </c>
      <c r="G45" s="123" t="s">
        <v>158</v>
      </c>
      <c r="H45" s="8"/>
      <c r="I45" s="8"/>
      <c r="J45" s="8"/>
    </row>
    <row r="46" spans="2:23" ht="12.95" customHeight="1">
      <c r="B46" s="83" t="s">
        <v>47</v>
      </c>
      <c r="C46" s="29" t="s">
        <v>24</v>
      </c>
      <c r="D46" s="12" t="s">
        <v>51</v>
      </c>
      <c r="E46" s="26" t="s">
        <v>45</v>
      </c>
      <c r="F46" s="115">
        <v>2647.0588235294117</v>
      </c>
      <c r="G46" s="123" t="s">
        <v>159</v>
      </c>
      <c r="H46" s="8"/>
      <c r="I46" s="8"/>
      <c r="J46" s="8"/>
    </row>
    <row r="47" spans="2:23" ht="12.95" customHeight="1">
      <c r="B47" s="27" t="s">
        <v>33</v>
      </c>
      <c r="C47" s="28" t="s">
        <v>34</v>
      </c>
      <c r="D47" s="106" t="s">
        <v>55</v>
      </c>
      <c r="E47" s="109"/>
      <c r="F47" s="119"/>
      <c r="G47" s="124"/>
      <c r="H47" s="8"/>
      <c r="I47" s="8"/>
      <c r="J47" s="8"/>
    </row>
    <row r="48" spans="2:23" ht="12.95" customHeight="1">
      <c r="B48" s="27" t="s">
        <v>33</v>
      </c>
      <c r="C48" s="28" t="s">
        <v>34</v>
      </c>
      <c r="D48" s="12" t="s">
        <v>37</v>
      </c>
      <c r="E48" s="26" t="s">
        <v>38</v>
      </c>
      <c r="F48" s="117">
        <v>1430324.534445218</v>
      </c>
      <c r="G48" s="123" t="s">
        <v>83</v>
      </c>
      <c r="H48" s="8"/>
      <c r="I48" s="8"/>
      <c r="J48" s="8"/>
    </row>
    <row r="49" spans="2:10" ht="12.95" customHeight="1">
      <c r="B49" s="27" t="s">
        <v>33</v>
      </c>
      <c r="C49" s="28" t="s">
        <v>34</v>
      </c>
      <c r="D49" s="12" t="s">
        <v>40</v>
      </c>
      <c r="E49" s="26" t="s">
        <v>41</v>
      </c>
      <c r="F49" s="114" t="s">
        <v>163</v>
      </c>
      <c r="G49" s="123" t="s">
        <v>156</v>
      </c>
      <c r="H49" s="8"/>
      <c r="I49" s="8"/>
      <c r="J49" s="8"/>
    </row>
    <row r="50" spans="2:10" ht="12.95" customHeight="1">
      <c r="B50" s="83" t="s">
        <v>43</v>
      </c>
      <c r="C50" s="29" t="s">
        <v>20</v>
      </c>
      <c r="D50" s="12" t="s">
        <v>44</v>
      </c>
      <c r="E50" s="26" t="s">
        <v>45</v>
      </c>
      <c r="F50" s="115">
        <v>3639.1239049444998</v>
      </c>
      <c r="G50" s="123" t="s">
        <v>157</v>
      </c>
      <c r="H50" s="8"/>
      <c r="I50" s="8"/>
      <c r="J50" s="8"/>
    </row>
    <row r="51" spans="2:10" ht="12.95" customHeight="1">
      <c r="B51" s="83" t="s">
        <v>43</v>
      </c>
      <c r="C51" s="29" t="s">
        <v>20</v>
      </c>
      <c r="D51" s="12" t="s">
        <v>46</v>
      </c>
      <c r="E51" s="26" t="s">
        <v>45</v>
      </c>
      <c r="F51" s="115">
        <v>2051.8520053410002</v>
      </c>
      <c r="G51" s="123" t="s">
        <v>157</v>
      </c>
      <c r="H51" s="8"/>
      <c r="I51" s="8"/>
      <c r="J51" s="8"/>
    </row>
    <row r="52" spans="2:10" ht="12.95" customHeight="1">
      <c r="B52" s="83" t="s">
        <v>47</v>
      </c>
      <c r="C52" s="29" t="s">
        <v>26</v>
      </c>
      <c r="D52" s="12" t="s">
        <v>48</v>
      </c>
      <c r="E52" s="26" t="s">
        <v>49</v>
      </c>
      <c r="F52" s="118">
        <v>0.46511627906976744</v>
      </c>
      <c r="G52" s="123" t="s">
        <v>158</v>
      </c>
      <c r="H52" s="8"/>
      <c r="I52" s="8"/>
      <c r="J52" s="8"/>
    </row>
    <row r="53" spans="2:10" ht="12.95" customHeight="1">
      <c r="B53" s="83" t="s">
        <v>47</v>
      </c>
      <c r="C53" s="29" t="s">
        <v>24</v>
      </c>
      <c r="D53" s="12" t="s">
        <v>50</v>
      </c>
      <c r="E53" s="26" t="s">
        <v>49</v>
      </c>
      <c r="F53" s="118">
        <v>0.46511627906976744</v>
      </c>
      <c r="G53" s="123" t="s">
        <v>158</v>
      </c>
      <c r="H53" s="8"/>
      <c r="I53" s="8"/>
      <c r="J53" s="8"/>
    </row>
    <row r="54" spans="2:10" ht="12.95" customHeight="1">
      <c r="B54" s="83" t="s">
        <v>47</v>
      </c>
      <c r="C54" s="29" t="s">
        <v>24</v>
      </c>
      <c r="D54" s="12" t="s">
        <v>51</v>
      </c>
      <c r="E54" s="26" t="s">
        <v>45</v>
      </c>
      <c r="F54" s="115">
        <v>11190.476190476191</v>
      </c>
      <c r="G54" s="123" t="s">
        <v>159</v>
      </c>
      <c r="H54" s="8"/>
      <c r="I54" s="8"/>
      <c r="J54" s="8"/>
    </row>
    <row r="55" spans="2:10" ht="12.95" customHeight="1">
      <c r="D55" s="107" t="s">
        <v>56</v>
      </c>
      <c r="E55" s="107"/>
      <c r="F55" s="119"/>
      <c r="G55" s="124"/>
      <c r="H55" s="8"/>
      <c r="I55" s="8"/>
      <c r="J55" s="8"/>
    </row>
    <row r="56" spans="2:10" ht="12.95" customHeight="1">
      <c r="B56" s="27" t="s">
        <v>33</v>
      </c>
      <c r="C56" s="28" t="s">
        <v>34</v>
      </c>
      <c r="D56" s="106" t="s">
        <v>57</v>
      </c>
      <c r="E56" s="106"/>
      <c r="F56" s="114"/>
      <c r="G56" s="123"/>
      <c r="H56" s="8"/>
      <c r="I56" s="8"/>
      <c r="J56" s="8"/>
    </row>
    <row r="57" spans="2:10" ht="12.95" customHeight="1">
      <c r="B57" s="83" t="s">
        <v>43</v>
      </c>
      <c r="C57" s="29" t="s">
        <v>22</v>
      </c>
      <c r="D57" s="12" t="s">
        <v>58</v>
      </c>
      <c r="E57" s="26" t="s">
        <v>59</v>
      </c>
      <c r="F57" s="117">
        <f>2166666.66666667*3</f>
        <v>6500000.0000000093</v>
      </c>
      <c r="G57" s="123" t="s">
        <v>164</v>
      </c>
      <c r="H57" s="8"/>
      <c r="I57" s="8"/>
      <c r="J57" s="8"/>
    </row>
    <row r="58" spans="2:10" ht="12.95" customHeight="1">
      <c r="B58" s="83" t="s">
        <v>43</v>
      </c>
      <c r="C58" s="29" t="s">
        <v>22</v>
      </c>
      <c r="D58" s="12" t="s">
        <v>60</v>
      </c>
      <c r="E58" s="26" t="s">
        <v>45</v>
      </c>
      <c r="F58" s="115">
        <v>34.258373205741627</v>
      </c>
      <c r="G58" s="123" t="s">
        <v>165</v>
      </c>
      <c r="H58" s="8"/>
      <c r="I58" s="8"/>
      <c r="J58" s="8"/>
    </row>
    <row r="59" spans="2:10" ht="12.95" customHeight="1">
      <c r="B59" s="83" t="s">
        <v>43</v>
      </c>
      <c r="C59" s="29" t="s">
        <v>22</v>
      </c>
      <c r="D59" s="106" t="s">
        <v>61</v>
      </c>
      <c r="E59" s="106"/>
      <c r="F59" s="114"/>
      <c r="G59" s="123"/>
      <c r="H59" s="8"/>
      <c r="I59" s="8"/>
      <c r="J59" s="8"/>
    </row>
    <row r="60" spans="2:10" ht="12.95" customHeight="1">
      <c r="B60" s="83" t="s">
        <v>43</v>
      </c>
      <c r="C60" s="29" t="s">
        <v>22</v>
      </c>
      <c r="D60" s="12" t="s">
        <v>58</v>
      </c>
      <c r="E60" s="26" t="s">
        <v>59</v>
      </c>
      <c r="F60" s="117">
        <v>9145555</v>
      </c>
      <c r="G60" s="123" t="s">
        <v>164</v>
      </c>
      <c r="H60" s="8"/>
      <c r="I60" s="8"/>
      <c r="J60" s="8"/>
    </row>
    <row r="61" spans="2:10" ht="12.95" customHeight="1">
      <c r="B61" s="83" t="s">
        <v>43</v>
      </c>
      <c r="C61" s="29" t="s">
        <v>22</v>
      </c>
      <c r="D61" s="12" t="s">
        <v>60</v>
      </c>
      <c r="E61" s="26" t="s">
        <v>45</v>
      </c>
      <c r="F61" s="115">
        <v>132</v>
      </c>
      <c r="G61" s="123" t="s">
        <v>166</v>
      </c>
      <c r="H61" s="8"/>
      <c r="I61" s="8"/>
      <c r="J61" s="8"/>
    </row>
    <row r="62" spans="2:10" ht="12.95" customHeight="1">
      <c r="B62" s="83" t="s">
        <v>43</v>
      </c>
      <c r="C62" s="29" t="s">
        <v>22</v>
      </c>
      <c r="D62" s="106" t="s">
        <v>62</v>
      </c>
      <c r="E62" s="106"/>
      <c r="F62" s="114"/>
      <c r="G62" s="123"/>
      <c r="H62" s="8"/>
      <c r="I62" s="8"/>
      <c r="J62" s="8"/>
    </row>
    <row r="63" spans="2:10" ht="12.95" customHeight="1">
      <c r="B63" s="83" t="s">
        <v>43</v>
      </c>
      <c r="C63" s="29" t="s">
        <v>22</v>
      </c>
      <c r="D63" s="12" t="s">
        <v>58</v>
      </c>
      <c r="E63" s="26" t="s">
        <v>59</v>
      </c>
      <c r="F63" s="117">
        <v>0</v>
      </c>
      <c r="G63" s="123" t="s">
        <v>164</v>
      </c>
      <c r="H63" s="8"/>
      <c r="I63" s="8"/>
      <c r="J63" s="8"/>
    </row>
    <row r="64" spans="2:10" ht="12.95" customHeight="1">
      <c r="B64" s="83" t="s">
        <v>43</v>
      </c>
      <c r="C64" s="29" t="s">
        <v>22</v>
      </c>
      <c r="D64" s="12" t="s">
        <v>60</v>
      </c>
      <c r="E64" s="26" t="s">
        <v>45</v>
      </c>
      <c r="F64" s="115">
        <v>3180.72</v>
      </c>
      <c r="G64" s="123" t="s">
        <v>167</v>
      </c>
      <c r="H64" s="8"/>
      <c r="I64" s="8"/>
      <c r="J64" s="8"/>
    </row>
    <row r="65" spans="2:10" ht="12.95" customHeight="1">
      <c r="D65" s="107" t="s">
        <v>63</v>
      </c>
      <c r="E65" s="107"/>
      <c r="F65" s="120"/>
      <c r="G65" s="123"/>
      <c r="H65" s="8"/>
      <c r="I65" s="8"/>
      <c r="J65" s="8"/>
    </row>
    <row r="66" spans="2:10" ht="12.95" customHeight="1">
      <c r="B66" s="83" t="s">
        <v>47</v>
      </c>
      <c r="C66" s="29" t="s">
        <v>28</v>
      </c>
      <c r="D66" s="12" t="s">
        <v>64</v>
      </c>
      <c r="E66" s="26" t="s">
        <v>65</v>
      </c>
      <c r="F66" s="114">
        <v>0</v>
      </c>
      <c r="G66" s="123" t="s">
        <v>168</v>
      </c>
      <c r="H66" s="8"/>
      <c r="I66" s="8"/>
      <c r="J66" s="8"/>
    </row>
    <row r="67" spans="2:10" ht="12.95" customHeight="1">
      <c r="B67" s="83" t="s">
        <v>47</v>
      </c>
      <c r="C67" s="29" t="s">
        <v>28</v>
      </c>
      <c r="D67" s="12" t="s">
        <v>66</v>
      </c>
      <c r="E67" s="26" t="s">
        <v>67</v>
      </c>
      <c r="F67" s="114">
        <v>0</v>
      </c>
      <c r="G67" s="123" t="s">
        <v>168</v>
      </c>
      <c r="H67" s="8"/>
      <c r="I67" s="8"/>
      <c r="J67" s="8"/>
    </row>
    <row r="68" spans="2:10" ht="12.95" customHeight="1">
      <c r="B68" s="83" t="s">
        <v>47</v>
      </c>
      <c r="C68" s="29" t="s">
        <v>28</v>
      </c>
      <c r="D68" s="12" t="s">
        <v>68</v>
      </c>
      <c r="E68" s="26" t="s">
        <v>69</v>
      </c>
      <c r="F68" s="115">
        <v>0</v>
      </c>
      <c r="G68" s="123" t="s">
        <v>169</v>
      </c>
      <c r="H68" s="8"/>
      <c r="I68" s="8"/>
      <c r="J68" s="8"/>
    </row>
    <row r="69" spans="2:10" ht="12.95" customHeight="1">
      <c r="B69" s="88" t="s">
        <v>32</v>
      </c>
      <c r="C69" s="30" t="s">
        <v>70</v>
      </c>
      <c r="D69" s="12" t="s">
        <v>71</v>
      </c>
      <c r="E69" s="26" t="s">
        <v>72</v>
      </c>
      <c r="F69" s="117">
        <v>148100</v>
      </c>
      <c r="G69" s="123" t="s">
        <v>170</v>
      </c>
      <c r="I69" s="8"/>
      <c r="J69" s="8"/>
    </row>
    <row r="70" spans="2:10" ht="12.95" customHeight="1" thickBot="1">
      <c r="B70" s="88" t="s">
        <v>36</v>
      </c>
      <c r="C70" s="30" t="s">
        <v>70</v>
      </c>
      <c r="D70" s="12" t="s">
        <v>71</v>
      </c>
      <c r="E70" s="26" t="s">
        <v>72</v>
      </c>
      <c r="F70" s="121">
        <v>44900</v>
      </c>
      <c r="G70" s="125" t="s">
        <v>170</v>
      </c>
      <c r="I70" s="8"/>
      <c r="J70" s="8"/>
    </row>
    <row r="71" spans="2:10" ht="12.95" customHeight="1">
      <c r="H71" s="8"/>
      <c r="I71" s="8"/>
      <c r="J71" s="8"/>
    </row>
    <row r="72" spans="2:10" ht="12.95" customHeight="1">
      <c r="B72" s="47"/>
      <c r="C72" s="47"/>
      <c r="D72" s="47"/>
      <c r="E72" s="47"/>
      <c r="F72" s="47"/>
      <c r="G72" s="47"/>
      <c r="H72" s="8"/>
      <c r="I72" s="8"/>
      <c r="J72" s="8"/>
    </row>
    <row r="73" spans="2:10" ht="12.95" customHeight="1">
      <c r="B73" s="12"/>
      <c r="C73" s="12"/>
      <c r="D73" s="12"/>
      <c r="E73" s="12"/>
      <c r="F73" s="12"/>
      <c r="G73" s="12"/>
      <c r="H73" s="8"/>
      <c r="I73" s="8"/>
      <c r="J73" s="8"/>
    </row>
    <row r="74" spans="2:10" ht="12.95" customHeight="1">
      <c r="B74" s="48" t="s">
        <v>73</v>
      </c>
      <c r="C74" s="48"/>
      <c r="D74" s="48"/>
      <c r="E74" s="48"/>
      <c r="F74" s="48"/>
      <c r="G74" s="48"/>
      <c r="I74" s="8"/>
      <c r="J74" s="8"/>
    </row>
    <row r="75" spans="2:10" ht="12.95" customHeight="1">
      <c r="B75" s="35" t="s">
        <v>12</v>
      </c>
      <c r="C75" s="35" t="s">
        <v>13</v>
      </c>
      <c r="D75" s="36" t="s">
        <v>74</v>
      </c>
      <c r="E75" s="36" t="s">
        <v>15</v>
      </c>
      <c r="F75" s="36" t="s">
        <v>16</v>
      </c>
      <c r="G75" s="36" t="s">
        <v>17</v>
      </c>
      <c r="I75" s="8"/>
      <c r="J75" s="8"/>
    </row>
    <row r="76" spans="2:10" ht="12.95" customHeight="1">
      <c r="B76" s="27" t="s">
        <v>33</v>
      </c>
      <c r="C76" s="31" t="s">
        <v>34</v>
      </c>
      <c r="D76" s="32" t="s">
        <v>75</v>
      </c>
      <c r="E76" s="37" t="s">
        <v>76</v>
      </c>
      <c r="F76" s="105">
        <v>0.39</v>
      </c>
      <c r="G76" s="110" t="s">
        <v>77</v>
      </c>
      <c r="I76" s="8"/>
      <c r="J76" s="8"/>
    </row>
    <row r="77" spans="2:10" ht="12.95" customHeight="1">
      <c r="B77" s="83" t="s">
        <v>30</v>
      </c>
      <c r="C77" s="33" t="s">
        <v>78</v>
      </c>
      <c r="D77" s="92" t="s">
        <v>79</v>
      </c>
      <c r="E77" s="37" t="s">
        <v>76</v>
      </c>
      <c r="F77" s="105">
        <v>0.47</v>
      </c>
      <c r="G77" s="108" t="s">
        <v>80</v>
      </c>
      <c r="I77" s="8"/>
      <c r="J77" s="8"/>
    </row>
    <row r="78" spans="2:10" ht="12.95" customHeight="1">
      <c r="B78" s="88" t="s">
        <v>32</v>
      </c>
      <c r="C78" s="34" t="s">
        <v>70</v>
      </c>
      <c r="D78" s="32" t="s">
        <v>81</v>
      </c>
      <c r="E78" s="37" t="s">
        <v>82</v>
      </c>
      <c r="F78" s="82">
        <v>114</v>
      </c>
      <c r="G78" s="32" t="s">
        <v>83</v>
      </c>
      <c r="I78" s="8"/>
      <c r="J78" s="8"/>
    </row>
    <row r="79" spans="2:10" ht="12.95" customHeight="1">
      <c r="I79" s="8"/>
      <c r="J79" s="8"/>
    </row>
    <row r="80" spans="2:10" ht="12.95" customHeight="1">
      <c r="I80" s="8"/>
      <c r="J80" s="8"/>
    </row>
    <row r="81" spans="2:20" ht="12.95" customHeight="1">
      <c r="B81" s="8"/>
      <c r="C81" s="8"/>
      <c r="D81" s="8"/>
      <c r="E81" s="8"/>
      <c r="F81" s="8"/>
      <c r="G81" s="8"/>
      <c r="H81" s="8"/>
      <c r="I81" s="8"/>
      <c r="J81" s="8"/>
    </row>
    <row r="82" spans="2:20" ht="12.95" customHeight="1">
      <c r="I82" s="8"/>
      <c r="J82" s="8"/>
    </row>
    <row r="83" spans="2:20" ht="12.95" customHeight="1">
      <c r="I83" s="8"/>
      <c r="J83" s="8"/>
    </row>
    <row r="84" spans="2:20" ht="12.95" customHeight="1">
      <c r="B84" s="8"/>
      <c r="C84" s="8"/>
      <c r="D84" s="8"/>
      <c r="E84" s="8"/>
      <c r="F84" s="8"/>
      <c r="G84" s="8"/>
      <c r="H84" s="8"/>
      <c r="I84" s="8"/>
      <c r="J84" s="8"/>
    </row>
    <row r="85" spans="2:20" ht="12.95" customHeight="1">
      <c r="B85" s="8"/>
      <c r="C85" s="8"/>
      <c r="D85" s="8"/>
      <c r="E85" s="8"/>
      <c r="F85" s="8"/>
      <c r="G85" s="8"/>
      <c r="H85" s="8"/>
      <c r="I85" s="8"/>
      <c r="J85" s="8"/>
    </row>
    <row r="86" spans="2:20" ht="12.95" customHeight="1">
      <c r="L86" s="8"/>
      <c r="M86" s="8"/>
      <c r="N86" s="8"/>
      <c r="O86" s="8"/>
      <c r="P86" s="8"/>
      <c r="Q86" s="8"/>
      <c r="R86" s="8"/>
      <c r="S86" s="8"/>
      <c r="T86" s="8"/>
    </row>
    <row r="87" spans="2:20" ht="12.95" customHeight="1">
      <c r="L87" s="8"/>
      <c r="M87" s="8"/>
      <c r="N87" s="8"/>
      <c r="O87" s="8"/>
      <c r="P87" s="8"/>
      <c r="Q87" s="8"/>
      <c r="R87" s="8"/>
      <c r="S87" s="8"/>
      <c r="T87" s="8"/>
    </row>
    <row r="88" spans="2:20" ht="12.95" customHeight="1">
      <c r="L88" s="8"/>
      <c r="M88" s="8"/>
      <c r="N88" s="8"/>
      <c r="O88" s="8"/>
      <c r="P88" s="8"/>
      <c r="Q88" s="8"/>
      <c r="R88" s="8"/>
      <c r="S88" s="8"/>
      <c r="T88" s="8"/>
    </row>
    <row r="89" spans="2:20" ht="12.95" customHeight="1">
      <c r="L89" s="8"/>
      <c r="M89" s="8"/>
      <c r="N89" s="8"/>
      <c r="O89" s="8"/>
      <c r="P89" s="8"/>
      <c r="Q89" s="8"/>
      <c r="R89" s="8"/>
      <c r="S89" s="8"/>
      <c r="T89" s="8"/>
    </row>
    <row r="90" spans="2:20" ht="12.95" customHeight="1">
      <c r="L90" s="8"/>
      <c r="M90" s="8"/>
      <c r="N90" s="8"/>
      <c r="O90" s="8"/>
      <c r="P90" s="8"/>
      <c r="Q90" s="8"/>
      <c r="R90" s="8"/>
      <c r="S90" s="8"/>
      <c r="T90" s="8"/>
    </row>
    <row r="91" spans="2:20" ht="12.95" customHeight="1">
      <c r="L91" s="8"/>
      <c r="M91" s="8"/>
      <c r="N91" s="8"/>
      <c r="O91" s="8"/>
      <c r="P91" s="8"/>
      <c r="Q91" s="8"/>
      <c r="R91" s="8"/>
      <c r="S91" s="8"/>
      <c r="T91" s="8"/>
    </row>
    <row r="92" spans="2:20" ht="12.95" customHeight="1">
      <c r="L92" s="8"/>
      <c r="M92" s="8"/>
      <c r="N92" s="8"/>
      <c r="O92" s="8"/>
      <c r="P92" s="8"/>
      <c r="Q92" s="8"/>
      <c r="R92" s="8"/>
      <c r="S92" s="8"/>
      <c r="T92" s="8"/>
    </row>
    <row r="93" spans="2:20" ht="12.95" customHeight="1">
      <c r="L93" s="8"/>
      <c r="M93" s="8"/>
      <c r="N93" s="8"/>
      <c r="O93" s="8"/>
      <c r="P93" s="8"/>
      <c r="Q93" s="8"/>
      <c r="R93" s="8"/>
      <c r="S93" s="8"/>
      <c r="T93" s="8"/>
    </row>
    <row r="94" spans="2:20" ht="12.95" customHeight="1">
      <c r="L94" s="8"/>
      <c r="M94" s="8"/>
      <c r="N94" s="8"/>
      <c r="O94" s="8"/>
      <c r="P94" s="8"/>
      <c r="Q94" s="8"/>
      <c r="R94" s="8"/>
      <c r="S94" s="8"/>
      <c r="T94" s="8"/>
    </row>
    <row r="95" spans="2:20" ht="12.95" customHeight="1">
      <c r="L95" s="8"/>
      <c r="M95" s="8"/>
      <c r="N95" s="8"/>
      <c r="O95" s="8"/>
      <c r="P95" s="8"/>
      <c r="Q95" s="8"/>
      <c r="R95" s="8"/>
      <c r="S95" s="8"/>
      <c r="T95" s="8"/>
    </row>
    <row r="96" spans="2:20" ht="12.95" customHeight="1">
      <c r="L96" s="8"/>
      <c r="M96" s="8"/>
      <c r="N96" s="8"/>
      <c r="O96" s="8"/>
      <c r="P96" s="8"/>
      <c r="Q96" s="8"/>
      <c r="R96" s="8"/>
      <c r="S96" s="8"/>
      <c r="T96" s="8"/>
    </row>
    <row r="97" spans="12:20" ht="12.95" customHeight="1">
      <c r="L97" s="8"/>
      <c r="M97" s="8"/>
      <c r="N97" s="8"/>
      <c r="O97" s="8"/>
      <c r="P97" s="8"/>
      <c r="Q97" s="8"/>
      <c r="R97" s="8"/>
      <c r="S97" s="8"/>
      <c r="T97" s="8"/>
    </row>
    <row r="98" spans="12:20" ht="12.95" customHeight="1">
      <c r="L98" s="8"/>
      <c r="M98" s="8"/>
      <c r="N98" s="8"/>
      <c r="O98" s="8"/>
      <c r="P98" s="8"/>
      <c r="Q98" s="8"/>
      <c r="R98" s="8"/>
      <c r="S98" s="8"/>
      <c r="T98" s="8"/>
    </row>
    <row r="99" spans="12:20" ht="12.95" customHeight="1">
      <c r="L99" s="8"/>
      <c r="M99" s="8"/>
      <c r="N99" s="8"/>
      <c r="O99" s="8"/>
      <c r="P99" s="8"/>
      <c r="Q99" s="8"/>
      <c r="R99" s="8"/>
      <c r="S99" s="8"/>
      <c r="T99" s="8"/>
    </row>
    <row r="100" spans="12:20" ht="12.95" customHeight="1">
      <c r="L100" s="8"/>
      <c r="M100" s="8"/>
      <c r="N100" s="8"/>
      <c r="O100" s="8"/>
      <c r="P100" s="8"/>
      <c r="Q100" s="8"/>
      <c r="R100" s="8"/>
      <c r="S100" s="8"/>
      <c r="T100" s="8"/>
    </row>
    <row r="101" spans="12:20" ht="12.95" customHeight="1">
      <c r="L101" s="8"/>
      <c r="M101" s="8"/>
      <c r="N101" s="8"/>
      <c r="O101" s="8"/>
      <c r="P101" s="8"/>
      <c r="Q101" s="8"/>
      <c r="R101" s="8"/>
      <c r="S101" s="8"/>
      <c r="T101" s="8"/>
    </row>
    <row r="102" spans="12:20" ht="12.95" customHeight="1">
      <c r="L102" s="8"/>
      <c r="M102" s="8"/>
      <c r="N102" s="8"/>
      <c r="O102" s="8"/>
      <c r="P102" s="8"/>
      <c r="Q102" s="8"/>
      <c r="R102" s="8"/>
      <c r="S102" s="8"/>
      <c r="T102" s="8"/>
    </row>
    <row r="103" spans="12:20" ht="12.95" customHeight="1">
      <c r="L103" s="8"/>
      <c r="M103" s="8"/>
      <c r="N103" s="8"/>
      <c r="O103" s="8"/>
      <c r="P103" s="8"/>
      <c r="Q103" s="8"/>
      <c r="R103" s="8"/>
      <c r="S103" s="8"/>
      <c r="T103" s="8"/>
    </row>
    <row r="104" spans="12:20" ht="12.95" customHeight="1">
      <c r="L104" s="8"/>
      <c r="M104" s="8"/>
      <c r="N104" s="8"/>
      <c r="O104" s="8"/>
      <c r="P104" s="8"/>
      <c r="Q104" s="8"/>
      <c r="R104" s="8"/>
      <c r="S104" s="8"/>
      <c r="T104" s="8"/>
    </row>
    <row r="105" spans="12:20" ht="12.95" customHeight="1">
      <c r="L105" s="8"/>
      <c r="M105" s="8"/>
      <c r="N105" s="8"/>
      <c r="O105" s="8"/>
      <c r="P105" s="8"/>
      <c r="Q105" s="8"/>
      <c r="R105" s="8"/>
      <c r="S105" s="8"/>
      <c r="T105" s="8"/>
    </row>
    <row r="106" spans="12:20" ht="12.95" customHeight="1">
      <c r="L106" s="8"/>
      <c r="M106" s="8"/>
      <c r="N106" s="8"/>
      <c r="O106" s="8"/>
      <c r="P106" s="8"/>
      <c r="Q106" s="8"/>
      <c r="R106" s="8"/>
      <c r="S106" s="8"/>
      <c r="T106" s="8"/>
    </row>
    <row r="107" spans="12:20" ht="12.95" customHeight="1">
      <c r="L107" s="8"/>
      <c r="M107" s="8"/>
      <c r="N107" s="8"/>
      <c r="O107" s="8"/>
      <c r="P107" s="8"/>
      <c r="Q107" s="8"/>
      <c r="R107" s="8"/>
      <c r="S107" s="8"/>
      <c r="T107" s="8"/>
    </row>
    <row r="108" spans="12:20" ht="12.95" customHeight="1">
      <c r="L108" s="8"/>
      <c r="M108" s="8"/>
      <c r="N108" s="8"/>
      <c r="O108" s="8"/>
      <c r="P108" s="8"/>
      <c r="Q108" s="8"/>
      <c r="R108" s="8"/>
      <c r="S108" s="8"/>
      <c r="T108" s="8"/>
    </row>
    <row r="109" spans="12:20" ht="12.95" customHeight="1">
      <c r="L109" s="8"/>
      <c r="M109" s="8"/>
      <c r="N109" s="8"/>
      <c r="O109" s="8"/>
      <c r="P109" s="8"/>
      <c r="Q109" s="8"/>
      <c r="R109" s="8"/>
      <c r="S109" s="8"/>
      <c r="T109" s="8"/>
    </row>
    <row r="110" spans="12:20" ht="12.95" customHeight="1">
      <c r="L110" s="8"/>
      <c r="M110" s="8"/>
      <c r="N110" s="8"/>
      <c r="O110" s="8"/>
      <c r="P110" s="8"/>
      <c r="Q110" s="8"/>
      <c r="R110" s="8"/>
      <c r="S110" s="8"/>
      <c r="T110" s="8"/>
    </row>
    <row r="111" spans="12:20" ht="12.95" customHeight="1">
      <c r="L111" s="8"/>
      <c r="M111" s="8"/>
      <c r="N111" s="8"/>
      <c r="O111" s="8"/>
      <c r="P111" s="8"/>
      <c r="Q111" s="8"/>
      <c r="R111" s="8"/>
      <c r="S111" s="8"/>
      <c r="T111" s="8"/>
    </row>
    <row r="112" spans="12:20" ht="12.95" customHeight="1">
      <c r="L112" s="8"/>
      <c r="M112" s="8"/>
      <c r="N112" s="8"/>
      <c r="O112" s="8"/>
      <c r="P112" s="8"/>
      <c r="Q112" s="8"/>
      <c r="R112" s="8"/>
      <c r="S112" s="8"/>
      <c r="T112" s="8"/>
    </row>
    <row r="113" spans="12:20" ht="12.95" customHeight="1">
      <c r="L113" s="8"/>
      <c r="M113" s="8"/>
      <c r="N113" s="8"/>
      <c r="O113" s="8"/>
      <c r="P113" s="8"/>
      <c r="Q113" s="8"/>
      <c r="R113" s="8"/>
      <c r="S113" s="8"/>
      <c r="T113" s="8"/>
    </row>
    <row r="114" spans="12:20" ht="12.95" customHeight="1">
      <c r="L114" s="8"/>
      <c r="M114" s="8"/>
      <c r="N114" s="8"/>
      <c r="O114" s="8"/>
      <c r="P114" s="8"/>
      <c r="Q114" s="8"/>
      <c r="R114" s="8"/>
      <c r="S114" s="8"/>
      <c r="T114" s="8"/>
    </row>
    <row r="115" spans="12:20" ht="12.95" customHeight="1">
      <c r="L115" s="8"/>
      <c r="M115" s="8"/>
      <c r="N115" s="8"/>
      <c r="O115" s="8"/>
      <c r="P115" s="8"/>
      <c r="Q115" s="8"/>
      <c r="R115" s="8"/>
      <c r="S115" s="8"/>
      <c r="T115" s="8"/>
    </row>
    <row r="116" spans="12:20" ht="12.95" customHeight="1">
      <c r="L116" s="8"/>
      <c r="M116" s="8"/>
      <c r="N116" s="8"/>
      <c r="O116" s="8"/>
      <c r="P116" s="8"/>
      <c r="Q116" s="8"/>
      <c r="R116" s="8"/>
      <c r="S116" s="8"/>
      <c r="T116" s="8"/>
    </row>
    <row r="117" spans="12:20" ht="12.95" customHeight="1">
      <c r="L117" s="8"/>
      <c r="M117" s="8"/>
      <c r="N117" s="8"/>
      <c r="O117" s="8"/>
      <c r="P117" s="8"/>
      <c r="Q117" s="8"/>
      <c r="R117" s="8"/>
      <c r="S117" s="8"/>
      <c r="T117" s="8"/>
    </row>
    <row r="118" spans="12:20" ht="12.95" customHeight="1">
      <c r="L118" s="8"/>
      <c r="M118" s="8"/>
      <c r="N118" s="8"/>
      <c r="O118" s="8"/>
      <c r="P118" s="8"/>
      <c r="Q118" s="8"/>
    </row>
    <row r="119" spans="12:20" ht="12.95" customHeight="1"/>
    <row r="120" spans="12:20" ht="12.95" customHeight="1"/>
    <row r="121" spans="12:20" ht="12.95" customHeight="1"/>
    <row r="122" spans="12:20" ht="12.95" customHeight="1"/>
    <row r="123" spans="12:20" ht="12.95" customHeight="1"/>
    <row r="124" spans="12:20" ht="12.95" customHeight="1"/>
    <row r="125" spans="12:20" ht="12.95" customHeight="1"/>
    <row r="126" spans="12:20" ht="12.95" customHeight="1"/>
    <row r="127" spans="12:20" ht="12.95" customHeight="1"/>
    <row r="128" spans="12:20"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row r="177" ht="12.95" customHeight="1"/>
    <row r="178" ht="12.95" customHeight="1"/>
    <row r="179" ht="12.95" customHeight="1"/>
    <row r="180" ht="12.95" customHeight="1"/>
    <row r="181" ht="12.95" customHeight="1"/>
    <row r="182" ht="12.95" customHeight="1"/>
    <row r="183" ht="12.95" customHeight="1"/>
    <row r="184" ht="12.95" customHeight="1"/>
    <row r="185" ht="12.95" customHeight="1"/>
    <row r="186" ht="12.95" customHeight="1"/>
    <row r="187" ht="12.95" customHeight="1"/>
    <row r="188" ht="12.95" customHeight="1"/>
    <row r="189" ht="12.95" customHeight="1"/>
    <row r="190" ht="12.95" customHeight="1"/>
    <row r="191" ht="12.95" customHeight="1"/>
    <row r="192" ht="12.95" customHeight="1"/>
    <row r="193" ht="12.95" customHeight="1"/>
    <row r="194" ht="12.95" customHeight="1"/>
    <row r="195" ht="12.95" customHeight="1"/>
    <row r="196" ht="12.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2.95" customHeight="1"/>
    <row r="210" ht="12.95" customHeight="1"/>
    <row r="211" ht="12.95" customHeight="1"/>
    <row r="212" ht="12.95" customHeight="1"/>
    <row r="213" ht="12.95" customHeight="1"/>
    <row r="214" ht="12.95" customHeight="1"/>
    <row r="215" ht="12.95" customHeight="1"/>
    <row r="216" ht="12.95" customHeight="1"/>
    <row r="217" ht="12.95" customHeight="1"/>
    <row r="218" ht="12.95" customHeight="1"/>
    <row r="219" ht="12.95" customHeight="1"/>
    <row r="220" ht="12.95" customHeight="1"/>
    <row r="221" ht="12.95" customHeight="1"/>
    <row r="222" ht="12.95" customHeight="1"/>
    <row r="223" ht="12.95" customHeight="1"/>
    <row r="224" ht="12.95" customHeight="1"/>
    <row r="225" ht="12.95" customHeight="1"/>
    <row r="226" ht="12.95" customHeight="1"/>
    <row r="227" ht="12.95" customHeight="1"/>
    <row r="228" ht="12.95" customHeight="1"/>
    <row r="229" ht="12.95" customHeight="1"/>
    <row r="230" ht="12.95" customHeight="1"/>
  </sheetData>
  <protectedRanges>
    <protectedRange sqref="F24:G30 F9:G22 F48:G54 F40:G46 F32:G38 F56:G70 G76" name="Editable_1"/>
  </protectedRanges>
  <mergeCells count="1">
    <mergeCell ref="F8:G8"/>
  </mergeCells>
  <pageMargins left="0.7" right="0.7" top="0.75" bottom="0.75" header="0.3" footer="0.3"/>
  <pageSetup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376-707E-4E2A-92D9-E617D1DD6665}">
  <dimension ref="A2:I245"/>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47.28515625" hidden="1" customWidth="1"/>
    <col min="9" max="9" width="31.140625" hidden="1" customWidth="1"/>
    <col min="10"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86</v>
      </c>
      <c r="C7" s="64">
        <f>'Ex. Company A Data and Results'!F19</f>
        <v>7445.7644444444441</v>
      </c>
    </row>
    <row r="8" spans="2:4" ht="12.95" customHeight="1">
      <c r="B8" s="55"/>
      <c r="C8" s="64" t="s">
        <v>87</v>
      </c>
    </row>
    <row r="9" spans="2:4" ht="12.95" customHeight="1">
      <c r="B9" s="55" t="s">
        <v>88</v>
      </c>
      <c r="C9" s="64">
        <f>'Ex. Company A Data and Results'!F18</f>
        <v>19409.693333333333</v>
      </c>
    </row>
    <row r="10" spans="2:4" ht="12.95" customHeight="1">
      <c r="B10" s="55"/>
      <c r="C10" s="64" t="s">
        <v>89</v>
      </c>
    </row>
    <row r="11" spans="2:4" ht="12.95" customHeight="1">
      <c r="B11" s="55" t="s">
        <v>90</v>
      </c>
      <c r="C11" s="64">
        <f>C7-C9</f>
        <v>-11963.928888888888</v>
      </c>
    </row>
    <row r="12" spans="2:4" ht="12.95" customHeight="1">
      <c r="B12" s="55"/>
      <c r="C12" s="57" t="s">
        <v>91</v>
      </c>
    </row>
    <row r="13" spans="2:4" ht="12.95" customHeight="1">
      <c r="B13" s="55" t="s">
        <v>37</v>
      </c>
      <c r="C13" s="70">
        <f>'Ex. Company A Data and Results'!F16</f>
        <v>1088935.1558996348</v>
      </c>
    </row>
    <row r="14" spans="2:4" ht="12.95" customHeight="1">
      <c r="B14" s="55"/>
      <c r="C14" s="57" t="s">
        <v>89</v>
      </c>
    </row>
    <row r="15" spans="2:4" ht="12.95" customHeight="1">
      <c r="B15" s="61" t="s">
        <v>92</v>
      </c>
      <c r="C15" s="95">
        <f>MAX(C11*C13, 0)</f>
        <v>0</v>
      </c>
    </row>
    <row r="16" spans="2:4" ht="12.95" customHeight="1"/>
    <row r="17" spans="2:3" ht="12.95" customHeight="1">
      <c r="B17" s="55" t="s">
        <v>86</v>
      </c>
      <c r="C17" s="64">
        <f>'Ex. Company A Data and Results'!F27</f>
        <v>0</v>
      </c>
    </row>
    <row r="18" spans="2:3" ht="12.95" customHeight="1">
      <c r="B18" s="55"/>
      <c r="C18" s="64" t="s">
        <v>87</v>
      </c>
    </row>
    <row r="19" spans="2:3" ht="12.95" customHeight="1">
      <c r="B19" s="55" t="s">
        <v>88</v>
      </c>
      <c r="C19" s="64">
        <f>'Ex. Company A Data and Results'!F26</f>
        <v>144.71255391</v>
      </c>
    </row>
    <row r="20" spans="2:3" ht="12.95" customHeight="1">
      <c r="B20" s="55"/>
      <c r="C20" s="64" t="s">
        <v>89</v>
      </c>
    </row>
    <row r="21" spans="2:3" ht="12.95" customHeight="1">
      <c r="B21" s="55" t="s">
        <v>90</v>
      </c>
      <c r="C21" s="64">
        <f>C17-C19</f>
        <v>-144.71255391</v>
      </c>
    </row>
    <row r="22" spans="2:3" ht="12.95" customHeight="1">
      <c r="B22" s="55"/>
      <c r="C22" s="57" t="s">
        <v>91</v>
      </c>
    </row>
    <row r="23" spans="2:3" ht="12.95" customHeight="1">
      <c r="B23" s="55" t="s">
        <v>37</v>
      </c>
      <c r="C23" s="70">
        <f>'Ex. Company A Data and Results'!F24</f>
        <v>128654689.69283508</v>
      </c>
    </row>
    <row r="24" spans="2:3" ht="12.95" customHeight="1">
      <c r="B24" s="55"/>
      <c r="C24" s="57" t="s">
        <v>89</v>
      </c>
    </row>
    <row r="25" spans="2:3" ht="12.95" customHeight="1">
      <c r="B25" s="61" t="s">
        <v>93</v>
      </c>
      <c r="C25" s="95">
        <f>MAX(C21*C23, 0)</f>
        <v>0</v>
      </c>
    </row>
    <row r="26" spans="2:3" ht="12.95" customHeight="1"/>
    <row r="27" spans="2:3" ht="12.95" customHeight="1">
      <c r="B27" s="55" t="s">
        <v>86</v>
      </c>
      <c r="C27" s="64">
        <f>'Ex. Company A Data and Results'!F35</f>
        <v>55503.67960674323</v>
      </c>
    </row>
    <row r="28" spans="2:3" ht="12.95" customHeight="1">
      <c r="B28" s="55"/>
      <c r="C28" s="64" t="s">
        <v>87</v>
      </c>
    </row>
    <row r="29" spans="2:3" ht="12.95" customHeight="1">
      <c r="B29" s="55" t="s">
        <v>88</v>
      </c>
      <c r="C29" s="64">
        <f>'Ex. Company A Data and Results'!F34</f>
        <v>93960.582853200001</v>
      </c>
    </row>
    <row r="30" spans="2:3" ht="12.95" customHeight="1">
      <c r="B30" s="55"/>
      <c r="C30" s="64" t="s">
        <v>89</v>
      </c>
    </row>
    <row r="31" spans="2:3" ht="12.95" customHeight="1">
      <c r="B31" s="55" t="s">
        <v>90</v>
      </c>
      <c r="C31" s="64">
        <f>C27-C29</f>
        <v>-38456.903246456772</v>
      </c>
    </row>
    <row r="32" spans="2:3" ht="12.95" customHeight="1">
      <c r="B32" s="55"/>
      <c r="C32" s="57" t="s">
        <v>91</v>
      </c>
    </row>
    <row r="33" spans="1:3" ht="12.95" customHeight="1">
      <c r="B33" s="55" t="s">
        <v>37</v>
      </c>
      <c r="C33" s="70">
        <f>'Ex. Company A Data and Results'!F32</f>
        <v>40251.466808802128</v>
      </c>
    </row>
    <row r="34" spans="1:3" ht="12.95" customHeight="1">
      <c r="B34" s="55"/>
      <c r="C34" s="57" t="s">
        <v>89</v>
      </c>
    </row>
    <row r="35" spans="1:3" ht="12.95" customHeight="1">
      <c r="B35" s="61" t="s">
        <v>94</v>
      </c>
      <c r="C35" s="95">
        <f>MAX(C31*C33, 0)</f>
        <v>0</v>
      </c>
    </row>
    <row r="36" spans="1:3" ht="12.95" customHeight="1"/>
    <row r="37" spans="1:3" ht="12.95" customHeight="1">
      <c r="B37" s="55" t="s">
        <v>86</v>
      </c>
      <c r="C37" s="64">
        <f>'Ex. Company A Data and Results'!F43</f>
        <v>6073.4694645312893</v>
      </c>
    </row>
    <row r="38" spans="1:3" ht="12.95" customHeight="1">
      <c r="B38" s="55"/>
      <c r="C38" s="64" t="s">
        <v>87</v>
      </c>
    </row>
    <row r="39" spans="1:3" ht="12.95" customHeight="1">
      <c r="B39" s="55" t="s">
        <v>88</v>
      </c>
      <c r="C39" s="64">
        <f>'Ex. Company A Data and Results'!F42</f>
        <v>4696.4569056649998</v>
      </c>
    </row>
    <row r="40" spans="1:3" ht="12.95" customHeight="1">
      <c r="B40" s="55"/>
      <c r="C40" s="64" t="s">
        <v>89</v>
      </c>
    </row>
    <row r="41" spans="1:3" ht="12.95" customHeight="1">
      <c r="B41" s="55" t="s">
        <v>90</v>
      </c>
      <c r="C41" s="64">
        <f>C37-C39</f>
        <v>1377.0125588662895</v>
      </c>
    </row>
    <row r="42" spans="1:3" ht="12.95" customHeight="1">
      <c r="B42" s="55"/>
      <c r="C42" s="57" t="s">
        <v>91</v>
      </c>
    </row>
    <row r="43" spans="1:3" ht="12.95" customHeight="1">
      <c r="B43" s="55" t="s">
        <v>37</v>
      </c>
      <c r="C43" s="70">
        <f>'Ex. Company A Data and Results'!$F$40</f>
        <v>3449984.3239610144</v>
      </c>
    </row>
    <row r="44" spans="1:3" ht="12.95" customHeight="1">
      <c r="B44" s="55"/>
      <c r="C44" s="57" t="s">
        <v>89</v>
      </c>
    </row>
    <row r="45" spans="1:3" ht="12.95" customHeight="1">
      <c r="B45" s="61" t="s">
        <v>95</v>
      </c>
      <c r="C45" s="66">
        <f>C41*C43</f>
        <v>4750671741.9861422</v>
      </c>
    </row>
    <row r="46" spans="1:3" ht="12.95" customHeight="1"/>
    <row r="47" spans="1:3" s="7" customFormat="1" ht="12.95" customHeight="1">
      <c r="A47"/>
      <c r="B47" s="98" t="s">
        <v>86</v>
      </c>
      <c r="C47" s="99">
        <f>'Ex. Company A Data and Results'!F51</f>
        <v>2051.8520053410002</v>
      </c>
    </row>
    <row r="48" spans="1:3" ht="12.95" customHeight="1">
      <c r="B48" s="98"/>
      <c r="C48" s="99" t="s">
        <v>87</v>
      </c>
    </row>
    <row r="49" spans="1:3" ht="12.95" customHeight="1">
      <c r="B49" s="98" t="s">
        <v>88</v>
      </c>
      <c r="C49" s="99">
        <f>'Ex. Company A Data and Results'!F50</f>
        <v>3639.1239049444998</v>
      </c>
    </row>
    <row r="50" spans="1:3" s="7" customFormat="1" ht="12.95" customHeight="1">
      <c r="A50"/>
      <c r="B50" s="98"/>
      <c r="C50" s="99" t="s">
        <v>89</v>
      </c>
    </row>
    <row r="51" spans="1:3" ht="12.95" customHeight="1">
      <c r="B51" s="98" t="s">
        <v>90</v>
      </c>
      <c r="C51" s="64">
        <f>C47-C49</f>
        <v>-1587.2718996034996</v>
      </c>
    </row>
    <row r="52" spans="1:3" ht="12.95" customHeight="1">
      <c r="B52" s="98"/>
      <c r="C52" s="74" t="s">
        <v>91</v>
      </c>
    </row>
    <row r="53" spans="1:3" ht="12.95" customHeight="1">
      <c r="B53" s="98" t="s">
        <v>37</v>
      </c>
      <c r="C53" s="70">
        <f>'Ex. Company A Data and Results'!F48</f>
        <v>1430324.534445218</v>
      </c>
    </row>
    <row r="54" spans="1:3" ht="12.95" customHeight="1">
      <c r="B54" s="98"/>
      <c r="C54" s="74" t="s">
        <v>89</v>
      </c>
    </row>
    <row r="55" spans="1:3" s="7" customFormat="1" ht="12.95" customHeight="1">
      <c r="A55"/>
      <c r="B55" s="100" t="s">
        <v>96</v>
      </c>
      <c r="C55" s="95">
        <f>MAX(C51*C53, 0)</f>
        <v>0</v>
      </c>
    </row>
    <row r="56" spans="1:3" ht="12.95" customHeight="1">
      <c r="B56" s="96"/>
      <c r="C56" s="97"/>
    </row>
    <row r="57" spans="1:3" ht="12.95" customHeight="1">
      <c r="B57" s="61" t="s">
        <v>97</v>
      </c>
      <c r="C57" s="66">
        <f>C45</f>
        <v>4750671741.9861422</v>
      </c>
    </row>
    <row r="58" spans="1:3" ht="12.95" customHeight="1"/>
    <row r="59" spans="1:3" ht="12.95" customHeight="1"/>
    <row r="60" spans="1:3" ht="12.95" customHeight="1"/>
    <row r="61" spans="1:3" s="7" customFormat="1" ht="12.95" customHeight="1"/>
    <row r="62" spans="1:3" ht="12.95" customHeight="1"/>
    <row r="63" spans="1:3" s="7" customFormat="1" ht="12.95" customHeight="1"/>
    <row r="64" spans="1:3" ht="12.95" customHeight="1"/>
    <row r="65" spans="1:8" ht="12.95" customHeight="1"/>
    <row r="66" spans="1:8" ht="12.95" customHeight="1">
      <c r="B66" s="85"/>
      <c r="C66" s="85"/>
      <c r="D66" s="85"/>
      <c r="E66" s="85"/>
      <c r="H66" s="85"/>
    </row>
    <row r="67" spans="1:8" ht="12.95" customHeight="1"/>
    <row r="68" spans="1:8" ht="12.95" customHeight="1"/>
    <row r="69" spans="1:8" ht="12.95" customHeight="1"/>
    <row r="70" spans="1:8" s="7" customFormat="1" ht="12.95" customHeight="1">
      <c r="A70"/>
    </row>
    <row r="71" spans="1:8" ht="12.95" customHeight="1"/>
    <row r="72" spans="1:8" s="7" customFormat="1" ht="12.95" customHeight="1">
      <c r="A72"/>
    </row>
    <row r="73" spans="1:8" ht="12.95" customHeight="1"/>
    <row r="74" spans="1:8" ht="12.95" customHeight="1"/>
    <row r="75" spans="1:8" ht="12.95" customHeight="1"/>
    <row r="76" spans="1:8" s="7" customFormat="1" ht="12.95" customHeight="1">
      <c r="A76"/>
    </row>
    <row r="77" spans="1:8" ht="12.95" customHeight="1"/>
    <row r="78" spans="1:8" ht="12.95" customHeight="1"/>
    <row r="79" spans="1:8" ht="12.95" customHeight="1"/>
    <row r="80" spans="1:8" ht="12.95" customHeight="1"/>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row r="177" ht="12.95" customHeight="1"/>
    <row r="178" ht="12.95" customHeight="1"/>
    <row r="179" ht="12.95" customHeight="1"/>
    <row r="180" ht="12.95" customHeight="1"/>
    <row r="181" ht="12.95" customHeight="1"/>
    <row r="182" ht="12.95" customHeight="1"/>
    <row r="183" ht="12.95" customHeight="1"/>
    <row r="184" ht="12.95" customHeight="1"/>
    <row r="185" ht="12.95" customHeight="1"/>
    <row r="186" ht="12.95" customHeight="1"/>
    <row r="187" ht="12.95" customHeight="1"/>
    <row r="188" ht="12.95" customHeight="1"/>
    <row r="189" ht="12.95" customHeight="1"/>
    <row r="190" ht="12.95" customHeight="1"/>
    <row r="191" ht="12.95" customHeight="1"/>
    <row r="192" ht="12.95" customHeight="1"/>
    <row r="193" ht="12.95" customHeight="1"/>
    <row r="194" ht="12.95" customHeight="1"/>
    <row r="195" ht="12.95" customHeight="1"/>
    <row r="196" ht="12.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2.95" customHeight="1"/>
    <row r="210" ht="12.95" customHeight="1"/>
    <row r="211" ht="12.95" customHeight="1"/>
    <row r="212" ht="12.95" customHeight="1"/>
    <row r="213" ht="12.95" customHeight="1"/>
    <row r="214" ht="12.95" customHeight="1"/>
    <row r="215" ht="12.95" customHeight="1"/>
    <row r="216" ht="12.95" customHeight="1"/>
    <row r="217" ht="12.95" customHeight="1"/>
    <row r="218" ht="12.95" customHeight="1"/>
    <row r="219" ht="12.95" customHeight="1"/>
    <row r="220" ht="12.95" customHeight="1"/>
    <row r="221" ht="12.95" customHeight="1"/>
    <row r="222" ht="12.95" customHeight="1"/>
    <row r="223" ht="12.95" customHeight="1"/>
    <row r="224" ht="12.95" customHeight="1"/>
    <row r="225" ht="12.95" customHeight="1"/>
    <row r="226" ht="12.95" customHeight="1"/>
    <row r="227" ht="12.95" customHeight="1"/>
    <row r="228" ht="12.95" customHeight="1"/>
    <row r="229" ht="12.95" customHeight="1"/>
    <row r="230" ht="12.95" customHeight="1"/>
    <row r="231" ht="12.95" customHeight="1"/>
    <row r="232" ht="12.95" customHeight="1"/>
    <row r="233" ht="12.95" customHeight="1"/>
    <row r="234" ht="12.95" customHeight="1"/>
    <row r="235" ht="12.95" customHeight="1"/>
    <row r="236" ht="12.95" customHeight="1"/>
    <row r="237" ht="12.95" customHeight="1"/>
    <row r="238" ht="12.95" customHeight="1"/>
    <row r="239" ht="12.95" customHeight="1"/>
    <row r="240" ht="12.95" customHeight="1"/>
    <row r="241" ht="12.95" customHeight="1"/>
    <row r="242" ht="12.95" customHeight="1"/>
    <row r="243" ht="12.95" customHeight="1"/>
    <row r="244" ht="12.95" customHeight="1"/>
    <row r="245" ht="12.95" customHeight="1"/>
  </sheetData>
  <mergeCells count="1">
    <mergeCell ref="B5:D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6243-BB32-4E37-9E21-FB9DF65F5615}">
  <dimension ref="A2:G140"/>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98</v>
      </c>
      <c r="C7" s="65">
        <f>'Ex. Company A Data and Results'!F57</f>
        <v>6500000.0000000093</v>
      </c>
    </row>
    <row r="8" spans="2:4" ht="12.95" customHeight="1">
      <c r="B8" s="55"/>
      <c r="C8" s="65" t="s">
        <v>91</v>
      </c>
    </row>
    <row r="9" spans="2:4" ht="12.95" customHeight="1">
      <c r="B9" s="55" t="s">
        <v>99</v>
      </c>
      <c r="C9" s="75">
        <f>C32</f>
        <v>34.258373205741627</v>
      </c>
    </row>
    <row r="10" spans="2:4" ht="12.95" customHeight="1">
      <c r="B10" s="55"/>
      <c r="C10" s="57" t="s">
        <v>89</v>
      </c>
    </row>
    <row r="11" spans="2:4" s="7" customFormat="1" ht="12.95" customHeight="1">
      <c r="B11" s="61" t="s">
        <v>100</v>
      </c>
      <c r="C11" s="66">
        <f>C7*C9</f>
        <v>222679425.83732089</v>
      </c>
    </row>
    <row r="12" spans="2:4" ht="12.95" customHeight="1">
      <c r="B12" s="58"/>
      <c r="C12" s="59"/>
    </row>
    <row r="13" spans="2:4" s="7" customFormat="1" ht="12.95" customHeight="1">
      <c r="B13" s="55" t="s">
        <v>101</v>
      </c>
      <c r="C13" s="65">
        <f>'Ex. Company A Data and Results'!F60</f>
        <v>9145555</v>
      </c>
    </row>
    <row r="14" spans="2:4" ht="12.95" customHeight="1">
      <c r="B14" s="55"/>
      <c r="C14" s="65" t="s">
        <v>91</v>
      </c>
    </row>
    <row r="15" spans="2:4" ht="12.95" customHeight="1">
      <c r="B15" s="55" t="s">
        <v>102</v>
      </c>
      <c r="C15" s="75">
        <f>C33</f>
        <v>132</v>
      </c>
    </row>
    <row r="16" spans="2:4" ht="12.95" customHeight="1">
      <c r="B16" s="55"/>
      <c r="C16" s="57" t="s">
        <v>89</v>
      </c>
    </row>
    <row r="17" spans="2:3" ht="12.95" customHeight="1">
      <c r="B17" s="61" t="s">
        <v>103</v>
      </c>
      <c r="C17" s="66">
        <f>C13*C15</f>
        <v>1207213260</v>
      </c>
    </row>
    <row r="18" spans="2:3" ht="12.95" customHeight="1"/>
    <row r="19" spans="2:3" ht="12.95" customHeight="1">
      <c r="B19" s="55" t="s">
        <v>104</v>
      </c>
      <c r="C19" s="65">
        <f>'Ex. Company A Data and Results'!F63</f>
        <v>0</v>
      </c>
    </row>
    <row r="20" spans="2:3" ht="12.95" customHeight="1">
      <c r="B20" s="55"/>
      <c r="C20" s="65" t="s">
        <v>91</v>
      </c>
    </row>
    <row r="21" spans="2:3" s="7" customFormat="1" ht="12.95" customHeight="1">
      <c r="B21" s="55" t="s">
        <v>105</v>
      </c>
      <c r="C21" s="75">
        <f>C34</f>
        <v>3180.72</v>
      </c>
    </row>
    <row r="22" spans="2:3" ht="12.95" customHeight="1">
      <c r="B22" s="55"/>
      <c r="C22" s="57" t="s">
        <v>89</v>
      </c>
    </row>
    <row r="23" spans="2:3" ht="12.95" customHeight="1">
      <c r="B23" s="61" t="s">
        <v>106</v>
      </c>
      <c r="C23" s="66">
        <f>C19*C21</f>
        <v>0</v>
      </c>
    </row>
    <row r="24" spans="2:3" ht="12.95" customHeight="1"/>
    <row r="25" spans="2:3" ht="12.95" customHeight="1">
      <c r="B25" s="61" t="s">
        <v>107</v>
      </c>
      <c r="C25" s="66">
        <f>C11+C17+C23</f>
        <v>1429892685.8373208</v>
      </c>
    </row>
    <row r="26" spans="2:3" ht="12.95" customHeight="1">
      <c r="B26" s="58"/>
      <c r="C26" s="59"/>
    </row>
    <row r="27" spans="2:3" ht="12.95" customHeight="1">
      <c r="B27" s="52"/>
      <c r="C27" s="52"/>
    </row>
    <row r="28" spans="2:3" ht="12.95" customHeight="1">
      <c r="B28" s="1"/>
      <c r="C28" s="1"/>
    </row>
    <row r="29" spans="2:3" ht="12.95" customHeight="1">
      <c r="B29" s="50" t="s">
        <v>108</v>
      </c>
      <c r="C29" s="50"/>
    </row>
    <row r="30" spans="2:3" ht="12.95" customHeight="1">
      <c r="B30" s="51" t="s">
        <v>85</v>
      </c>
      <c r="C30" s="51" t="s">
        <v>16</v>
      </c>
    </row>
    <row r="31" spans="2:3" ht="12.95" customHeight="1">
      <c r="B31" s="62" t="s">
        <v>109</v>
      </c>
      <c r="C31" s="69"/>
    </row>
    <row r="32" spans="2:3" ht="12.95" customHeight="1">
      <c r="B32" s="56" t="s">
        <v>110</v>
      </c>
      <c r="C32" s="111">
        <f>'Ex. Company A Data and Results'!F58</f>
        <v>34.258373205741627</v>
      </c>
    </row>
    <row r="33" spans="2:3" ht="12.95" customHeight="1">
      <c r="B33" s="56" t="s">
        <v>111</v>
      </c>
      <c r="C33" s="111">
        <f>'Ex. Company A Data and Results'!F61</f>
        <v>132</v>
      </c>
    </row>
    <row r="34" spans="2:3" ht="12.95" customHeight="1">
      <c r="B34" s="56" t="s">
        <v>105</v>
      </c>
      <c r="C34" s="111">
        <f>'Ex. Company A Data and Results'!F64</f>
        <v>3180.72</v>
      </c>
    </row>
    <row r="35" spans="2:3" ht="12.95" customHeight="1"/>
    <row r="36" spans="2:3" ht="12.95" customHeight="1">
      <c r="B36" s="60"/>
      <c r="C36" s="68"/>
    </row>
    <row r="37" spans="2:3" ht="12.95" customHeight="1"/>
    <row r="38" spans="2:3" ht="12.95" customHeight="1"/>
    <row r="39" spans="2:3" ht="12.95" customHeight="1"/>
    <row r="40" spans="2:3" ht="12.95" customHeight="1"/>
    <row r="41" spans="2:3" ht="12.95" customHeight="1"/>
    <row r="42" spans="2:3" ht="12.95" customHeight="1"/>
    <row r="43" spans="2:3" ht="12.95" customHeight="1"/>
    <row r="44" spans="2:3" ht="12.95" customHeight="1"/>
    <row r="45" spans="2:3" ht="12.95" customHeight="1"/>
    <row r="46" spans="2:3" ht="12.95" customHeight="1"/>
    <row r="47" spans="2:3" ht="12.95" customHeight="1"/>
    <row r="48" spans="2:3" ht="12.95" customHeight="1"/>
    <row r="49" s="7" customFormat="1" ht="12.95" customHeight="1"/>
    <row r="50" ht="12.95" customHeight="1"/>
    <row r="51" ht="12.95" customHeight="1"/>
    <row r="52" ht="12.95" customHeight="1"/>
    <row r="53" s="7" customFormat="1" ht="12.95" customHeight="1"/>
    <row r="54" ht="12.95" customHeight="1"/>
    <row r="55" ht="12.95" customHeight="1"/>
    <row r="56" ht="12.95" customHeight="1"/>
    <row r="57" ht="12.95" customHeight="1"/>
    <row r="58" ht="12.95" customHeight="1"/>
    <row r="59" s="7" customFormat="1" ht="12.95" customHeight="1"/>
    <row r="60" ht="12.95" customHeight="1"/>
    <row r="61" ht="12.95" customHeight="1"/>
    <row r="62" ht="12.95" customHeight="1"/>
    <row r="63" ht="12.95" customHeight="1"/>
    <row r="64" ht="12.95" customHeight="1"/>
    <row r="65" s="7" customFormat="1" ht="12.95" customHeight="1"/>
    <row r="66" ht="12.95" customHeight="1"/>
    <row r="67" s="7" customFormat="1" ht="12.95" customHeight="1"/>
    <row r="68" ht="12.95" customHeight="1"/>
    <row r="69" ht="12.95" customHeight="1"/>
    <row r="70" ht="12.95" customHeight="1"/>
    <row r="71" ht="12.95" customHeight="1"/>
    <row r="72" ht="12.95" customHeight="1"/>
    <row r="73" ht="12.95" customHeight="1"/>
    <row r="74" ht="12.95" customHeight="1"/>
    <row r="75" s="7" customFormat="1" ht="12.95" customHeight="1"/>
    <row r="76" ht="12.95" customHeight="1"/>
    <row r="77" s="7" customFormat="1" ht="12.95" customHeight="1"/>
    <row r="78" ht="12.95" customHeight="1"/>
    <row r="79" ht="12.95" customHeight="1"/>
    <row r="80" ht="12.95" customHeight="1"/>
    <row r="81" s="7" customFormat="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sheetData>
  <mergeCells count="1">
    <mergeCell ref="B5: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3CD8E-E004-4A96-BB68-5F53054506DE}">
  <dimension ref="A2:G163"/>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112</v>
      </c>
      <c r="C7" s="101">
        <f>'Ex. Company A Data and Results'!F21</f>
        <v>0.46</v>
      </c>
    </row>
    <row r="8" spans="2:4" ht="12.95" customHeight="1">
      <c r="B8" s="55"/>
      <c r="C8" s="74" t="s">
        <v>91</v>
      </c>
    </row>
    <row r="9" spans="2:4" ht="12.95" customHeight="1">
      <c r="B9" s="55" t="s">
        <v>37</v>
      </c>
      <c r="C9" s="70">
        <f>'Ex. Company A Data and Results'!F16</f>
        <v>1088935.1558996348</v>
      </c>
    </row>
    <row r="10" spans="2:4" s="7" customFormat="1" ht="12.95" customHeight="1">
      <c r="B10" s="55"/>
      <c r="C10" s="57" t="s">
        <v>91</v>
      </c>
    </row>
    <row r="11" spans="2:4" ht="12.95" customHeight="1">
      <c r="B11" s="55" t="s">
        <v>113</v>
      </c>
      <c r="C11" s="64">
        <f>C55</f>
        <v>30444</v>
      </c>
    </row>
    <row r="12" spans="2:4" s="7" customFormat="1" ht="12.95" customHeight="1">
      <c r="B12" s="55"/>
      <c r="C12" s="64" t="s">
        <v>89</v>
      </c>
    </row>
    <row r="13" spans="2:4" ht="12.95" customHeight="1">
      <c r="B13" s="61" t="s">
        <v>114</v>
      </c>
      <c r="C13" s="66">
        <f>C7*C9*C11</f>
        <v>15249709267.655901</v>
      </c>
    </row>
    <row r="14" spans="2:4" ht="12.95" customHeight="1">
      <c r="B14" s="58"/>
      <c r="C14" s="59"/>
    </row>
    <row r="15" spans="2:4" ht="12.95" customHeight="1">
      <c r="B15" s="55" t="s">
        <v>112</v>
      </c>
      <c r="C15" s="101">
        <f>'Ex. Company A Data and Results'!F29</f>
        <v>0.98</v>
      </c>
    </row>
    <row r="16" spans="2:4" ht="12.95" customHeight="1">
      <c r="B16" s="55"/>
      <c r="C16" s="74" t="s">
        <v>91</v>
      </c>
    </row>
    <row r="17" spans="2:3" ht="12.95" customHeight="1">
      <c r="B17" s="55" t="s">
        <v>37</v>
      </c>
      <c r="C17" s="70">
        <f>'Ex. Company A Data and Results'!F24</f>
        <v>128654689.69283508</v>
      </c>
    </row>
    <row r="18" spans="2:3" ht="12.95" customHeight="1">
      <c r="B18" s="55"/>
      <c r="C18" s="57" t="s">
        <v>91</v>
      </c>
    </row>
    <row r="19" spans="2:3" ht="12.95" customHeight="1">
      <c r="B19" s="55" t="s">
        <v>113</v>
      </c>
      <c r="C19" s="64">
        <f>C56</f>
        <v>5.0827999999999998</v>
      </c>
    </row>
    <row r="20" spans="2:3" ht="12.95" customHeight="1">
      <c r="B20" s="55"/>
      <c r="C20" s="64" t="s">
        <v>89</v>
      </c>
    </row>
    <row r="21" spans="2:3" ht="12.95" customHeight="1">
      <c r="B21" s="61" t="s">
        <v>115</v>
      </c>
      <c r="C21" s="66">
        <f>C15*C17*C19</f>
        <v>640847535.63532722</v>
      </c>
    </row>
    <row r="22" spans="2:3" ht="12.95" customHeight="1"/>
    <row r="23" spans="2:3" ht="12.95" customHeight="1">
      <c r="B23" s="55" t="s">
        <v>112</v>
      </c>
      <c r="C23" s="101">
        <f>'Ex. Company A Data and Results'!F37</f>
        <v>0.28250000000000003</v>
      </c>
    </row>
    <row r="24" spans="2:3" ht="12.95" customHeight="1">
      <c r="B24" s="55"/>
      <c r="C24" s="74" t="s">
        <v>91</v>
      </c>
    </row>
    <row r="25" spans="2:3" ht="12.95" customHeight="1">
      <c r="B25" s="55" t="s">
        <v>37</v>
      </c>
      <c r="C25" s="70">
        <f>'Ex. Company A Data and Results'!F32</f>
        <v>40251.466808802128</v>
      </c>
    </row>
    <row r="26" spans="2:3" ht="12.95" customHeight="1">
      <c r="B26" s="55"/>
      <c r="C26" s="57" t="s">
        <v>91</v>
      </c>
    </row>
    <row r="27" spans="2:3" ht="12.95" customHeight="1">
      <c r="B27" s="55" t="s">
        <v>113</v>
      </c>
      <c r="C27" s="64">
        <f>C57</f>
        <v>5822</v>
      </c>
    </row>
    <row r="28" spans="2:3" ht="12.95" customHeight="1">
      <c r="B28" s="55"/>
      <c r="C28" s="64" t="s">
        <v>89</v>
      </c>
    </row>
    <row r="29" spans="2:3" ht="12.95" customHeight="1">
      <c r="B29" s="61" t="s">
        <v>116</v>
      </c>
      <c r="C29" s="66">
        <f>C23*C25*C27</f>
        <v>66202191.232439004</v>
      </c>
    </row>
    <row r="30" spans="2:3" ht="12.95" customHeight="1"/>
    <row r="31" spans="2:3" ht="12.95" customHeight="1">
      <c r="B31" s="55" t="s">
        <v>112</v>
      </c>
      <c r="C31" s="101">
        <f>'Ex. Company A Data and Results'!F45</f>
        <v>0.28000000000000003</v>
      </c>
    </row>
    <row r="32" spans="2:3" ht="12.95" customHeight="1">
      <c r="B32" s="55"/>
      <c r="C32" s="74" t="s">
        <v>91</v>
      </c>
    </row>
    <row r="33" spans="1:3" ht="12.95" customHeight="1">
      <c r="B33" s="55" t="s">
        <v>37</v>
      </c>
      <c r="C33" s="70">
        <f>'Ex. Company A Data and Results'!F40</f>
        <v>3449984.3239610144</v>
      </c>
    </row>
    <row r="34" spans="1:3" ht="12.95" customHeight="1">
      <c r="B34" s="55"/>
      <c r="C34" s="57" t="s">
        <v>91</v>
      </c>
    </row>
    <row r="35" spans="1:3" ht="12.95" customHeight="1">
      <c r="B35" s="55" t="s">
        <v>113</v>
      </c>
      <c r="C35" s="64">
        <f>C58</f>
        <v>2647.0588235294117</v>
      </c>
    </row>
    <row r="36" spans="1:3" ht="12.95" customHeight="1">
      <c r="B36" s="55"/>
      <c r="C36" s="64" t="s">
        <v>89</v>
      </c>
    </row>
    <row r="37" spans="1:3" ht="12.95" customHeight="1">
      <c r="B37" s="61" t="s">
        <v>117</v>
      </c>
      <c r="C37" s="66">
        <f>C31*C33*C35</f>
        <v>2557047204.8181639</v>
      </c>
    </row>
    <row r="38" spans="1:3" ht="12.95" customHeight="1"/>
    <row r="39" spans="1:3" ht="12.95" customHeight="1">
      <c r="B39" s="55" t="s">
        <v>112</v>
      </c>
      <c r="C39" s="101">
        <f>'Ex. Company A Data and Results'!F53</f>
        <v>0.46511627906976744</v>
      </c>
    </row>
    <row r="40" spans="1:3" ht="12.95" customHeight="1">
      <c r="B40" s="55"/>
      <c r="C40" s="74" t="s">
        <v>91</v>
      </c>
    </row>
    <row r="41" spans="1:3" ht="12.95" customHeight="1">
      <c r="B41" s="55" t="s">
        <v>37</v>
      </c>
      <c r="C41" s="70">
        <f>'Ex. Company A Data and Results'!F48</f>
        <v>1430324.534445218</v>
      </c>
    </row>
    <row r="42" spans="1:3" ht="12.95" customHeight="1">
      <c r="B42" s="55"/>
      <c r="C42" s="57" t="s">
        <v>91</v>
      </c>
    </row>
    <row r="43" spans="1:3" ht="12.95" customHeight="1">
      <c r="B43" s="55" t="s">
        <v>113</v>
      </c>
      <c r="C43" s="64">
        <f>C59</f>
        <v>11190.476190476191</v>
      </c>
    </row>
    <row r="44" spans="1:3" ht="12.95" customHeight="1">
      <c r="B44" s="55"/>
      <c r="C44" s="64" t="s">
        <v>89</v>
      </c>
    </row>
    <row r="45" spans="1:3" ht="12.95" customHeight="1">
      <c r="A45" s="84"/>
      <c r="B45" s="61" t="s">
        <v>118</v>
      </c>
      <c r="C45" s="66">
        <f>C39*C41*C43</f>
        <v>7444657045.2851887</v>
      </c>
    </row>
    <row r="46" spans="1:3" ht="12.95" customHeight="1">
      <c r="A46" s="84"/>
      <c r="B46" s="58"/>
      <c r="C46" s="59"/>
    </row>
    <row r="47" spans="1:3" ht="12.95" customHeight="1">
      <c r="A47" s="84"/>
      <c r="B47" s="61" t="s">
        <v>119</v>
      </c>
      <c r="C47" s="66">
        <f>C37+C13+C21+C29+C45</f>
        <v>25958463244.627014</v>
      </c>
    </row>
    <row r="48" spans="1:3" ht="12.95" customHeight="1">
      <c r="A48" s="84"/>
    </row>
    <row r="49" spans="1:3" ht="12.95" customHeight="1">
      <c r="A49" s="84"/>
      <c r="B49" s="86"/>
      <c r="C49" s="86"/>
    </row>
    <row r="50" spans="1:3" ht="12.95" customHeight="1">
      <c r="A50" s="84"/>
      <c r="B50" s="84"/>
      <c r="C50" s="84"/>
    </row>
    <row r="51" spans="1:3" ht="12.95" customHeight="1">
      <c r="A51" s="84"/>
      <c r="B51" s="50" t="s">
        <v>108</v>
      </c>
      <c r="C51" s="50"/>
    </row>
    <row r="52" spans="1:3" ht="12.95" customHeight="1">
      <c r="A52" s="84"/>
      <c r="B52" s="51" t="s">
        <v>85</v>
      </c>
      <c r="C52" s="51" t="s">
        <v>16</v>
      </c>
    </row>
    <row r="53" spans="1:3" ht="12.95" customHeight="1">
      <c r="A53" s="84"/>
      <c r="B53" s="62" t="s">
        <v>109</v>
      </c>
      <c r="C53" s="69"/>
    </row>
    <row r="54" spans="1:3" ht="12.95" customHeight="1">
      <c r="A54" s="84"/>
      <c r="B54" s="112" t="s">
        <v>120</v>
      </c>
      <c r="C54" s="67"/>
    </row>
    <row r="55" spans="1:3" ht="12.95" customHeight="1">
      <c r="A55" s="84"/>
      <c r="B55" s="104" t="s">
        <v>121</v>
      </c>
      <c r="C55" s="69">
        <f>'Ex. Company A Data and Results'!F22</f>
        <v>30444</v>
      </c>
    </row>
    <row r="56" spans="1:3" ht="12.95" customHeight="1">
      <c r="A56" s="84"/>
      <c r="B56" s="104" t="s">
        <v>122</v>
      </c>
      <c r="C56" s="69">
        <f>'Ex. Company A Data and Results'!F30</f>
        <v>5.0827999999999998</v>
      </c>
    </row>
    <row r="57" spans="1:3" ht="12.95" customHeight="1">
      <c r="B57" s="104" t="s">
        <v>123</v>
      </c>
      <c r="C57" s="69">
        <f>'Ex. Company A Data and Results'!F38</f>
        <v>5822</v>
      </c>
    </row>
    <row r="58" spans="1:3" ht="12.95" customHeight="1">
      <c r="B58" s="104" t="s">
        <v>124</v>
      </c>
      <c r="C58" s="69">
        <f>'Ex. Company A Data and Results'!F46</f>
        <v>2647.0588235294117</v>
      </c>
    </row>
    <row r="59" spans="1:3" ht="12.95" customHeight="1">
      <c r="B59" s="104" t="s">
        <v>125</v>
      </c>
      <c r="C59" s="69">
        <f>'Ex. Company A Data and Results'!F54</f>
        <v>11190.476190476191</v>
      </c>
    </row>
    <row r="60" spans="1:3" ht="12.95" customHeight="1"/>
    <row r="61" spans="1:3" ht="12.95" customHeight="1"/>
    <row r="62" spans="1:3" ht="12.95" customHeight="1"/>
    <row r="63" spans="1:3" ht="12.95" customHeight="1"/>
    <row r="64" spans="1:3" ht="12.95" customHeight="1"/>
    <row r="65" spans="2:3" s="7" customFormat="1" ht="12.95" customHeight="1"/>
    <row r="66" spans="2:3" ht="12.95" customHeight="1"/>
    <row r="67" spans="2:3" ht="12.95" customHeight="1"/>
    <row r="68" spans="2:3" ht="12.95" customHeight="1">
      <c r="B68" s="7"/>
      <c r="C68" s="7"/>
    </row>
    <row r="69" spans="2:3" s="7" customFormat="1" ht="12.95" customHeight="1">
      <c r="B69"/>
      <c r="C69"/>
    </row>
    <row r="70" spans="2:3" ht="12.95" customHeight="1"/>
    <row r="71" spans="2:3" ht="12.95" customHeight="1"/>
    <row r="72" spans="2:3" ht="12.95" customHeight="1"/>
    <row r="73" spans="2:3" ht="12.95" customHeight="1"/>
    <row r="74" spans="2:3" ht="12.95" customHeight="1">
      <c r="B74" s="7"/>
      <c r="C74" s="7"/>
    </row>
    <row r="75" spans="2:3" s="7" customFormat="1" ht="12.95" customHeight="1">
      <c r="B75"/>
      <c r="C75"/>
    </row>
    <row r="76" spans="2:3" ht="12.95" customHeight="1"/>
    <row r="77" spans="2:3" ht="12.95" customHeight="1"/>
    <row r="78" spans="2:3" ht="12.95" customHeight="1"/>
    <row r="79" spans="2:3" ht="12.95" customHeight="1"/>
    <row r="80" spans="2:3" ht="12.95" customHeight="1">
      <c r="B80" s="7"/>
      <c r="C80" s="7"/>
    </row>
    <row r="81" spans="2:3" s="7" customFormat="1" ht="12.95" customHeight="1">
      <c r="B81"/>
      <c r="C81"/>
    </row>
    <row r="82" spans="2:3" ht="12.95" customHeight="1">
      <c r="B82" s="7"/>
      <c r="C82" s="7"/>
    </row>
    <row r="83" spans="2:3" s="7" customFormat="1" ht="12.95" customHeight="1">
      <c r="B83"/>
      <c r="C83"/>
    </row>
    <row r="84" spans="2:3" ht="12.95" customHeight="1"/>
    <row r="85" spans="2:3" ht="12.95" customHeight="1"/>
    <row r="86" spans="2:3" ht="12.95" customHeight="1"/>
    <row r="87" spans="2:3" ht="12.95" customHeight="1"/>
    <row r="88" spans="2:3" ht="12.95" customHeight="1"/>
    <row r="89" spans="2:3" ht="12.95" customHeight="1"/>
    <row r="90" spans="2:3" ht="12.95" customHeight="1">
      <c r="B90" s="7"/>
      <c r="C90" s="7"/>
    </row>
    <row r="91" spans="2:3" s="7" customFormat="1" ht="12.95" customHeight="1">
      <c r="B91"/>
      <c r="C91"/>
    </row>
    <row r="92" spans="2:3" ht="12.95" customHeight="1">
      <c r="B92" s="7"/>
      <c r="C92" s="7"/>
    </row>
    <row r="93" spans="2:3" s="7" customFormat="1" ht="12.95" customHeight="1">
      <c r="B93"/>
      <c r="C93"/>
    </row>
    <row r="94" spans="2:3" ht="12.95" customHeight="1"/>
    <row r="95" spans="2:3" ht="12.95" customHeight="1"/>
    <row r="96" spans="2:3" ht="12.95" customHeight="1">
      <c r="B96" s="7"/>
      <c r="C96" s="7"/>
    </row>
    <row r="97" spans="2:3" s="7" customFormat="1" ht="12.95" customHeight="1">
      <c r="B97"/>
      <c r="C97"/>
    </row>
    <row r="98" spans="2:3" ht="12.95" customHeight="1"/>
    <row r="99" spans="2:3" ht="12.95" customHeight="1"/>
    <row r="100" spans="2:3" ht="12.95" customHeight="1"/>
    <row r="101" spans="2:3" ht="12.95" customHeight="1"/>
    <row r="102" spans="2:3" ht="12.95" customHeight="1"/>
    <row r="103" spans="2:3" ht="12.95" customHeight="1"/>
    <row r="104" spans="2:3" ht="12.95" customHeight="1"/>
    <row r="105" spans="2:3" ht="12.95" customHeight="1"/>
    <row r="106" spans="2:3" ht="12.95" customHeight="1"/>
    <row r="107" spans="2:3" ht="12.95" customHeight="1"/>
    <row r="108" spans="2:3" ht="12.95" customHeight="1"/>
    <row r="109" spans="2:3" ht="12.95" customHeight="1"/>
    <row r="110" spans="2:3" ht="12.95" customHeight="1"/>
    <row r="111" spans="2:3" ht="12.95" customHeight="1"/>
    <row r="112" spans="2:3"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sheetData>
  <mergeCells count="1">
    <mergeCell ref="B5: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F0C16-D4B0-4F8B-A5AC-A686C2CBF38A}">
  <dimension ref="A2:G213"/>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126</v>
      </c>
      <c r="C7" s="101">
        <f>'Ex. Company A Data and Results'!F20</f>
        <v>0.71</v>
      </c>
    </row>
    <row r="8" spans="2:4" ht="12.95" customHeight="1">
      <c r="B8" s="55"/>
      <c r="C8" s="102" t="s">
        <v>87</v>
      </c>
    </row>
    <row r="9" spans="2:4" ht="12.95" customHeight="1">
      <c r="B9" s="55" t="s">
        <v>127</v>
      </c>
      <c r="C9" s="101">
        <f>'Ex. Company A Data and Results'!F21</f>
        <v>0.46</v>
      </c>
    </row>
    <row r="10" spans="2:4" s="7" customFormat="1" ht="12.95" customHeight="1">
      <c r="B10" s="55"/>
      <c r="C10" s="101" t="s">
        <v>89</v>
      </c>
    </row>
    <row r="11" spans="2:4" ht="12.95" customHeight="1">
      <c r="B11" s="55" t="s">
        <v>128</v>
      </c>
      <c r="C11" s="101">
        <f>C7-C9</f>
        <v>0.24999999999999994</v>
      </c>
    </row>
    <row r="12" spans="2:4" s="7" customFormat="1" ht="12.95" customHeight="1">
      <c r="B12" s="55"/>
      <c r="C12" s="71" t="s">
        <v>91</v>
      </c>
    </row>
    <row r="13" spans="2:4" ht="12.95" customHeight="1">
      <c r="B13" s="55" t="s">
        <v>37</v>
      </c>
      <c r="C13" s="65">
        <f>'Ex. Company A Data and Results'!F16</f>
        <v>1088935.1558996348</v>
      </c>
    </row>
    <row r="14" spans="2:4" ht="12.95" customHeight="1">
      <c r="B14" s="55"/>
      <c r="C14" s="75" t="s">
        <v>91</v>
      </c>
    </row>
    <row r="15" spans="2:4" ht="12.95" customHeight="1">
      <c r="B15" s="55" t="s">
        <v>113</v>
      </c>
      <c r="C15" s="64">
        <f>C75</f>
        <v>30444</v>
      </c>
    </row>
    <row r="16" spans="2:4" ht="12.95" customHeight="1">
      <c r="B16" s="55"/>
      <c r="C16" s="71" t="s">
        <v>89</v>
      </c>
    </row>
    <row r="17" spans="2:3" ht="12.95" customHeight="1">
      <c r="B17" s="61" t="s">
        <v>129</v>
      </c>
      <c r="C17" s="103">
        <f>C11*C13*C15</f>
        <v>8287885471.5521193</v>
      </c>
    </row>
    <row r="18" spans="2:3" ht="12.95" customHeight="1">
      <c r="B18" s="58"/>
      <c r="C18" s="59"/>
    </row>
    <row r="19" spans="2:3" ht="12.95" customHeight="1">
      <c r="B19" s="55" t="s">
        <v>126</v>
      </c>
      <c r="C19" s="101">
        <f>'Ex. Company A Data and Results'!F28</f>
        <v>0.98</v>
      </c>
    </row>
    <row r="20" spans="2:3" ht="12.95" customHeight="1">
      <c r="B20" s="55"/>
      <c r="C20" s="102" t="s">
        <v>87</v>
      </c>
    </row>
    <row r="21" spans="2:3" ht="12.95" customHeight="1">
      <c r="B21" s="55" t="s">
        <v>127</v>
      </c>
      <c r="C21" s="101">
        <f>'Ex. Company A Data and Results'!F29</f>
        <v>0.98</v>
      </c>
    </row>
    <row r="22" spans="2:3" ht="12.95" customHeight="1">
      <c r="B22" s="55"/>
      <c r="C22" s="101" t="s">
        <v>89</v>
      </c>
    </row>
    <row r="23" spans="2:3" ht="12.95" customHeight="1">
      <c r="B23" s="55" t="s">
        <v>128</v>
      </c>
      <c r="C23" s="101">
        <f>C19-C21</f>
        <v>0</v>
      </c>
    </row>
    <row r="24" spans="2:3" ht="12.95" customHeight="1">
      <c r="B24" s="55"/>
      <c r="C24" s="71" t="s">
        <v>91</v>
      </c>
    </row>
    <row r="25" spans="2:3" ht="12.95" customHeight="1">
      <c r="B25" s="55" t="s">
        <v>37</v>
      </c>
      <c r="C25" s="65">
        <f>'Ex. Company A Data and Results'!F24</f>
        <v>128654689.69283508</v>
      </c>
    </row>
    <row r="26" spans="2:3" ht="12.95" customHeight="1">
      <c r="B26" s="55"/>
      <c r="C26" s="75" t="s">
        <v>91</v>
      </c>
    </row>
    <row r="27" spans="2:3" ht="12.95" customHeight="1">
      <c r="B27" s="55" t="s">
        <v>113</v>
      </c>
      <c r="C27" s="64">
        <f>C76</f>
        <v>5.0827999999999998</v>
      </c>
    </row>
    <row r="28" spans="2:3" ht="12.95" customHeight="1">
      <c r="B28" s="55"/>
      <c r="C28" s="71" t="s">
        <v>89</v>
      </c>
    </row>
    <row r="29" spans="2:3" ht="12.95" customHeight="1">
      <c r="B29" s="61" t="s">
        <v>130</v>
      </c>
      <c r="C29" s="103">
        <f>C23*C25*C27</f>
        <v>0</v>
      </c>
    </row>
    <row r="30" spans="2:3" ht="12.95" customHeight="1"/>
    <row r="31" spans="2:3" ht="12.95" customHeight="1">
      <c r="B31" s="55" t="s">
        <v>126</v>
      </c>
      <c r="C31" s="101">
        <f>'Ex. Company A Data and Results'!F36</f>
        <v>0.31</v>
      </c>
    </row>
    <row r="32" spans="2:3" ht="12.95" customHeight="1">
      <c r="B32" s="55"/>
      <c r="C32" s="102" t="s">
        <v>87</v>
      </c>
    </row>
    <row r="33" spans="2:3" ht="12.95" customHeight="1">
      <c r="B33" s="55" t="s">
        <v>127</v>
      </c>
      <c r="C33" s="101">
        <f>'Ex. Company A Data and Results'!F37</f>
        <v>0.28250000000000003</v>
      </c>
    </row>
    <row r="34" spans="2:3" ht="12.95" customHeight="1">
      <c r="B34" s="55"/>
      <c r="C34" s="101" t="s">
        <v>89</v>
      </c>
    </row>
    <row r="35" spans="2:3" ht="12.95" customHeight="1">
      <c r="B35" s="55" t="s">
        <v>128</v>
      </c>
      <c r="C35" s="101">
        <f>C31-C33</f>
        <v>2.7499999999999969E-2</v>
      </c>
    </row>
    <row r="36" spans="2:3" ht="12.95" customHeight="1">
      <c r="B36" s="55"/>
      <c r="C36" s="71" t="s">
        <v>91</v>
      </c>
    </row>
    <row r="37" spans="2:3" ht="12.95" customHeight="1">
      <c r="B37" s="55" t="s">
        <v>37</v>
      </c>
      <c r="C37" s="65">
        <f>'Ex. Company A Data and Results'!F32</f>
        <v>40251.466808802128</v>
      </c>
    </row>
    <row r="38" spans="2:3" ht="12.95" customHeight="1">
      <c r="B38" s="55"/>
      <c r="C38" s="75" t="s">
        <v>91</v>
      </c>
    </row>
    <row r="39" spans="2:3" ht="12.95" customHeight="1">
      <c r="B39" s="55" t="s">
        <v>113</v>
      </c>
      <c r="C39" s="64">
        <f>C77</f>
        <v>5822</v>
      </c>
    </row>
    <row r="40" spans="2:3" ht="12.95" customHeight="1">
      <c r="B40" s="55"/>
      <c r="C40" s="71" t="s">
        <v>89</v>
      </c>
    </row>
    <row r="41" spans="2:3" ht="12.95" customHeight="1">
      <c r="B41" s="100" t="s">
        <v>131</v>
      </c>
      <c r="C41" s="103">
        <f>C35*C37*C39</f>
        <v>6444461.0934232576</v>
      </c>
    </row>
    <row r="42" spans="2:3" ht="12.95" customHeight="1"/>
    <row r="43" spans="2:3" ht="12.95" customHeight="1">
      <c r="B43" s="55" t="s">
        <v>126</v>
      </c>
      <c r="C43" s="101">
        <f>'Ex. Company A Data and Results'!F52</f>
        <v>0.46511627906976744</v>
      </c>
    </row>
    <row r="44" spans="2:3" ht="12.95" customHeight="1">
      <c r="B44" s="55"/>
      <c r="C44" s="102" t="s">
        <v>87</v>
      </c>
    </row>
    <row r="45" spans="2:3" ht="12.95" customHeight="1">
      <c r="B45" s="55" t="s">
        <v>127</v>
      </c>
      <c r="C45" s="101">
        <f>'Ex. Company A Data and Results'!F45</f>
        <v>0.28000000000000003</v>
      </c>
    </row>
    <row r="46" spans="2:3" ht="12.95" customHeight="1">
      <c r="B46" s="55"/>
      <c r="C46" s="101" t="s">
        <v>89</v>
      </c>
    </row>
    <row r="47" spans="2:3" ht="12.95" customHeight="1">
      <c r="B47" s="55" t="s">
        <v>128</v>
      </c>
      <c r="C47" s="101">
        <f>C43-C45</f>
        <v>0.18511627906976741</v>
      </c>
    </row>
    <row r="48" spans="2:3" ht="12.95" customHeight="1">
      <c r="B48" s="55"/>
      <c r="C48" s="71" t="s">
        <v>91</v>
      </c>
    </row>
    <row r="49" spans="2:3" ht="12.95" customHeight="1">
      <c r="B49" s="55" t="s">
        <v>37</v>
      </c>
      <c r="C49" s="65">
        <f>'Ex. Company A Data and Results'!F40</f>
        <v>3449984.3239610144</v>
      </c>
    </row>
    <row r="50" spans="2:3" ht="12.95" customHeight="1">
      <c r="B50" s="55"/>
      <c r="C50" s="75" t="s">
        <v>91</v>
      </c>
    </row>
    <row r="51" spans="2:3" ht="12.95" customHeight="1">
      <c r="B51" s="55" t="s">
        <v>113</v>
      </c>
      <c r="C51" s="64">
        <f>C78</f>
        <v>2647.0588235294117</v>
      </c>
    </row>
    <row r="52" spans="2:3" ht="12.95" customHeight="1">
      <c r="B52" s="55"/>
      <c r="C52" s="71" t="s">
        <v>89</v>
      </c>
    </row>
    <row r="53" spans="2:3" ht="12.95" customHeight="1">
      <c r="B53" s="61" t="s">
        <v>132</v>
      </c>
      <c r="C53" s="103">
        <f>C47*C49*C51</f>
        <v>1690539514.1488853</v>
      </c>
    </row>
    <row r="54" spans="2:3" ht="12.95" customHeight="1">
      <c r="B54" s="58"/>
      <c r="C54" s="59"/>
    </row>
    <row r="55" spans="2:3" s="7" customFormat="1" ht="12.95" customHeight="1">
      <c r="B55" s="55" t="s">
        <v>126</v>
      </c>
      <c r="C55" s="101">
        <f>'Ex. Company A Data and Results'!F53</f>
        <v>0.46511627906976744</v>
      </c>
    </row>
    <row r="56" spans="2:3" ht="12.95" customHeight="1">
      <c r="B56" s="55"/>
      <c r="C56" s="102" t="s">
        <v>87</v>
      </c>
    </row>
    <row r="57" spans="2:3" ht="12.95" customHeight="1">
      <c r="B57" s="55" t="s">
        <v>127</v>
      </c>
      <c r="C57" s="101">
        <f>'Ex. Company A Data and Results'!F53</f>
        <v>0.46511627906976744</v>
      </c>
    </row>
    <row r="58" spans="2:3" ht="12.95" customHeight="1">
      <c r="B58" s="55"/>
      <c r="C58" s="101" t="s">
        <v>89</v>
      </c>
    </row>
    <row r="59" spans="2:3" s="7" customFormat="1" ht="12.95" customHeight="1">
      <c r="B59" s="55" t="s">
        <v>128</v>
      </c>
      <c r="C59" s="101">
        <f>C55-C57</f>
        <v>0</v>
      </c>
    </row>
    <row r="60" spans="2:3" ht="12.95" customHeight="1">
      <c r="B60" s="55"/>
      <c r="C60" s="71" t="s">
        <v>91</v>
      </c>
    </row>
    <row r="61" spans="2:3" ht="12.95" customHeight="1">
      <c r="B61" s="55" t="s">
        <v>37</v>
      </c>
      <c r="C61" s="65">
        <f>'Ex. Company A Data and Results'!F48</f>
        <v>1430324.534445218</v>
      </c>
    </row>
    <row r="62" spans="2:3" ht="12.95" customHeight="1">
      <c r="B62" s="55"/>
      <c r="C62" s="75" t="s">
        <v>91</v>
      </c>
    </row>
    <row r="63" spans="2:3" ht="12.95" customHeight="1">
      <c r="B63" s="55" t="s">
        <v>113</v>
      </c>
      <c r="C63" s="64">
        <f>C79</f>
        <v>11190.476190476191</v>
      </c>
    </row>
    <row r="64" spans="2:3" s="7" customFormat="1" ht="12.95" customHeight="1">
      <c r="B64" s="55"/>
      <c r="C64" s="71" t="s">
        <v>89</v>
      </c>
    </row>
    <row r="65" spans="2:3" ht="12.95" customHeight="1">
      <c r="B65" s="100" t="s">
        <v>133</v>
      </c>
      <c r="C65" s="103">
        <f>C59*C61*C63</f>
        <v>0</v>
      </c>
    </row>
    <row r="66" spans="2:3" ht="12.95" customHeight="1">
      <c r="B66" s="58"/>
      <c r="C66" s="59"/>
    </row>
    <row r="67" spans="2:3" ht="12.95" customHeight="1">
      <c r="B67" s="61" t="s">
        <v>134</v>
      </c>
      <c r="C67" s="103">
        <f>C53+C17+C29+C41+C65</f>
        <v>9984869446.7944279</v>
      </c>
    </row>
    <row r="68" spans="2:3" ht="12.95" customHeight="1">
      <c r="B68" s="7"/>
      <c r="C68" s="7"/>
    </row>
    <row r="69" spans="2:3" ht="12.95" customHeight="1">
      <c r="B69" s="52"/>
      <c r="C69" s="52"/>
    </row>
    <row r="70" spans="2:3" s="7" customFormat="1" ht="12.95" customHeight="1">
      <c r="B70"/>
      <c r="C70"/>
    </row>
    <row r="71" spans="2:3" ht="12.95" customHeight="1">
      <c r="B71" s="50" t="s">
        <v>108</v>
      </c>
      <c r="C71" s="50"/>
    </row>
    <row r="72" spans="2:3" s="7" customFormat="1" ht="12.95" customHeight="1">
      <c r="B72" s="51" t="s">
        <v>85</v>
      </c>
      <c r="C72" s="51" t="s">
        <v>16</v>
      </c>
    </row>
    <row r="73" spans="2:3" ht="12.95" customHeight="1">
      <c r="B73" s="62" t="s">
        <v>109</v>
      </c>
      <c r="C73" s="69"/>
    </row>
    <row r="74" spans="2:3" ht="12.95" customHeight="1">
      <c r="B74" s="112" t="s">
        <v>120</v>
      </c>
      <c r="C74" s="67"/>
    </row>
    <row r="75" spans="2:3" ht="12.95" customHeight="1">
      <c r="B75" s="104" t="s">
        <v>121</v>
      </c>
      <c r="C75" s="69">
        <f>'Ex. Company A Data and Results'!F22</f>
        <v>30444</v>
      </c>
    </row>
    <row r="76" spans="2:3" ht="12.95" customHeight="1">
      <c r="B76" s="104" t="s">
        <v>122</v>
      </c>
      <c r="C76" s="69">
        <f>'Ex. Company A Data and Results'!F30</f>
        <v>5.0827999999999998</v>
      </c>
    </row>
    <row r="77" spans="2:3" ht="12.95" customHeight="1">
      <c r="B77" s="104" t="s">
        <v>123</v>
      </c>
      <c r="C77" s="69">
        <f>'Ex. Company A Data and Results'!F38</f>
        <v>5822</v>
      </c>
    </row>
    <row r="78" spans="2:3" ht="12.95" customHeight="1">
      <c r="B78" s="104" t="s">
        <v>124</v>
      </c>
      <c r="C78" s="69">
        <f>'Ex. Company A Data and Results'!F46</f>
        <v>2647.0588235294117</v>
      </c>
    </row>
    <row r="79" spans="2:3" s="7" customFormat="1" ht="12.95" customHeight="1">
      <c r="B79" s="104" t="s">
        <v>125</v>
      </c>
      <c r="C79" s="69">
        <f>'Ex. Company A Data and Results'!F54</f>
        <v>11190.476190476191</v>
      </c>
    </row>
    <row r="80" spans="2:3" ht="12.95" customHeight="1">
      <c r="B80" s="60"/>
      <c r="C80" s="68"/>
    </row>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row r="177" ht="12.95" customHeight="1"/>
    <row r="178" ht="12.95" customHeight="1"/>
    <row r="179" ht="12.95" customHeight="1"/>
    <row r="180" ht="12.95" customHeight="1"/>
    <row r="181" ht="12.95" customHeight="1"/>
    <row r="182" ht="12.95" customHeight="1"/>
    <row r="183" ht="12.95" customHeight="1"/>
    <row r="184" ht="12.95" customHeight="1"/>
    <row r="185" ht="12.95" customHeight="1"/>
    <row r="186" ht="12.95" customHeight="1"/>
    <row r="187" ht="12.95" customHeight="1"/>
    <row r="188" ht="12.95" customHeight="1"/>
    <row r="189" ht="12.95" customHeight="1"/>
    <row r="190" ht="12.95" customHeight="1"/>
    <row r="191" ht="12.95" customHeight="1"/>
    <row r="192" ht="12.95" customHeight="1"/>
    <row r="193" ht="12.95" customHeight="1"/>
    <row r="194" ht="12.95" customHeight="1"/>
    <row r="195" ht="12.95" customHeight="1"/>
    <row r="196" ht="12.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2.95" customHeight="1"/>
    <row r="210" ht="12.95" customHeight="1"/>
    <row r="211" ht="12.95" customHeight="1"/>
    <row r="212" ht="12.95" customHeight="1"/>
    <row r="213" ht="12.95" customHeight="1"/>
  </sheetData>
  <mergeCells count="1">
    <mergeCell ref="B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0336E-6E1B-4572-99E2-A663F0E099BF}">
  <dimension ref="A2:G176"/>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135</v>
      </c>
      <c r="C7" s="65">
        <f>'Ex. Company A Data and Results'!F66</f>
        <v>0</v>
      </c>
    </row>
    <row r="8" spans="2:4" ht="12.95" customHeight="1">
      <c r="B8" s="55"/>
      <c r="C8" s="57" t="s">
        <v>91</v>
      </c>
    </row>
    <row r="9" spans="2:4" ht="12.95" customHeight="1">
      <c r="B9" s="55" t="s">
        <v>136</v>
      </c>
      <c r="C9" s="65">
        <f>'Ex. Company A Data and Results'!F67</f>
        <v>0</v>
      </c>
    </row>
    <row r="10" spans="2:4" s="7" customFormat="1" ht="12.95" customHeight="1">
      <c r="B10" s="55"/>
      <c r="C10" s="57" t="s">
        <v>89</v>
      </c>
    </row>
    <row r="11" spans="2:4" ht="12.95" customHeight="1">
      <c r="B11" s="55" t="s">
        <v>137</v>
      </c>
      <c r="C11" s="65">
        <f>C9*C7</f>
        <v>0</v>
      </c>
    </row>
    <row r="12" spans="2:4" s="7" customFormat="1" ht="12.95" customHeight="1">
      <c r="B12" s="55"/>
      <c r="C12" s="70" t="s">
        <v>91</v>
      </c>
    </row>
    <row r="13" spans="2:4" ht="12.95" customHeight="1">
      <c r="B13" s="55" t="s">
        <v>138</v>
      </c>
      <c r="C13" s="64">
        <f>C24</f>
        <v>0</v>
      </c>
    </row>
    <row r="14" spans="2:4" ht="12.95" customHeight="1">
      <c r="B14" s="55"/>
      <c r="C14" s="71" t="s">
        <v>89</v>
      </c>
    </row>
    <row r="15" spans="2:4" ht="12.95" customHeight="1">
      <c r="B15" s="61" t="s">
        <v>139</v>
      </c>
      <c r="C15" s="81">
        <f>C11*C13</f>
        <v>0</v>
      </c>
    </row>
    <row r="16" spans="2:4" ht="12.95" customHeight="1">
      <c r="B16" s="72"/>
      <c r="C16" s="73"/>
    </row>
    <row r="17" spans="2:3" ht="12.95" customHeight="1">
      <c r="B17" s="61" t="s">
        <v>140</v>
      </c>
      <c r="C17" s="81">
        <f>C15</f>
        <v>0</v>
      </c>
    </row>
    <row r="18" spans="2:3" ht="12.95" customHeight="1"/>
    <row r="19" spans="2:3" ht="12.95" customHeight="1">
      <c r="B19" s="52"/>
      <c r="C19" s="52"/>
    </row>
    <row r="20" spans="2:3" ht="12.95" customHeight="1"/>
    <row r="21" spans="2:3" ht="12.95" customHeight="1">
      <c r="B21" s="50" t="s">
        <v>108</v>
      </c>
      <c r="C21" s="50"/>
    </row>
    <row r="22" spans="2:3" ht="12.95" customHeight="1">
      <c r="B22" s="51" t="s">
        <v>85</v>
      </c>
      <c r="C22" s="51" t="s">
        <v>16</v>
      </c>
    </row>
    <row r="23" spans="2:3" ht="12.95" customHeight="1">
      <c r="B23" s="62" t="s">
        <v>141</v>
      </c>
      <c r="C23" s="63"/>
    </row>
    <row r="24" spans="2:3" ht="12.95" customHeight="1">
      <c r="B24" s="56" t="s">
        <v>142</v>
      </c>
      <c r="C24" s="64">
        <f>'Ex. Company A Data and Results'!F68</f>
        <v>0</v>
      </c>
    </row>
    <row r="25" spans="2:3" ht="12.95" customHeight="1"/>
    <row r="26" spans="2:3" ht="12.95" customHeight="1"/>
    <row r="27" spans="2:3" ht="12.95" customHeight="1"/>
    <row r="28" spans="2:3" ht="12.95" customHeight="1"/>
    <row r="29" spans="2:3" ht="12.95" customHeight="1"/>
    <row r="30" spans="2:3" ht="12.95" customHeight="1"/>
    <row r="31" spans="2:3" ht="12.95" customHeight="1"/>
    <row r="32" spans="2:3"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s="7" customFormat="1" ht="12.95" customHeight="1"/>
    <row r="54" ht="12.95" customHeight="1"/>
    <row r="55" ht="12.95" customHeight="1"/>
    <row r="56" ht="12.95" customHeight="1"/>
    <row r="57" s="7" customFormat="1" ht="12.95" customHeight="1"/>
    <row r="58" ht="12.95" customHeight="1"/>
    <row r="59" ht="12.95" customHeight="1"/>
    <row r="60" ht="12.95" customHeight="1"/>
    <row r="61" ht="12.95" customHeight="1"/>
    <row r="62" ht="12.95" customHeight="1"/>
    <row r="63" s="7" customFormat="1" ht="12.95" customHeight="1"/>
    <row r="64" ht="12.95" customHeight="1"/>
    <row r="65" ht="12.95" customHeight="1"/>
    <row r="66" ht="12.95" customHeight="1"/>
    <row r="67" ht="12.95" customHeight="1"/>
    <row r="68" ht="12.95" customHeight="1"/>
    <row r="69" s="7" customFormat="1" ht="12.95" customHeight="1"/>
    <row r="70" ht="12.95" customHeight="1"/>
    <row r="71" s="7" customFormat="1" ht="12.95" customHeight="1"/>
    <row r="72" ht="12.95" customHeight="1"/>
    <row r="73" ht="12.95" customHeight="1"/>
    <row r="74" ht="12.95" customHeight="1"/>
    <row r="75" ht="12.95" customHeight="1"/>
    <row r="76" ht="12.95" customHeight="1"/>
    <row r="77" ht="12.95" customHeight="1"/>
    <row r="78" ht="12.95" customHeight="1"/>
    <row r="79" s="7" customFormat="1" ht="12.95" customHeight="1"/>
    <row r="80" ht="12.95" customHeight="1"/>
    <row r="81" s="7" customFormat="1" ht="12.95" customHeight="1"/>
    <row r="82" ht="12.95" customHeight="1"/>
    <row r="83" ht="12.95" customHeight="1"/>
    <row r="84" ht="12.95" customHeight="1"/>
    <row r="85" s="7" customFormat="1"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sheetData>
  <mergeCells count="1">
    <mergeCell ref="B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CB073-D6DB-4067-A3D2-294F31BE094B}">
  <dimension ref="A2:G149"/>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143</v>
      </c>
      <c r="C7" s="64">
        <f>'Ex. Company A Data and Results'!F13</f>
        <v>25004000000</v>
      </c>
    </row>
    <row r="8" spans="2:4" ht="12.95" customHeight="1">
      <c r="B8" s="55"/>
      <c r="C8" s="65" t="s">
        <v>91</v>
      </c>
    </row>
    <row r="9" spans="2:4" ht="12.95" customHeight="1">
      <c r="B9" s="55" t="s">
        <v>144</v>
      </c>
      <c r="C9" s="87">
        <f>'Ex. Company A Data and Results'!$F$77</f>
        <v>0.47</v>
      </c>
    </row>
    <row r="10" spans="2:4" ht="12.95" customHeight="1">
      <c r="B10" s="55"/>
      <c r="C10" s="57" t="s">
        <v>89</v>
      </c>
    </row>
    <row r="11" spans="2:4" ht="12.95" customHeight="1">
      <c r="B11" s="61" t="s">
        <v>145</v>
      </c>
      <c r="C11" s="81">
        <f>C7*C9*-1</f>
        <v>-11751880000</v>
      </c>
    </row>
    <row r="12" spans="2:4" ht="12.95" customHeight="1">
      <c r="B12" s="58"/>
      <c r="C12" s="59"/>
    </row>
    <row r="13" spans="2:4" ht="12.95" customHeight="1"/>
    <row r="14" spans="2:4" ht="12.95" customHeight="1"/>
    <row r="15" spans="2:4" ht="12.95" customHeight="1"/>
    <row r="16" spans="2:4" ht="12.95" customHeight="1"/>
    <row r="17" ht="12.95" customHeight="1"/>
    <row r="18" ht="12.95" customHeight="1"/>
    <row r="19" ht="12.95" customHeight="1"/>
    <row r="20" ht="12.95" customHeight="1"/>
    <row r="21" ht="12.95" customHeight="1"/>
    <row r="22" ht="12.95" customHeight="1"/>
    <row r="23" ht="12.95" customHeight="1"/>
    <row r="24" ht="12.95" customHeight="1"/>
    <row r="25" ht="12.95" customHeight="1"/>
    <row r="26" ht="12.95" customHeight="1"/>
    <row r="27" ht="12.95" customHeight="1"/>
    <row r="28" ht="12.95" customHeight="1"/>
    <row r="29" ht="12.95" customHeight="1"/>
    <row r="30" ht="12.95" customHeight="1"/>
    <row r="31" ht="12.95" customHeight="1"/>
    <row r="32" ht="12.95" customHeight="1"/>
    <row r="33" ht="12.95" customHeight="1"/>
    <row r="34" ht="12.95" customHeight="1"/>
    <row r="35" s="7" customFormat="1" ht="12.95" customHeight="1"/>
    <row r="36" ht="12.95" customHeight="1"/>
    <row r="37" ht="12.95" customHeight="1"/>
    <row r="38" ht="12.95" customHeight="1"/>
    <row r="39" s="7" customFormat="1" ht="12.95" customHeight="1"/>
    <row r="40" ht="12.95" customHeight="1"/>
    <row r="41" ht="12.95" customHeight="1"/>
    <row r="42" ht="12.95" customHeight="1"/>
    <row r="43" ht="12.95" customHeight="1"/>
    <row r="44" ht="12.95" customHeight="1"/>
    <row r="45" s="7" customFormat="1" ht="12.95" customHeight="1"/>
    <row r="46" ht="12.95" customHeight="1"/>
    <row r="47" ht="12.95" customHeight="1"/>
    <row r="48" ht="12.95" customHeight="1"/>
    <row r="49" ht="12.95" customHeight="1"/>
    <row r="50" ht="12.95" customHeight="1"/>
    <row r="51" s="7" customFormat="1" ht="12.95" customHeight="1"/>
    <row r="52" ht="12.95" customHeight="1"/>
    <row r="53" s="7" customFormat="1" ht="12.95" customHeight="1"/>
    <row r="54" ht="12.95" customHeight="1"/>
    <row r="55" ht="12.95" customHeight="1"/>
    <row r="56" ht="12.95" customHeight="1"/>
    <row r="57" ht="12.95" customHeight="1"/>
    <row r="58" ht="12.95" customHeight="1"/>
    <row r="59" ht="12.95" customHeight="1"/>
    <row r="60" ht="12.95" customHeight="1"/>
    <row r="61" s="7" customFormat="1" ht="12.95" customHeight="1"/>
    <row r="62" ht="12.95" customHeight="1"/>
    <row r="63" s="7" customFormat="1" ht="12.95" customHeight="1"/>
    <row r="64" ht="12.95" customHeight="1"/>
    <row r="65" ht="12.95" customHeight="1"/>
    <row r="66" ht="12.95" customHeight="1"/>
    <row r="67" s="7" customFormat="1" ht="12.95" customHeight="1"/>
    <row r="68" ht="12.95" customHeight="1"/>
    <row r="69" ht="12.95" customHeight="1"/>
    <row r="70" ht="12.95" customHeight="1"/>
    <row r="71" ht="12.95" customHeight="1"/>
    <row r="72" ht="12.95" customHeight="1"/>
    <row r="73" ht="12.95" customHeight="1"/>
    <row r="74" ht="12.95" customHeight="1"/>
    <row r="75" ht="12.95" customHeight="1"/>
    <row r="76" ht="12.95" customHeight="1"/>
    <row r="77" ht="12.95" customHeight="1"/>
    <row r="78" ht="12.95" customHeight="1"/>
    <row r="79" ht="12.95" customHeight="1"/>
    <row r="80" ht="12.95" customHeight="1"/>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sheetData>
  <mergeCells count="1">
    <mergeCell ref="B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6462-16FA-4061-9C8F-F6D29ED4DA96}">
  <dimension ref="A2:G148"/>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38" t="s">
        <v>0</v>
      </c>
      <c r="C2" s="39"/>
      <c r="D2" s="40"/>
    </row>
    <row r="3" spans="2:4" ht="15" customHeight="1">
      <c r="B3" s="43" t="s">
        <v>1</v>
      </c>
      <c r="C3" s="44"/>
      <c r="D3" s="45" t="s">
        <v>2</v>
      </c>
    </row>
    <row r="4" spans="2:4" ht="15" customHeight="1">
      <c r="B4" s="43" t="s">
        <v>3</v>
      </c>
      <c r="C4" s="44"/>
      <c r="D4" s="45" t="s">
        <v>4</v>
      </c>
    </row>
    <row r="5" spans="2:4" ht="39.950000000000003" customHeight="1">
      <c r="B5" s="130" t="s">
        <v>84</v>
      </c>
      <c r="C5" s="130"/>
      <c r="D5" s="130"/>
    </row>
    <row r="6" spans="2:4" ht="12.95" customHeight="1">
      <c r="B6" s="53" t="s">
        <v>85</v>
      </c>
      <c r="C6" s="53" t="s">
        <v>16</v>
      </c>
    </row>
    <row r="7" spans="2:4" ht="12.95" customHeight="1">
      <c r="B7" s="55" t="s">
        <v>146</v>
      </c>
      <c r="C7" s="65">
        <f>'Ex. Company A Data and Results'!F69</f>
        <v>148100</v>
      </c>
    </row>
    <row r="8" spans="2:4" ht="12.95" customHeight="1">
      <c r="B8" s="55"/>
      <c r="C8" s="64" t="s">
        <v>91</v>
      </c>
    </row>
    <row r="9" spans="2:4" ht="12.95" customHeight="1">
      <c r="B9" s="55" t="s">
        <v>147</v>
      </c>
      <c r="C9" s="64">
        <f>C18</f>
        <v>114</v>
      </c>
    </row>
    <row r="10" spans="2:4" s="7" customFormat="1" ht="12.95" customHeight="1">
      <c r="B10" s="55"/>
      <c r="C10" s="65" t="s">
        <v>89</v>
      </c>
    </row>
    <row r="11" spans="2:4" s="7" customFormat="1" ht="12.95" customHeight="1">
      <c r="B11" s="41" t="s">
        <v>148</v>
      </c>
      <c r="C11" s="42">
        <f>C7*C9*-1</f>
        <v>-16883400</v>
      </c>
    </row>
    <row r="12" spans="2:4" ht="12.95" customHeight="1"/>
    <row r="13" spans="2:4" ht="12.95" customHeight="1">
      <c r="B13" s="52"/>
      <c r="C13" s="52"/>
    </row>
    <row r="14" spans="2:4" ht="12.95" customHeight="1"/>
    <row r="15" spans="2:4" ht="12.95" customHeight="1">
      <c r="B15" s="50" t="s">
        <v>108</v>
      </c>
      <c r="C15" s="50"/>
    </row>
    <row r="16" spans="2:4" ht="12.95" customHeight="1">
      <c r="B16" s="51" t="s">
        <v>85</v>
      </c>
      <c r="C16" s="51" t="s">
        <v>16</v>
      </c>
    </row>
    <row r="17" spans="2:5" ht="12.95" customHeight="1">
      <c r="B17" s="62" t="s">
        <v>109</v>
      </c>
      <c r="C17" s="69"/>
    </row>
    <row r="18" spans="2:5" ht="12.95" customHeight="1">
      <c r="B18" s="56" t="s">
        <v>149</v>
      </c>
      <c r="C18" s="69">
        <f>'Ex. Company A Data and Results'!$F$78</f>
        <v>114</v>
      </c>
    </row>
    <row r="19" spans="2:5" ht="12.95" customHeight="1"/>
    <row r="20" spans="2:5" ht="12.95" customHeight="1"/>
    <row r="21" spans="2:5" ht="12.95" customHeight="1"/>
    <row r="22" spans="2:5" ht="12.95" customHeight="1"/>
    <row r="23" spans="2:5" ht="12.95" customHeight="1"/>
    <row r="24" spans="2:5" ht="12.95" customHeight="1">
      <c r="D24" s="76"/>
      <c r="E24" s="76"/>
    </row>
    <row r="25" spans="2:5" ht="12.95" customHeight="1">
      <c r="D25" s="76"/>
      <c r="E25" s="76"/>
    </row>
    <row r="26" spans="2:5" ht="12.95" customHeight="1">
      <c r="B26" s="77"/>
      <c r="D26" s="76"/>
      <c r="E26" s="76"/>
    </row>
    <row r="27" spans="2:5" ht="12.95" customHeight="1">
      <c r="B27" s="77"/>
      <c r="D27" s="76"/>
      <c r="E27" s="76"/>
    </row>
    <row r="28" spans="2:5" ht="12.95" customHeight="1">
      <c r="B28" s="77"/>
      <c r="D28" s="79"/>
      <c r="E28" s="79"/>
    </row>
    <row r="29" spans="2:5" ht="12.95" customHeight="1"/>
    <row r="30" spans="2:5" ht="12.95" customHeight="1"/>
    <row r="31" spans="2:5" ht="12.95" customHeight="1"/>
    <row r="32" spans="2:5" ht="12.95" customHeight="1"/>
    <row r="33" ht="12.95" customHeight="1"/>
    <row r="34" ht="12.95" customHeight="1"/>
    <row r="35" ht="12.95" customHeight="1"/>
    <row r="36" ht="12.95" customHeight="1"/>
    <row r="37" ht="12.95" customHeight="1"/>
    <row r="38" ht="12.95" customHeight="1"/>
    <row r="39" ht="12.95" customHeight="1"/>
    <row r="40" s="7" customFormat="1" ht="12.95" customHeight="1"/>
    <row r="41" ht="12.95" customHeight="1"/>
    <row r="42" ht="12.95" customHeight="1"/>
    <row r="43" ht="12.95" customHeight="1"/>
    <row r="44" s="7" customFormat="1" ht="12.95" customHeight="1"/>
    <row r="45" ht="12.95" customHeight="1"/>
    <row r="46" ht="12.95" customHeight="1"/>
    <row r="47" ht="12.95" customHeight="1"/>
    <row r="48" ht="12.95" customHeight="1"/>
    <row r="49" ht="12.95" customHeight="1"/>
    <row r="50" s="7" customFormat="1" ht="12.95" customHeight="1"/>
    <row r="51" ht="12.95" customHeight="1"/>
    <row r="52" ht="12.95" customHeight="1"/>
    <row r="53" ht="12.95" customHeight="1"/>
    <row r="54" ht="12.95" customHeight="1"/>
    <row r="55" ht="12.95" customHeight="1"/>
    <row r="56" s="7" customFormat="1" ht="12.95" customHeight="1"/>
    <row r="57" ht="12.95" customHeight="1"/>
    <row r="58" s="7" customFormat="1" ht="12.95" customHeight="1"/>
    <row r="59" ht="12.95" customHeight="1"/>
    <row r="60" ht="12.95" customHeight="1"/>
    <row r="61" ht="12.95" customHeight="1"/>
    <row r="62" ht="12.95" customHeight="1"/>
    <row r="63" ht="12.95" customHeight="1"/>
    <row r="64" ht="12.95" customHeight="1"/>
    <row r="65" ht="12.95" customHeight="1"/>
    <row r="66" s="7" customFormat="1" ht="12.95" customHeight="1"/>
    <row r="67" ht="12.95" customHeight="1"/>
    <row r="68" s="7" customFormat="1" ht="12.95" customHeight="1"/>
    <row r="69" ht="12.95" customHeight="1"/>
    <row r="70" ht="12.95" customHeight="1"/>
    <row r="71" ht="12.95" customHeight="1"/>
    <row r="72" s="7" customFormat="1" ht="12.95" customHeight="1"/>
    <row r="73" ht="12.95" customHeight="1"/>
    <row r="74" ht="12.95" customHeight="1"/>
    <row r="75" ht="12.95" customHeight="1"/>
    <row r="76" ht="12.95" customHeight="1"/>
    <row r="77" ht="12.95" customHeight="1"/>
    <row r="78" ht="12.95" customHeight="1"/>
    <row r="79" ht="12.95" customHeight="1"/>
    <row r="80" ht="12.95" customHeight="1"/>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sheetData>
  <mergeCells count="1">
    <mergeCell ref="B5:D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A09A-1F64-4ADD-8BD2-8004C222CB01}">
  <dimension ref="A2:G146"/>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38" t="s">
        <v>0</v>
      </c>
      <c r="C2" s="39"/>
      <c r="D2" s="40"/>
    </row>
    <row r="3" spans="2:4" ht="15" customHeight="1">
      <c r="B3" s="43" t="s">
        <v>1</v>
      </c>
      <c r="C3" s="44"/>
      <c r="D3" s="45" t="s">
        <v>2</v>
      </c>
    </row>
    <row r="4" spans="2:4" ht="15" customHeight="1">
      <c r="B4" s="43" t="s">
        <v>3</v>
      </c>
      <c r="C4" s="44"/>
      <c r="D4" s="45" t="s">
        <v>4</v>
      </c>
    </row>
    <row r="5" spans="2:4" ht="39.950000000000003" customHeight="1">
      <c r="B5" s="130" t="s">
        <v>84</v>
      </c>
      <c r="C5" s="130"/>
      <c r="D5" s="130"/>
    </row>
    <row r="6" spans="2:4" ht="12.95" customHeight="1">
      <c r="B6" s="53" t="s">
        <v>85</v>
      </c>
      <c r="C6" s="53" t="s">
        <v>16</v>
      </c>
    </row>
    <row r="7" spans="2:4" ht="12.95" customHeight="1">
      <c r="B7" s="55" t="s">
        <v>150</v>
      </c>
      <c r="C7" s="65">
        <f>'Ex. Company A Data and Results'!F70</f>
        <v>44900</v>
      </c>
    </row>
    <row r="8" spans="2:4" ht="12.95" customHeight="1">
      <c r="B8" s="55"/>
      <c r="C8" s="80" t="s">
        <v>91</v>
      </c>
    </row>
    <row r="9" spans="2:4" ht="12.95" customHeight="1">
      <c r="B9" s="55" t="s">
        <v>147</v>
      </c>
      <c r="C9" s="75">
        <f>C18</f>
        <v>114</v>
      </c>
    </row>
    <row r="10" spans="2:4" ht="12.95" customHeight="1">
      <c r="B10" s="55"/>
      <c r="C10" s="80" t="s">
        <v>89</v>
      </c>
    </row>
    <row r="11" spans="2:4" ht="12.95" customHeight="1">
      <c r="B11" s="41" t="s">
        <v>151</v>
      </c>
      <c r="C11" s="42">
        <f>C7*C9*-1</f>
        <v>-5118600</v>
      </c>
    </row>
    <row r="12" spans="2:4" ht="12.95" customHeight="1"/>
    <row r="13" spans="2:4" ht="12.95" customHeight="1">
      <c r="B13" s="52"/>
      <c r="C13" s="52"/>
    </row>
    <row r="14" spans="2:4" ht="12.95" customHeight="1"/>
    <row r="15" spans="2:4" ht="12.95" customHeight="1">
      <c r="B15" s="50" t="s">
        <v>108</v>
      </c>
      <c r="C15" s="50"/>
    </row>
    <row r="16" spans="2:4" ht="12.95" customHeight="1">
      <c r="B16" s="51" t="s">
        <v>85</v>
      </c>
      <c r="C16" s="51" t="s">
        <v>16</v>
      </c>
    </row>
    <row r="17" spans="2:5" ht="12.95" customHeight="1">
      <c r="B17" s="62" t="s">
        <v>109</v>
      </c>
      <c r="C17" s="69"/>
    </row>
    <row r="18" spans="2:5" ht="12.95" customHeight="1">
      <c r="B18" s="56" t="s">
        <v>149</v>
      </c>
      <c r="C18" s="69">
        <f>'Ex. Company A Data and Results'!$F$78</f>
        <v>114</v>
      </c>
    </row>
    <row r="19" spans="2:5" ht="12.95" customHeight="1"/>
    <row r="20" spans="2:5" s="7" customFormat="1" ht="12.95" customHeight="1"/>
    <row r="21" spans="2:5" ht="12.95" customHeight="1"/>
    <row r="22" spans="2:5" s="7" customFormat="1" ht="12.95" customHeight="1"/>
    <row r="23" spans="2:5" s="7" customFormat="1" ht="12.95" customHeight="1"/>
    <row r="24" spans="2:5" s="7" customFormat="1" ht="12.95" customHeight="1">
      <c r="B24" s="77"/>
      <c r="D24" s="79"/>
      <c r="E24" s="79"/>
    </row>
    <row r="25" spans="2:5" s="7" customFormat="1" ht="12.95" customHeight="1">
      <c r="B25" s="77"/>
      <c r="D25" s="76"/>
      <c r="E25" s="76"/>
    </row>
    <row r="26" spans="2:5" ht="12.95" customHeight="1">
      <c r="B26" s="77"/>
      <c r="D26" s="76"/>
      <c r="E26" s="76"/>
    </row>
    <row r="27" spans="2:5" ht="12.95" customHeight="1">
      <c r="B27" s="78"/>
      <c r="D27" s="76"/>
      <c r="E27" s="76"/>
    </row>
    <row r="28" spans="2:5" ht="12.95" customHeight="1">
      <c r="B28" s="77"/>
      <c r="D28" s="76"/>
      <c r="E28" s="76"/>
    </row>
    <row r="29" spans="2:5" ht="12.95" customHeight="1">
      <c r="B29" s="77"/>
      <c r="D29" s="76"/>
      <c r="E29" s="76"/>
    </row>
    <row r="30" spans="2:5" ht="12.95" customHeight="1"/>
    <row r="31" spans="2:5" ht="12.95" customHeight="1"/>
    <row r="32" spans="2:5"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row r="55" ht="12.95" customHeight="1"/>
    <row r="56" ht="12.95" customHeight="1"/>
    <row r="57" ht="12.95" customHeight="1"/>
    <row r="58" ht="12.95" customHeight="1"/>
    <row r="59" ht="12.95" customHeight="1"/>
    <row r="60" ht="12.95" customHeight="1"/>
    <row r="61" ht="12.95" customHeight="1"/>
    <row r="62" ht="12.95" customHeight="1"/>
    <row r="63" ht="12.95" customHeight="1"/>
    <row r="64" ht="12.95" customHeight="1"/>
    <row r="65" ht="12.95" customHeight="1"/>
    <row r="66" ht="12.95" customHeight="1"/>
    <row r="67" ht="12.95" customHeight="1"/>
    <row r="68" ht="12.95" customHeight="1"/>
    <row r="69" ht="12.95" customHeight="1"/>
    <row r="70" ht="12.95" customHeight="1"/>
    <row r="71" ht="12.95" customHeight="1"/>
    <row r="72" ht="12.95" customHeight="1"/>
    <row r="73" s="7" customFormat="1" ht="12.95" customHeight="1"/>
    <row r="74" ht="12.95" customHeight="1"/>
    <row r="75" ht="12.95" customHeight="1"/>
    <row r="76" ht="12.95" customHeight="1"/>
    <row r="77" s="7" customFormat="1" ht="12.95" customHeight="1"/>
    <row r="78" ht="12.95" customHeight="1"/>
    <row r="79" ht="12.95" customHeight="1"/>
    <row r="80" ht="12.95" customHeight="1"/>
    <row r="81" ht="12.95" customHeight="1"/>
    <row r="82" ht="12.95" customHeight="1"/>
    <row r="83" s="7" customFormat="1" ht="12.95" customHeight="1"/>
    <row r="84" ht="12.95" customHeight="1"/>
    <row r="85" ht="12.95" customHeight="1"/>
    <row r="86" ht="12.95" customHeight="1"/>
    <row r="87" ht="12.95" customHeight="1"/>
    <row r="88" ht="12.95" customHeight="1"/>
    <row r="89" s="7" customFormat="1" ht="12.95" customHeight="1"/>
    <row r="90" ht="12.95" customHeight="1"/>
    <row r="91" s="7" customFormat="1" ht="12.95" customHeight="1"/>
    <row r="92" ht="12.95" customHeight="1"/>
    <row r="93" ht="12.95" customHeight="1"/>
    <row r="94" ht="12.95" customHeight="1"/>
    <row r="95" ht="12.95" customHeight="1"/>
    <row r="96" ht="12.95" customHeight="1"/>
    <row r="97" ht="12.95" customHeight="1"/>
    <row r="98" ht="12.95" customHeight="1"/>
    <row r="99" s="7" customFormat="1" ht="12.95" customHeight="1"/>
    <row r="100" ht="12.95" customHeight="1"/>
    <row r="101" s="7" customFormat="1" ht="12.95" customHeight="1"/>
    <row r="102" ht="12.95" customHeight="1"/>
    <row r="103" ht="12.95" customHeight="1"/>
    <row r="104" ht="12.95" customHeight="1"/>
    <row r="105" s="7" customFormat="1"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sheetData>
  <mergeCells count="1">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4461-13BA-7648-B28F-2791E909BE6E}">
  <sheetPr codeName="Sheet5">
    <tabColor theme="1"/>
  </sheetPr>
  <dimension ref="A1:W230"/>
  <sheetViews>
    <sheetView showGridLines="0" zoomScaleNormal="100" workbookViewId="0"/>
  </sheetViews>
  <sheetFormatPr defaultColWidth="6" defaultRowHeight="21.95" customHeight="1"/>
  <cols>
    <col min="1" max="1" width="1.7109375" style="1" customWidth="1"/>
    <col min="2" max="2" width="19.140625" style="1" bestFit="1" customWidth="1"/>
    <col min="3" max="3" width="21.85546875" style="1" bestFit="1" customWidth="1"/>
    <col min="4" max="4" width="38.85546875" style="1" bestFit="1" customWidth="1"/>
    <col min="5" max="5" width="20.85546875" style="1" bestFit="1" customWidth="1"/>
    <col min="6" max="6" width="42.85546875" style="1" bestFit="1" customWidth="1"/>
    <col min="7" max="7" width="22.42578125" style="1" bestFit="1" customWidth="1"/>
    <col min="8" max="8" width="1.7109375" style="1" customWidth="1"/>
    <col min="9" max="9" width="20.28515625" style="1" bestFit="1" customWidth="1"/>
    <col min="10" max="10" width="15.42578125" style="1" bestFit="1" customWidth="1"/>
    <col min="11" max="11" width="6" style="1" customWidth="1"/>
    <col min="12" max="12" width="19.140625" style="1" bestFit="1" customWidth="1"/>
    <col min="13" max="13" width="21.85546875" style="1" bestFit="1" customWidth="1"/>
    <col min="14" max="14" width="38.85546875" style="1" bestFit="1" customWidth="1"/>
    <col min="15" max="16" width="20.85546875" style="1" bestFit="1" customWidth="1"/>
    <col min="17" max="17" width="22.42578125" style="1" bestFit="1" customWidth="1"/>
    <col min="18" max="18" width="6" style="1"/>
    <col min="19" max="19" width="27.140625" style="1" bestFit="1" customWidth="1"/>
    <col min="20" max="20" width="7" style="1" bestFit="1" customWidth="1"/>
    <col min="21" max="21" width="6" style="1"/>
    <col min="22" max="22" width="21.42578125" style="1" bestFit="1" customWidth="1"/>
    <col min="23" max="23" width="13.85546875" style="1" bestFit="1" customWidth="1"/>
    <col min="24" max="16384" width="6" style="1"/>
  </cols>
  <sheetData>
    <row r="1" spans="1:21" ht="8.1" customHeight="1"/>
    <row r="2" spans="1:21" ht="12.95" customHeight="1">
      <c r="B2" s="21" t="s">
        <v>0</v>
      </c>
      <c r="C2" s="21"/>
      <c r="D2" s="22"/>
      <c r="E2" s="22"/>
      <c r="F2" s="22"/>
      <c r="G2" s="22"/>
      <c r="H2" s="22"/>
      <c r="I2" s="22"/>
      <c r="J2" s="22"/>
      <c r="K2" s="15"/>
    </row>
    <row r="3" spans="1:21" ht="12.95" customHeight="1">
      <c r="B3" s="14" t="s">
        <v>1</v>
      </c>
      <c r="C3" s="23"/>
      <c r="D3" s="23"/>
      <c r="E3" s="23"/>
      <c r="F3" s="23"/>
      <c r="G3" s="23"/>
      <c r="H3" s="23"/>
      <c r="I3" s="23"/>
      <c r="J3" s="24" t="s">
        <v>2</v>
      </c>
      <c r="K3" s="15"/>
    </row>
    <row r="4" spans="1:21" ht="12.95" customHeight="1">
      <c r="B4" s="14" t="s">
        <v>3</v>
      </c>
      <c r="C4" s="23"/>
      <c r="D4" s="23"/>
      <c r="E4" s="23"/>
      <c r="F4" s="23"/>
      <c r="G4" s="23"/>
      <c r="H4" s="23"/>
      <c r="I4" s="23"/>
      <c r="J4" s="24" t="s">
        <v>4</v>
      </c>
      <c r="K4" s="15"/>
    </row>
    <row r="5" spans="1:21" ht="12.95" customHeight="1"/>
    <row r="6" spans="1:21" s="8" customFormat="1" ht="12.95" customHeight="1">
      <c r="A6" s="20"/>
      <c r="B6" s="18" t="s">
        <v>10</v>
      </c>
      <c r="C6" s="18"/>
      <c r="D6" s="18"/>
      <c r="E6" s="18"/>
      <c r="F6" s="18"/>
      <c r="G6" s="18"/>
      <c r="I6" s="25" t="s">
        <v>11</v>
      </c>
      <c r="J6" s="25"/>
      <c r="K6" s="20"/>
      <c r="U6" s="1"/>
    </row>
    <row r="7" spans="1:21" s="8" customFormat="1" ht="12.95" customHeight="1">
      <c r="B7" s="19" t="s">
        <v>12</v>
      </c>
      <c r="C7" s="19" t="s">
        <v>13</v>
      </c>
      <c r="D7" s="17" t="s">
        <v>14</v>
      </c>
      <c r="E7" s="17" t="s">
        <v>15</v>
      </c>
      <c r="F7" s="17" t="s">
        <v>16</v>
      </c>
      <c r="G7" s="17" t="s">
        <v>17</v>
      </c>
      <c r="I7" s="17" t="s">
        <v>13</v>
      </c>
      <c r="J7" s="17" t="s">
        <v>18</v>
      </c>
      <c r="U7" s="1"/>
    </row>
    <row r="8" spans="1:21" s="8" customFormat="1" ht="12.95" customHeight="1" thickBot="1">
      <c r="F8" s="129" t="s">
        <v>19</v>
      </c>
      <c r="G8" s="129"/>
      <c r="H8" s="91"/>
      <c r="I8" s="11" t="s">
        <v>20</v>
      </c>
      <c r="J8" s="54">
        <f>IFERROR(Access_Affordability!C57,0)</f>
        <v>0</v>
      </c>
      <c r="U8" s="90"/>
    </row>
    <row r="9" spans="1:21" s="8" customFormat="1" ht="12.95" customHeight="1">
      <c r="B9" s="9"/>
      <c r="C9" s="9"/>
      <c r="D9" s="12" t="s">
        <v>21</v>
      </c>
      <c r="E9" s="12"/>
      <c r="F9" s="113"/>
      <c r="G9" s="122"/>
      <c r="I9" s="11" t="s">
        <v>22</v>
      </c>
      <c r="J9" s="54">
        <f>IFERROR(Access_Underserved!C25,0)</f>
        <v>0</v>
      </c>
      <c r="U9" s="1"/>
    </row>
    <row r="10" spans="1:21" s="8" customFormat="1" ht="12.95" customHeight="1">
      <c r="B10" s="9"/>
      <c r="C10" s="9"/>
      <c r="D10" s="12" t="s">
        <v>23</v>
      </c>
      <c r="E10" s="12"/>
      <c r="F10" s="114"/>
      <c r="G10" s="123"/>
      <c r="I10" s="11" t="s">
        <v>24</v>
      </c>
      <c r="J10" s="54">
        <f>IFERROR('Quality_Basic Need'!C47,0)</f>
        <v>0</v>
      </c>
      <c r="U10" s="90"/>
    </row>
    <row r="11" spans="1:21" s="8" customFormat="1" ht="12.95" customHeight="1">
      <c r="B11" s="9"/>
      <c r="C11" s="9"/>
      <c r="D11" s="12" t="s">
        <v>25</v>
      </c>
      <c r="E11" s="12"/>
      <c r="F11" s="115"/>
      <c r="G11" s="123"/>
      <c r="I11" s="11" t="s">
        <v>26</v>
      </c>
      <c r="J11" s="54">
        <f>IFERROR(Quality_Effectiveness!C67,0)</f>
        <v>0</v>
      </c>
      <c r="U11" s="1"/>
    </row>
    <row r="12" spans="1:21" s="8" customFormat="1" ht="12.95" customHeight="1">
      <c r="B12" s="9"/>
      <c r="C12" s="9"/>
      <c r="D12" s="12" t="s">
        <v>27</v>
      </c>
      <c r="E12" s="12"/>
      <c r="F12" s="116"/>
      <c r="G12" s="123"/>
      <c r="I12" s="11" t="s">
        <v>28</v>
      </c>
      <c r="J12" s="54">
        <f>IFERROR('Quality_Health and Safety'!C17,0)</f>
        <v>0</v>
      </c>
      <c r="U12" s="1"/>
    </row>
    <row r="13" spans="1:21" s="8" customFormat="1" ht="12.95" customHeight="1">
      <c r="B13" s="9"/>
      <c r="C13" s="9"/>
      <c r="D13" s="12" t="s">
        <v>29</v>
      </c>
      <c r="E13" s="12"/>
      <c r="F13" s="115"/>
      <c r="G13" s="123"/>
      <c r="I13" s="11" t="s">
        <v>30</v>
      </c>
      <c r="J13" s="54">
        <f>IFERROR(Optionality!C11,0)</f>
        <v>0</v>
      </c>
      <c r="U13" s="1"/>
    </row>
    <row r="14" spans="1:21" s="8" customFormat="1" ht="12.95" customHeight="1">
      <c r="D14" s="107" t="s">
        <v>31</v>
      </c>
      <c r="E14" s="107"/>
      <c r="F14" s="115"/>
      <c r="G14" s="123"/>
      <c r="I14" s="88" t="s">
        <v>32</v>
      </c>
      <c r="J14" s="54">
        <f>IFERROR('Environmental_Use Phase'!C11,0)</f>
        <v>0</v>
      </c>
      <c r="U14" s="1"/>
    </row>
    <row r="15" spans="1:21" s="8" customFormat="1" ht="12.95" customHeight="1">
      <c r="B15" s="27" t="s">
        <v>33</v>
      </c>
      <c r="C15" s="28" t="s">
        <v>34</v>
      </c>
      <c r="D15" s="106" t="s">
        <v>35</v>
      </c>
      <c r="E15" s="106"/>
      <c r="F15" s="115"/>
      <c r="G15" s="123"/>
      <c r="I15" s="88" t="s">
        <v>36</v>
      </c>
      <c r="J15" s="54">
        <f>IFERROR('Environmental_End of Life'!C11,0)</f>
        <v>0</v>
      </c>
      <c r="U15" s="93"/>
    </row>
    <row r="16" spans="1:21" s="8" customFormat="1" ht="12.95" customHeight="1">
      <c r="B16" s="27" t="s">
        <v>33</v>
      </c>
      <c r="C16" s="28" t="s">
        <v>34</v>
      </c>
      <c r="D16" s="12" t="s">
        <v>37</v>
      </c>
      <c r="E16" s="26" t="s">
        <v>38</v>
      </c>
      <c r="F16" s="117"/>
      <c r="G16" s="123"/>
      <c r="I16" s="13" t="s">
        <v>39</v>
      </c>
      <c r="J16" s="16">
        <f>SUMIF(J8:J15,"&gt;0",J8:J15)</f>
        <v>0</v>
      </c>
      <c r="U16" s="93"/>
    </row>
    <row r="17" spans="2:23" s="8" customFormat="1" ht="12.95" customHeight="1">
      <c r="B17" s="27" t="s">
        <v>33</v>
      </c>
      <c r="C17" s="28" t="s">
        <v>34</v>
      </c>
      <c r="D17" s="12" t="s">
        <v>40</v>
      </c>
      <c r="E17" s="26" t="s">
        <v>41</v>
      </c>
      <c r="F17" s="114"/>
      <c r="G17" s="123"/>
      <c r="I17" s="13" t="s">
        <v>42</v>
      </c>
      <c r="J17" s="16">
        <f>SUMIF(J8:J15,"&lt;0",J8:J15)</f>
        <v>0</v>
      </c>
      <c r="U17" s="93"/>
    </row>
    <row r="18" spans="2:23" s="8" customFormat="1" ht="12.95" customHeight="1">
      <c r="B18" s="83" t="s">
        <v>43</v>
      </c>
      <c r="C18" s="29" t="s">
        <v>20</v>
      </c>
      <c r="D18" s="12" t="s">
        <v>44</v>
      </c>
      <c r="E18" s="26" t="s">
        <v>45</v>
      </c>
      <c r="F18" s="115"/>
      <c r="G18" s="123"/>
    </row>
    <row r="19" spans="2:23" s="8" customFormat="1" ht="12.95" customHeight="1">
      <c r="B19" s="83" t="s">
        <v>43</v>
      </c>
      <c r="C19" s="29" t="s">
        <v>20</v>
      </c>
      <c r="D19" s="12" t="s">
        <v>46</v>
      </c>
      <c r="E19" s="26" t="s">
        <v>45</v>
      </c>
      <c r="F19" s="115"/>
      <c r="G19" s="123"/>
    </row>
    <row r="20" spans="2:23" s="8" customFormat="1" ht="12.95" customHeight="1">
      <c r="B20" s="83" t="s">
        <v>47</v>
      </c>
      <c r="C20" s="29" t="s">
        <v>26</v>
      </c>
      <c r="D20" s="12" t="s">
        <v>48</v>
      </c>
      <c r="E20" s="26" t="s">
        <v>49</v>
      </c>
      <c r="F20" s="118"/>
      <c r="G20" s="123"/>
    </row>
    <row r="21" spans="2:23" s="8" customFormat="1" ht="12.95" customHeight="1">
      <c r="B21" s="83" t="s">
        <v>47</v>
      </c>
      <c r="C21" s="29" t="s">
        <v>24</v>
      </c>
      <c r="D21" s="12" t="s">
        <v>50</v>
      </c>
      <c r="E21" s="26" t="s">
        <v>49</v>
      </c>
      <c r="F21" s="118"/>
      <c r="G21" s="123"/>
    </row>
    <row r="22" spans="2:23" s="8" customFormat="1" ht="12.95" customHeight="1">
      <c r="B22" s="83" t="s">
        <v>47</v>
      </c>
      <c r="C22" s="29" t="s">
        <v>24</v>
      </c>
      <c r="D22" s="12" t="s">
        <v>51</v>
      </c>
      <c r="E22" s="26" t="s">
        <v>45</v>
      </c>
      <c r="F22" s="115"/>
      <c r="G22" s="123"/>
    </row>
    <row r="23" spans="2:23" s="8" customFormat="1" ht="12.95" customHeight="1">
      <c r="B23" s="27" t="s">
        <v>33</v>
      </c>
      <c r="C23" s="28" t="s">
        <v>34</v>
      </c>
      <c r="D23" s="106" t="s">
        <v>52</v>
      </c>
      <c r="E23" s="109"/>
      <c r="F23" s="119"/>
      <c r="G23" s="124"/>
    </row>
    <row r="24" spans="2:23" s="8" customFormat="1" ht="12.95" customHeight="1">
      <c r="B24" s="27" t="s">
        <v>33</v>
      </c>
      <c r="C24" s="28" t="s">
        <v>34</v>
      </c>
      <c r="D24" s="12" t="s">
        <v>37</v>
      </c>
      <c r="E24" s="26" t="s">
        <v>38</v>
      </c>
      <c r="F24" s="117"/>
      <c r="G24" s="123"/>
    </row>
    <row r="25" spans="2:23" s="8" customFormat="1" ht="12.95" customHeight="1">
      <c r="B25" s="27" t="s">
        <v>33</v>
      </c>
      <c r="C25" s="28" t="s">
        <v>34</v>
      </c>
      <c r="D25" s="12" t="s">
        <v>40</v>
      </c>
      <c r="E25" s="26" t="s">
        <v>41</v>
      </c>
      <c r="F25" s="114"/>
      <c r="G25" s="123"/>
    </row>
    <row r="26" spans="2:23" s="8" customFormat="1" ht="12.95" customHeight="1">
      <c r="B26" s="83" t="s">
        <v>43</v>
      </c>
      <c r="C26" s="29" t="s">
        <v>20</v>
      </c>
      <c r="D26" s="12" t="s">
        <v>44</v>
      </c>
      <c r="E26" s="26" t="s">
        <v>45</v>
      </c>
      <c r="F26" s="115"/>
      <c r="G26" s="123"/>
      <c r="U26" s="1"/>
      <c r="V26" s="1"/>
      <c r="W26" s="94"/>
    </row>
    <row r="27" spans="2:23" s="8" customFormat="1" ht="12.95" customHeight="1">
      <c r="B27" s="83" t="s">
        <v>43</v>
      </c>
      <c r="C27" s="29" t="s">
        <v>20</v>
      </c>
      <c r="D27" s="12" t="s">
        <v>46</v>
      </c>
      <c r="E27" s="26" t="s">
        <v>45</v>
      </c>
      <c r="F27" s="115"/>
      <c r="G27" s="123"/>
      <c r="U27" s="1"/>
      <c r="V27" s="1"/>
      <c r="W27" s="94"/>
    </row>
    <row r="28" spans="2:23" s="10" customFormat="1" ht="12.95" customHeight="1">
      <c r="B28" s="83" t="s">
        <v>47</v>
      </c>
      <c r="C28" s="29" t="s">
        <v>26</v>
      </c>
      <c r="D28" s="12" t="s">
        <v>48</v>
      </c>
      <c r="E28" s="26" t="s">
        <v>49</v>
      </c>
      <c r="F28" s="118"/>
      <c r="G28" s="123"/>
      <c r="H28" s="8"/>
      <c r="U28" s="1"/>
      <c r="V28" s="1"/>
      <c r="W28" s="94"/>
    </row>
    <row r="29" spans="2:23" s="10" customFormat="1" ht="12.95" customHeight="1">
      <c r="B29" s="83" t="s">
        <v>47</v>
      </c>
      <c r="C29" s="29" t="s">
        <v>24</v>
      </c>
      <c r="D29" s="12" t="s">
        <v>50</v>
      </c>
      <c r="E29" s="26" t="s">
        <v>49</v>
      </c>
      <c r="F29" s="118"/>
      <c r="G29" s="123"/>
      <c r="H29" s="8"/>
      <c r="U29" s="1"/>
      <c r="V29" s="1"/>
      <c r="W29" s="94"/>
    </row>
    <row r="30" spans="2:23" s="10" customFormat="1" ht="12.95" customHeight="1">
      <c r="B30" s="83" t="s">
        <v>47</v>
      </c>
      <c r="C30" s="29" t="s">
        <v>24</v>
      </c>
      <c r="D30" s="12" t="s">
        <v>51</v>
      </c>
      <c r="E30" s="26" t="s">
        <v>45</v>
      </c>
      <c r="F30" s="115"/>
      <c r="G30" s="123"/>
      <c r="H30" s="8"/>
      <c r="U30" s="1"/>
      <c r="V30" s="1"/>
      <c r="W30" s="94"/>
    </row>
    <row r="31" spans="2:23" s="10" customFormat="1" ht="12.95" customHeight="1">
      <c r="B31" s="27" t="s">
        <v>33</v>
      </c>
      <c r="C31" s="28" t="s">
        <v>34</v>
      </c>
      <c r="D31" s="106" t="s">
        <v>53</v>
      </c>
      <c r="E31" s="109"/>
      <c r="F31" s="119"/>
      <c r="G31" s="124"/>
      <c r="H31" s="8"/>
      <c r="I31" s="89"/>
      <c r="J31" s="89"/>
      <c r="U31" s="1"/>
      <c r="V31" s="1"/>
      <c r="W31" s="1"/>
    </row>
    <row r="32" spans="2:23" s="10" customFormat="1" ht="12.95" customHeight="1">
      <c r="B32" s="27" t="s">
        <v>33</v>
      </c>
      <c r="C32" s="28" t="s">
        <v>34</v>
      </c>
      <c r="D32" s="12" t="s">
        <v>37</v>
      </c>
      <c r="E32" s="26" t="s">
        <v>38</v>
      </c>
      <c r="F32" s="117"/>
      <c r="G32" s="123"/>
      <c r="H32" s="8"/>
      <c r="I32" s="8"/>
      <c r="J32" s="8"/>
      <c r="U32" s="1"/>
      <c r="V32" s="1"/>
      <c r="W32" s="1"/>
    </row>
    <row r="33" spans="2:23" s="10" customFormat="1" ht="12.95" customHeight="1">
      <c r="B33" s="27" t="s">
        <v>33</v>
      </c>
      <c r="C33" s="28" t="s">
        <v>34</v>
      </c>
      <c r="D33" s="12" t="s">
        <v>40</v>
      </c>
      <c r="E33" s="26" t="s">
        <v>41</v>
      </c>
      <c r="F33" s="114"/>
      <c r="G33" s="123"/>
      <c r="H33" s="8"/>
      <c r="I33" s="8"/>
      <c r="J33" s="8"/>
      <c r="U33" s="1"/>
      <c r="V33" s="1"/>
      <c r="W33" s="1"/>
    </row>
    <row r="34" spans="2:23" s="10" customFormat="1" ht="12.95" customHeight="1">
      <c r="B34" s="83" t="s">
        <v>43</v>
      </c>
      <c r="C34" s="29" t="s">
        <v>20</v>
      </c>
      <c r="D34" s="12" t="s">
        <v>44</v>
      </c>
      <c r="E34" s="26" t="s">
        <v>45</v>
      </c>
      <c r="F34" s="115"/>
      <c r="G34" s="123"/>
      <c r="H34" s="8"/>
      <c r="I34" s="8"/>
      <c r="J34" s="8"/>
      <c r="U34" s="1"/>
      <c r="V34" s="1"/>
      <c r="W34" s="1"/>
    </row>
    <row r="35" spans="2:23" s="10" customFormat="1" ht="12.95" customHeight="1">
      <c r="B35" s="83" t="s">
        <v>43</v>
      </c>
      <c r="C35" s="29" t="s">
        <v>20</v>
      </c>
      <c r="D35" s="12" t="s">
        <v>46</v>
      </c>
      <c r="E35" s="26" t="s">
        <v>45</v>
      </c>
      <c r="F35" s="115"/>
      <c r="G35" s="123"/>
      <c r="H35" s="8"/>
      <c r="I35" s="8"/>
      <c r="J35" s="8"/>
      <c r="U35" s="1"/>
      <c r="V35" s="1"/>
      <c r="W35" s="1"/>
    </row>
    <row r="36" spans="2:23" ht="12.95" customHeight="1">
      <c r="B36" s="83" t="s">
        <v>47</v>
      </c>
      <c r="C36" s="29" t="s">
        <v>26</v>
      </c>
      <c r="D36" s="12" t="s">
        <v>48</v>
      </c>
      <c r="E36" s="26" t="s">
        <v>49</v>
      </c>
      <c r="F36" s="118"/>
      <c r="G36" s="123"/>
      <c r="H36" s="8"/>
      <c r="I36" s="8"/>
      <c r="J36" s="8"/>
    </row>
    <row r="37" spans="2:23" ht="12.95" customHeight="1">
      <c r="B37" s="83" t="s">
        <v>47</v>
      </c>
      <c r="C37" s="29" t="s">
        <v>24</v>
      </c>
      <c r="D37" s="12" t="s">
        <v>50</v>
      </c>
      <c r="E37" s="26" t="s">
        <v>49</v>
      </c>
      <c r="F37" s="118"/>
      <c r="G37" s="123"/>
      <c r="H37" s="8"/>
      <c r="I37" s="8"/>
      <c r="J37" s="8"/>
    </row>
    <row r="38" spans="2:23" ht="12.95" customHeight="1">
      <c r="B38" s="83" t="s">
        <v>47</v>
      </c>
      <c r="C38" s="29" t="s">
        <v>24</v>
      </c>
      <c r="D38" s="12" t="s">
        <v>51</v>
      </c>
      <c r="E38" s="26" t="s">
        <v>45</v>
      </c>
      <c r="F38" s="115"/>
      <c r="G38" s="123"/>
      <c r="H38" s="8"/>
      <c r="I38" s="8"/>
      <c r="J38" s="8"/>
    </row>
    <row r="39" spans="2:23" ht="12.95" customHeight="1">
      <c r="B39" s="27" t="s">
        <v>33</v>
      </c>
      <c r="C39" s="28" t="s">
        <v>34</v>
      </c>
      <c r="D39" s="106" t="s">
        <v>54</v>
      </c>
      <c r="E39" s="109"/>
      <c r="F39" s="119"/>
      <c r="G39" s="124"/>
      <c r="H39" s="8"/>
      <c r="I39" s="8"/>
      <c r="J39" s="8"/>
    </row>
    <row r="40" spans="2:23" ht="12.95" customHeight="1">
      <c r="B40" s="27" t="s">
        <v>33</v>
      </c>
      <c r="C40" s="28" t="s">
        <v>34</v>
      </c>
      <c r="D40" s="12" t="s">
        <v>37</v>
      </c>
      <c r="E40" s="26" t="s">
        <v>38</v>
      </c>
      <c r="F40" s="117"/>
      <c r="G40" s="123"/>
      <c r="H40" s="8"/>
      <c r="I40" s="8"/>
      <c r="J40" s="8"/>
    </row>
    <row r="41" spans="2:23" ht="12.95" customHeight="1">
      <c r="B41" s="27" t="s">
        <v>33</v>
      </c>
      <c r="C41" s="28" t="s">
        <v>34</v>
      </c>
      <c r="D41" s="12" t="s">
        <v>40</v>
      </c>
      <c r="E41" s="26" t="s">
        <v>41</v>
      </c>
      <c r="F41" s="114"/>
      <c r="G41" s="123"/>
      <c r="H41" s="8"/>
      <c r="I41" s="8"/>
      <c r="J41" s="8"/>
    </row>
    <row r="42" spans="2:23" ht="12.95" customHeight="1">
      <c r="B42" s="83" t="s">
        <v>43</v>
      </c>
      <c r="C42" s="29" t="s">
        <v>20</v>
      </c>
      <c r="D42" s="12" t="s">
        <v>44</v>
      </c>
      <c r="E42" s="26" t="s">
        <v>45</v>
      </c>
      <c r="F42" s="115"/>
      <c r="G42" s="123"/>
      <c r="H42" s="8"/>
      <c r="I42" s="8"/>
      <c r="J42" s="8"/>
    </row>
    <row r="43" spans="2:23" ht="12.95" customHeight="1">
      <c r="B43" s="83" t="s">
        <v>43</v>
      </c>
      <c r="C43" s="29" t="s">
        <v>20</v>
      </c>
      <c r="D43" s="12" t="s">
        <v>46</v>
      </c>
      <c r="E43" s="26" t="s">
        <v>45</v>
      </c>
      <c r="F43" s="115"/>
      <c r="G43" s="123"/>
      <c r="H43" s="8"/>
      <c r="I43" s="8"/>
      <c r="J43" s="8"/>
    </row>
    <row r="44" spans="2:23" ht="12.95" customHeight="1">
      <c r="B44" s="83" t="s">
        <v>47</v>
      </c>
      <c r="C44" s="29" t="s">
        <v>26</v>
      </c>
      <c r="D44" s="12" t="s">
        <v>48</v>
      </c>
      <c r="E44" s="26" t="s">
        <v>49</v>
      </c>
      <c r="F44" s="118"/>
      <c r="G44" s="123"/>
      <c r="H44" s="8"/>
      <c r="I44" s="8"/>
      <c r="J44" s="8"/>
    </row>
    <row r="45" spans="2:23" ht="12.95" customHeight="1">
      <c r="B45" s="83" t="s">
        <v>47</v>
      </c>
      <c r="C45" s="29" t="s">
        <v>24</v>
      </c>
      <c r="D45" s="12" t="s">
        <v>50</v>
      </c>
      <c r="E45" s="26" t="s">
        <v>49</v>
      </c>
      <c r="F45" s="118"/>
      <c r="G45" s="123"/>
      <c r="H45" s="8"/>
      <c r="I45" s="8"/>
      <c r="J45" s="8"/>
    </row>
    <row r="46" spans="2:23" ht="12.95" customHeight="1">
      <c r="B46" s="83" t="s">
        <v>47</v>
      </c>
      <c r="C46" s="29" t="s">
        <v>24</v>
      </c>
      <c r="D46" s="12" t="s">
        <v>51</v>
      </c>
      <c r="E46" s="26" t="s">
        <v>45</v>
      </c>
      <c r="F46" s="115"/>
      <c r="G46" s="123"/>
      <c r="H46" s="8"/>
      <c r="I46" s="8"/>
      <c r="J46" s="8"/>
    </row>
    <row r="47" spans="2:23" ht="12.95" customHeight="1">
      <c r="B47" s="27" t="s">
        <v>33</v>
      </c>
      <c r="C47" s="28" t="s">
        <v>34</v>
      </c>
      <c r="D47" s="106" t="s">
        <v>55</v>
      </c>
      <c r="E47" s="109"/>
      <c r="F47" s="119"/>
      <c r="G47" s="124"/>
      <c r="H47" s="8"/>
      <c r="I47" s="8"/>
      <c r="J47" s="8"/>
    </row>
    <row r="48" spans="2:23" ht="12.95" customHeight="1">
      <c r="B48" s="27" t="s">
        <v>33</v>
      </c>
      <c r="C48" s="28" t="s">
        <v>34</v>
      </c>
      <c r="D48" s="12" t="s">
        <v>37</v>
      </c>
      <c r="E48" s="26" t="s">
        <v>38</v>
      </c>
      <c r="F48" s="117"/>
      <c r="G48" s="123"/>
      <c r="H48" s="8"/>
      <c r="I48" s="8"/>
      <c r="J48" s="8"/>
    </row>
    <row r="49" spans="2:10" ht="12.95" customHeight="1">
      <c r="B49" s="27" t="s">
        <v>33</v>
      </c>
      <c r="C49" s="28" t="s">
        <v>34</v>
      </c>
      <c r="D49" s="12" t="s">
        <v>40</v>
      </c>
      <c r="E49" s="26" t="s">
        <v>41</v>
      </c>
      <c r="F49" s="114"/>
      <c r="G49" s="123"/>
      <c r="H49" s="8"/>
      <c r="I49" s="8"/>
      <c r="J49" s="8"/>
    </row>
    <row r="50" spans="2:10" ht="12.95" customHeight="1">
      <c r="B50" s="83" t="s">
        <v>43</v>
      </c>
      <c r="C50" s="29" t="s">
        <v>20</v>
      </c>
      <c r="D50" s="12" t="s">
        <v>44</v>
      </c>
      <c r="E50" s="26" t="s">
        <v>45</v>
      </c>
      <c r="F50" s="115"/>
      <c r="G50" s="123"/>
      <c r="H50" s="8"/>
      <c r="I50" s="8"/>
      <c r="J50" s="8"/>
    </row>
    <row r="51" spans="2:10" ht="12.95" customHeight="1">
      <c r="B51" s="83" t="s">
        <v>43</v>
      </c>
      <c r="C51" s="29" t="s">
        <v>20</v>
      </c>
      <c r="D51" s="12" t="s">
        <v>46</v>
      </c>
      <c r="E51" s="26" t="s">
        <v>45</v>
      </c>
      <c r="F51" s="115"/>
      <c r="G51" s="123"/>
      <c r="H51" s="8"/>
      <c r="I51" s="8"/>
      <c r="J51" s="8"/>
    </row>
    <row r="52" spans="2:10" ht="12.95" customHeight="1">
      <c r="B52" s="83" t="s">
        <v>47</v>
      </c>
      <c r="C52" s="29" t="s">
        <v>26</v>
      </c>
      <c r="D52" s="12" t="s">
        <v>48</v>
      </c>
      <c r="E52" s="26" t="s">
        <v>49</v>
      </c>
      <c r="F52" s="118"/>
      <c r="G52" s="123"/>
      <c r="H52" s="8"/>
      <c r="I52" s="8"/>
      <c r="J52" s="8"/>
    </row>
    <row r="53" spans="2:10" ht="12.95" customHeight="1">
      <c r="B53" s="83" t="s">
        <v>47</v>
      </c>
      <c r="C53" s="29" t="s">
        <v>24</v>
      </c>
      <c r="D53" s="12" t="s">
        <v>50</v>
      </c>
      <c r="E53" s="26" t="s">
        <v>49</v>
      </c>
      <c r="F53" s="118"/>
      <c r="G53" s="123"/>
      <c r="H53" s="8"/>
      <c r="I53" s="8"/>
      <c r="J53" s="8"/>
    </row>
    <row r="54" spans="2:10" ht="12.95" customHeight="1">
      <c r="B54" s="83" t="s">
        <v>47</v>
      </c>
      <c r="C54" s="29" t="s">
        <v>24</v>
      </c>
      <c r="D54" s="12" t="s">
        <v>51</v>
      </c>
      <c r="E54" s="26" t="s">
        <v>45</v>
      </c>
      <c r="F54" s="115"/>
      <c r="G54" s="123"/>
      <c r="H54" s="8"/>
      <c r="I54" s="8"/>
      <c r="J54" s="8"/>
    </row>
    <row r="55" spans="2:10" ht="12.95" customHeight="1">
      <c r="D55" s="107" t="s">
        <v>56</v>
      </c>
      <c r="E55" s="107"/>
      <c r="F55" s="119"/>
      <c r="G55" s="124"/>
      <c r="H55" s="8"/>
      <c r="I55" s="8"/>
      <c r="J55" s="8"/>
    </row>
    <row r="56" spans="2:10" ht="12.95" customHeight="1">
      <c r="B56" s="27" t="s">
        <v>33</v>
      </c>
      <c r="C56" s="28" t="s">
        <v>34</v>
      </c>
      <c r="D56" s="106" t="s">
        <v>57</v>
      </c>
      <c r="E56" s="106"/>
      <c r="F56" s="114"/>
      <c r="G56" s="123"/>
      <c r="H56" s="8"/>
      <c r="I56" s="8"/>
      <c r="J56" s="8"/>
    </row>
    <row r="57" spans="2:10" ht="12.95" customHeight="1">
      <c r="B57" s="83" t="s">
        <v>43</v>
      </c>
      <c r="C57" s="29" t="s">
        <v>22</v>
      </c>
      <c r="D57" s="12" t="s">
        <v>58</v>
      </c>
      <c r="E57" s="26" t="s">
        <v>59</v>
      </c>
      <c r="F57" s="117"/>
      <c r="G57" s="123"/>
      <c r="H57" s="8"/>
      <c r="I57" s="8"/>
      <c r="J57" s="8"/>
    </row>
    <row r="58" spans="2:10" ht="12.95" customHeight="1">
      <c r="B58" s="83" t="s">
        <v>43</v>
      </c>
      <c r="C58" s="29" t="s">
        <v>22</v>
      </c>
      <c r="D58" s="12" t="s">
        <v>60</v>
      </c>
      <c r="E58" s="26" t="s">
        <v>45</v>
      </c>
      <c r="F58" s="115"/>
      <c r="G58" s="123"/>
      <c r="H58" s="8"/>
      <c r="I58" s="8"/>
      <c r="J58" s="8"/>
    </row>
    <row r="59" spans="2:10" ht="12.95" customHeight="1">
      <c r="B59" s="83" t="s">
        <v>43</v>
      </c>
      <c r="C59" s="29" t="s">
        <v>22</v>
      </c>
      <c r="D59" s="106" t="s">
        <v>61</v>
      </c>
      <c r="E59" s="106"/>
      <c r="F59" s="114"/>
      <c r="G59" s="123"/>
      <c r="H59" s="8"/>
      <c r="I59" s="8"/>
      <c r="J59" s="8"/>
    </row>
    <row r="60" spans="2:10" ht="12.95" customHeight="1">
      <c r="B60" s="83" t="s">
        <v>43</v>
      </c>
      <c r="C60" s="29" t="s">
        <v>22</v>
      </c>
      <c r="D60" s="12" t="s">
        <v>58</v>
      </c>
      <c r="E60" s="26" t="s">
        <v>59</v>
      </c>
      <c r="F60" s="117"/>
      <c r="G60" s="123"/>
      <c r="H60" s="8"/>
      <c r="I60" s="8"/>
      <c r="J60" s="8"/>
    </row>
    <row r="61" spans="2:10" ht="12.95" customHeight="1">
      <c r="B61" s="83" t="s">
        <v>43</v>
      </c>
      <c r="C61" s="29" t="s">
        <v>22</v>
      </c>
      <c r="D61" s="12" t="s">
        <v>60</v>
      </c>
      <c r="E61" s="26" t="s">
        <v>45</v>
      </c>
      <c r="F61" s="115"/>
      <c r="G61" s="123"/>
      <c r="H61" s="8"/>
      <c r="I61" s="8"/>
      <c r="J61" s="8"/>
    </row>
    <row r="62" spans="2:10" ht="12.95" customHeight="1">
      <c r="B62" s="83" t="s">
        <v>43</v>
      </c>
      <c r="C62" s="29" t="s">
        <v>22</v>
      </c>
      <c r="D62" s="106" t="s">
        <v>62</v>
      </c>
      <c r="E62" s="106"/>
      <c r="F62" s="114"/>
      <c r="G62" s="123"/>
      <c r="H62" s="8"/>
      <c r="I62" s="8"/>
      <c r="J62" s="8"/>
    </row>
    <row r="63" spans="2:10" ht="12.95" customHeight="1">
      <c r="B63" s="83" t="s">
        <v>43</v>
      </c>
      <c r="C63" s="29" t="s">
        <v>22</v>
      </c>
      <c r="D63" s="12" t="s">
        <v>58</v>
      </c>
      <c r="E63" s="26" t="s">
        <v>59</v>
      </c>
      <c r="F63" s="117"/>
      <c r="G63" s="123"/>
      <c r="H63" s="8"/>
      <c r="I63" s="8"/>
      <c r="J63" s="8"/>
    </row>
    <row r="64" spans="2:10" ht="12.95" customHeight="1">
      <c r="B64" s="83" t="s">
        <v>43</v>
      </c>
      <c r="C64" s="29" t="s">
        <v>22</v>
      </c>
      <c r="D64" s="12" t="s">
        <v>60</v>
      </c>
      <c r="E64" s="26" t="s">
        <v>45</v>
      </c>
      <c r="F64" s="115"/>
      <c r="G64" s="123"/>
      <c r="H64" s="8"/>
      <c r="I64" s="8"/>
      <c r="J64" s="8"/>
    </row>
    <row r="65" spans="2:10" ht="12.95" customHeight="1">
      <c r="D65" s="107" t="s">
        <v>63</v>
      </c>
      <c r="E65" s="107"/>
      <c r="F65" s="120"/>
      <c r="G65" s="123"/>
      <c r="H65" s="8"/>
      <c r="I65" s="8"/>
      <c r="J65" s="8"/>
    </row>
    <row r="66" spans="2:10" ht="12.95" customHeight="1">
      <c r="B66" s="83" t="s">
        <v>47</v>
      </c>
      <c r="C66" s="29" t="s">
        <v>28</v>
      </c>
      <c r="D66" s="12" t="s">
        <v>64</v>
      </c>
      <c r="E66" s="26" t="s">
        <v>65</v>
      </c>
      <c r="F66" s="114"/>
      <c r="G66" s="123"/>
      <c r="H66" s="8"/>
      <c r="I66" s="8"/>
      <c r="J66" s="8"/>
    </row>
    <row r="67" spans="2:10" ht="12.95" customHeight="1">
      <c r="B67" s="83" t="s">
        <v>47</v>
      </c>
      <c r="C67" s="29" t="s">
        <v>28</v>
      </c>
      <c r="D67" s="12" t="s">
        <v>66</v>
      </c>
      <c r="E67" s="26" t="s">
        <v>67</v>
      </c>
      <c r="F67" s="114"/>
      <c r="G67" s="123"/>
      <c r="H67" s="8"/>
      <c r="I67" s="8"/>
      <c r="J67" s="8"/>
    </row>
    <row r="68" spans="2:10" ht="12.95" customHeight="1">
      <c r="B68" s="83" t="s">
        <v>47</v>
      </c>
      <c r="C68" s="29" t="s">
        <v>28</v>
      </c>
      <c r="D68" s="12" t="s">
        <v>68</v>
      </c>
      <c r="E68" s="26" t="s">
        <v>69</v>
      </c>
      <c r="F68" s="115"/>
      <c r="G68" s="123"/>
      <c r="H68" s="8"/>
      <c r="I68" s="8"/>
      <c r="J68" s="8"/>
    </row>
    <row r="69" spans="2:10" ht="12.95" customHeight="1">
      <c r="B69" s="88" t="s">
        <v>32</v>
      </c>
      <c r="C69" s="30" t="s">
        <v>70</v>
      </c>
      <c r="D69" s="12" t="s">
        <v>71</v>
      </c>
      <c r="E69" s="26" t="s">
        <v>72</v>
      </c>
      <c r="F69" s="117"/>
      <c r="G69" s="123"/>
      <c r="I69" s="8"/>
      <c r="J69" s="8"/>
    </row>
    <row r="70" spans="2:10" ht="12.95" customHeight="1" thickBot="1">
      <c r="B70" s="88" t="s">
        <v>36</v>
      </c>
      <c r="C70" s="30" t="s">
        <v>70</v>
      </c>
      <c r="D70" s="12" t="s">
        <v>71</v>
      </c>
      <c r="E70" s="26" t="s">
        <v>72</v>
      </c>
      <c r="F70" s="121"/>
      <c r="G70" s="125"/>
      <c r="I70" s="8"/>
      <c r="J70" s="8"/>
    </row>
    <row r="71" spans="2:10" ht="12.95" customHeight="1">
      <c r="H71" s="8"/>
      <c r="I71" s="8"/>
      <c r="J71" s="8"/>
    </row>
    <row r="72" spans="2:10" ht="12.95" customHeight="1">
      <c r="B72" s="47"/>
      <c r="C72" s="47"/>
      <c r="D72" s="47"/>
      <c r="E72" s="47"/>
      <c r="F72" s="47"/>
      <c r="G72" s="47"/>
      <c r="H72" s="8"/>
      <c r="I72" s="8"/>
      <c r="J72" s="8"/>
    </row>
    <row r="73" spans="2:10" ht="12.95" customHeight="1">
      <c r="B73" s="12"/>
      <c r="C73" s="12"/>
      <c r="D73" s="12"/>
      <c r="E73" s="12"/>
      <c r="F73" s="12"/>
      <c r="G73" s="12"/>
      <c r="H73" s="8"/>
      <c r="I73" s="8"/>
      <c r="J73" s="8"/>
    </row>
    <row r="74" spans="2:10" ht="12.95" customHeight="1">
      <c r="B74" s="48" t="s">
        <v>73</v>
      </c>
      <c r="C74" s="48"/>
      <c r="D74" s="48"/>
      <c r="E74" s="48"/>
      <c r="F74" s="48"/>
      <c r="G74" s="48"/>
      <c r="I74" s="8"/>
      <c r="J74" s="8"/>
    </row>
    <row r="75" spans="2:10" ht="12.95" customHeight="1">
      <c r="B75" s="35" t="s">
        <v>12</v>
      </c>
      <c r="C75" s="35" t="s">
        <v>13</v>
      </c>
      <c r="D75" s="36" t="s">
        <v>74</v>
      </c>
      <c r="E75" s="36" t="s">
        <v>15</v>
      </c>
      <c r="F75" s="36" t="s">
        <v>16</v>
      </c>
      <c r="G75" s="36" t="s">
        <v>17</v>
      </c>
      <c r="I75" s="8"/>
      <c r="J75" s="8"/>
    </row>
    <row r="76" spans="2:10" ht="12.95" customHeight="1">
      <c r="B76" s="27" t="s">
        <v>33</v>
      </c>
      <c r="C76" s="31" t="s">
        <v>34</v>
      </c>
      <c r="D76" s="32" t="s">
        <v>75</v>
      </c>
      <c r="E76" s="37" t="s">
        <v>76</v>
      </c>
      <c r="F76" s="105">
        <v>0.39</v>
      </c>
      <c r="G76" s="110" t="s">
        <v>77</v>
      </c>
      <c r="I76" s="8"/>
      <c r="J76" s="8"/>
    </row>
    <row r="77" spans="2:10" ht="12.95" customHeight="1">
      <c r="B77" s="83" t="s">
        <v>30</v>
      </c>
      <c r="C77" s="33" t="s">
        <v>78</v>
      </c>
      <c r="D77" s="92" t="s">
        <v>79</v>
      </c>
      <c r="E77" s="37" t="s">
        <v>76</v>
      </c>
      <c r="F77" s="105">
        <v>0.47</v>
      </c>
      <c r="G77" s="108" t="s">
        <v>80</v>
      </c>
      <c r="I77" s="8"/>
      <c r="J77" s="8"/>
    </row>
    <row r="78" spans="2:10" ht="12.95" customHeight="1">
      <c r="B78" s="88" t="s">
        <v>32</v>
      </c>
      <c r="C78" s="34" t="s">
        <v>70</v>
      </c>
      <c r="D78" s="32" t="s">
        <v>81</v>
      </c>
      <c r="E78" s="37" t="s">
        <v>82</v>
      </c>
      <c r="F78" s="82">
        <v>114</v>
      </c>
      <c r="G78" s="32" t="s">
        <v>83</v>
      </c>
      <c r="I78" s="8"/>
      <c r="J78" s="8"/>
    </row>
    <row r="79" spans="2:10" ht="12.95" customHeight="1">
      <c r="I79" s="8"/>
      <c r="J79" s="8"/>
    </row>
    <row r="80" spans="2:10" ht="12.95" customHeight="1">
      <c r="I80" s="8"/>
      <c r="J80" s="8"/>
    </row>
    <row r="81" spans="2:20" ht="12.95" customHeight="1">
      <c r="B81" s="8"/>
      <c r="C81" s="8"/>
      <c r="D81" s="8"/>
      <c r="E81" s="8"/>
      <c r="F81" s="8"/>
      <c r="G81" s="8"/>
      <c r="H81" s="8"/>
      <c r="I81" s="8"/>
      <c r="J81" s="8"/>
    </row>
    <row r="82" spans="2:20" ht="12.95" customHeight="1">
      <c r="I82" s="8"/>
      <c r="J82" s="8"/>
    </row>
    <row r="83" spans="2:20" ht="12.95" customHeight="1">
      <c r="I83" s="8"/>
      <c r="J83" s="8"/>
    </row>
    <row r="84" spans="2:20" ht="12.95" customHeight="1">
      <c r="B84" s="8"/>
      <c r="C84" s="8"/>
      <c r="D84" s="8"/>
      <c r="E84" s="8"/>
      <c r="F84" s="8"/>
      <c r="G84" s="8"/>
      <c r="H84" s="8"/>
      <c r="I84" s="8"/>
      <c r="J84" s="8"/>
    </row>
    <row r="85" spans="2:20" ht="12.95" customHeight="1">
      <c r="B85" s="8"/>
      <c r="C85" s="8"/>
      <c r="D85" s="8"/>
      <c r="E85" s="8"/>
      <c r="F85" s="8"/>
      <c r="G85" s="8"/>
      <c r="H85" s="8"/>
      <c r="I85" s="8"/>
      <c r="J85" s="8"/>
    </row>
    <row r="86" spans="2:20" ht="12.95" customHeight="1">
      <c r="L86" s="8"/>
      <c r="M86" s="8"/>
      <c r="N86" s="8"/>
      <c r="O86" s="8"/>
      <c r="P86" s="8"/>
      <c r="Q86" s="8"/>
      <c r="R86" s="8"/>
      <c r="S86" s="8"/>
      <c r="T86" s="8"/>
    </row>
    <row r="87" spans="2:20" ht="12.95" customHeight="1">
      <c r="L87" s="8"/>
      <c r="M87" s="8"/>
      <c r="N87" s="8"/>
      <c r="O87" s="8"/>
      <c r="P87" s="8"/>
      <c r="Q87" s="8"/>
      <c r="R87" s="8"/>
      <c r="S87" s="8"/>
      <c r="T87" s="8"/>
    </row>
    <row r="88" spans="2:20" ht="12.95" customHeight="1">
      <c r="L88" s="8"/>
      <c r="M88" s="8"/>
      <c r="N88" s="8"/>
      <c r="O88" s="8"/>
      <c r="P88" s="8"/>
      <c r="Q88" s="8"/>
      <c r="R88" s="8"/>
      <c r="S88" s="8"/>
      <c r="T88" s="8"/>
    </row>
    <row r="89" spans="2:20" ht="12.95" customHeight="1">
      <c r="L89" s="8"/>
      <c r="M89" s="8"/>
      <c r="N89" s="8"/>
      <c r="O89" s="8"/>
      <c r="P89" s="8"/>
      <c r="Q89" s="8"/>
      <c r="R89" s="8"/>
      <c r="S89" s="8"/>
      <c r="T89" s="8"/>
    </row>
    <row r="90" spans="2:20" ht="12.95" customHeight="1">
      <c r="L90" s="8"/>
      <c r="M90" s="8"/>
      <c r="N90" s="8"/>
      <c r="O90" s="8"/>
      <c r="P90" s="8"/>
      <c r="Q90" s="8"/>
      <c r="R90" s="8"/>
      <c r="S90" s="8"/>
      <c r="T90" s="8"/>
    </row>
    <row r="91" spans="2:20" ht="12.95" customHeight="1">
      <c r="L91" s="8"/>
      <c r="M91" s="8"/>
      <c r="N91" s="8"/>
      <c r="O91" s="8"/>
      <c r="P91" s="8"/>
      <c r="Q91" s="8"/>
      <c r="R91" s="8"/>
      <c r="S91" s="8"/>
      <c r="T91" s="8"/>
    </row>
    <row r="92" spans="2:20" ht="12.95" customHeight="1">
      <c r="L92" s="8"/>
      <c r="M92" s="8"/>
      <c r="N92" s="8"/>
      <c r="O92" s="8"/>
      <c r="P92" s="8"/>
      <c r="Q92" s="8"/>
      <c r="R92" s="8"/>
      <c r="S92" s="8"/>
      <c r="T92" s="8"/>
    </row>
    <row r="93" spans="2:20" ht="12.95" customHeight="1">
      <c r="L93" s="8"/>
      <c r="M93" s="8"/>
      <c r="N93" s="8"/>
      <c r="O93" s="8"/>
      <c r="P93" s="8"/>
      <c r="Q93" s="8"/>
      <c r="R93" s="8"/>
      <c r="S93" s="8"/>
      <c r="T93" s="8"/>
    </row>
    <row r="94" spans="2:20" ht="12.95" customHeight="1">
      <c r="L94" s="8"/>
      <c r="M94" s="8"/>
      <c r="N94" s="8"/>
      <c r="O94" s="8"/>
      <c r="P94" s="8"/>
      <c r="Q94" s="8"/>
      <c r="R94" s="8"/>
      <c r="S94" s="8"/>
      <c r="T94" s="8"/>
    </row>
    <row r="95" spans="2:20" ht="12.95" customHeight="1">
      <c r="L95" s="8"/>
      <c r="M95" s="8"/>
      <c r="N95" s="8"/>
      <c r="O95" s="8"/>
      <c r="P95" s="8"/>
      <c r="Q95" s="8"/>
      <c r="R95" s="8"/>
      <c r="S95" s="8"/>
      <c r="T95" s="8"/>
    </row>
    <row r="96" spans="2:20" ht="12.95" customHeight="1">
      <c r="L96" s="8"/>
      <c r="M96" s="8"/>
      <c r="N96" s="8"/>
      <c r="O96" s="8"/>
      <c r="P96" s="8"/>
      <c r="Q96" s="8"/>
      <c r="R96" s="8"/>
      <c r="S96" s="8"/>
      <c r="T96" s="8"/>
    </row>
    <row r="97" spans="12:20" ht="12.95" customHeight="1">
      <c r="L97" s="8"/>
      <c r="M97" s="8"/>
      <c r="N97" s="8"/>
      <c r="O97" s="8"/>
      <c r="P97" s="8"/>
      <c r="Q97" s="8"/>
      <c r="R97" s="8"/>
      <c r="S97" s="8"/>
      <c r="T97" s="8"/>
    </row>
    <row r="98" spans="12:20" ht="12.95" customHeight="1">
      <c r="L98" s="8"/>
      <c r="M98" s="8"/>
      <c r="N98" s="8"/>
      <c r="O98" s="8"/>
      <c r="P98" s="8"/>
      <c r="Q98" s="8"/>
      <c r="R98" s="8"/>
      <c r="S98" s="8"/>
      <c r="T98" s="8"/>
    </row>
    <row r="99" spans="12:20" ht="12.95" customHeight="1">
      <c r="L99" s="8"/>
      <c r="M99" s="8"/>
      <c r="N99" s="8"/>
      <c r="O99" s="8"/>
      <c r="P99" s="8"/>
      <c r="Q99" s="8"/>
      <c r="R99" s="8"/>
      <c r="S99" s="8"/>
      <c r="T99" s="8"/>
    </row>
    <row r="100" spans="12:20" ht="12.95" customHeight="1">
      <c r="L100" s="8"/>
      <c r="M100" s="8"/>
      <c r="N100" s="8"/>
      <c r="O100" s="8"/>
      <c r="P100" s="8"/>
      <c r="Q100" s="8"/>
      <c r="R100" s="8"/>
      <c r="S100" s="8"/>
      <c r="T100" s="8"/>
    </row>
    <row r="101" spans="12:20" ht="12.95" customHeight="1">
      <c r="L101" s="8"/>
      <c r="M101" s="8"/>
      <c r="N101" s="8"/>
      <c r="O101" s="8"/>
      <c r="P101" s="8"/>
      <c r="Q101" s="8"/>
      <c r="R101" s="8"/>
      <c r="S101" s="8"/>
      <c r="T101" s="8"/>
    </row>
    <row r="102" spans="12:20" ht="12.95" customHeight="1">
      <c r="L102" s="8"/>
      <c r="M102" s="8"/>
      <c r="N102" s="8"/>
      <c r="O102" s="8"/>
      <c r="P102" s="8"/>
      <c r="Q102" s="8"/>
      <c r="R102" s="8"/>
      <c r="S102" s="8"/>
      <c r="T102" s="8"/>
    </row>
    <row r="103" spans="12:20" ht="12.95" customHeight="1">
      <c r="L103" s="8"/>
      <c r="M103" s="8"/>
      <c r="N103" s="8"/>
      <c r="O103" s="8"/>
      <c r="P103" s="8"/>
      <c r="Q103" s="8"/>
      <c r="R103" s="8"/>
      <c r="S103" s="8"/>
      <c r="T103" s="8"/>
    </row>
    <row r="104" spans="12:20" ht="12.95" customHeight="1">
      <c r="L104" s="8"/>
      <c r="M104" s="8"/>
      <c r="N104" s="8"/>
      <c r="O104" s="8"/>
      <c r="P104" s="8"/>
      <c r="Q104" s="8"/>
      <c r="R104" s="8"/>
      <c r="S104" s="8"/>
      <c r="T104" s="8"/>
    </row>
    <row r="105" spans="12:20" ht="12.95" customHeight="1">
      <c r="L105" s="8"/>
      <c r="M105" s="8"/>
      <c r="N105" s="8"/>
      <c r="O105" s="8"/>
      <c r="P105" s="8"/>
      <c r="Q105" s="8"/>
      <c r="R105" s="8"/>
      <c r="S105" s="8"/>
      <c r="T105" s="8"/>
    </row>
    <row r="106" spans="12:20" ht="12.95" customHeight="1">
      <c r="L106" s="8"/>
      <c r="M106" s="8"/>
      <c r="N106" s="8"/>
      <c r="O106" s="8"/>
      <c r="P106" s="8"/>
      <c r="Q106" s="8"/>
      <c r="R106" s="8"/>
      <c r="S106" s="8"/>
      <c r="T106" s="8"/>
    </row>
    <row r="107" spans="12:20" ht="12.95" customHeight="1">
      <c r="L107" s="8"/>
      <c r="M107" s="8"/>
      <c r="N107" s="8"/>
      <c r="O107" s="8"/>
      <c r="P107" s="8"/>
      <c r="Q107" s="8"/>
      <c r="R107" s="8"/>
      <c r="S107" s="8"/>
      <c r="T107" s="8"/>
    </row>
    <row r="108" spans="12:20" ht="12.95" customHeight="1">
      <c r="L108" s="8"/>
      <c r="M108" s="8"/>
      <c r="N108" s="8"/>
      <c r="O108" s="8"/>
      <c r="P108" s="8"/>
      <c r="Q108" s="8"/>
      <c r="R108" s="8"/>
      <c r="S108" s="8"/>
      <c r="T108" s="8"/>
    </row>
    <row r="109" spans="12:20" ht="12.95" customHeight="1">
      <c r="L109" s="8"/>
      <c r="M109" s="8"/>
      <c r="N109" s="8"/>
      <c r="O109" s="8"/>
      <c r="P109" s="8"/>
      <c r="Q109" s="8"/>
      <c r="R109" s="8"/>
      <c r="S109" s="8"/>
      <c r="T109" s="8"/>
    </row>
    <row r="110" spans="12:20" ht="12.95" customHeight="1">
      <c r="L110" s="8"/>
      <c r="M110" s="8"/>
      <c r="N110" s="8"/>
      <c r="O110" s="8"/>
      <c r="P110" s="8"/>
      <c r="Q110" s="8"/>
      <c r="R110" s="8"/>
      <c r="S110" s="8"/>
      <c r="T110" s="8"/>
    </row>
    <row r="111" spans="12:20" ht="12.95" customHeight="1">
      <c r="L111" s="8"/>
      <c r="M111" s="8"/>
      <c r="N111" s="8"/>
      <c r="O111" s="8"/>
      <c r="P111" s="8"/>
      <c r="Q111" s="8"/>
      <c r="R111" s="8"/>
      <c r="S111" s="8"/>
      <c r="T111" s="8"/>
    </row>
    <row r="112" spans="12:20" ht="12.95" customHeight="1">
      <c r="L112" s="8"/>
      <c r="M112" s="8"/>
      <c r="N112" s="8"/>
      <c r="O112" s="8"/>
      <c r="P112" s="8"/>
      <c r="Q112" s="8"/>
      <c r="R112" s="8"/>
      <c r="S112" s="8"/>
      <c r="T112" s="8"/>
    </row>
    <row r="113" spans="12:20" ht="12.95" customHeight="1">
      <c r="L113" s="8"/>
      <c r="M113" s="8"/>
      <c r="N113" s="8"/>
      <c r="O113" s="8"/>
      <c r="P113" s="8"/>
      <c r="Q113" s="8"/>
      <c r="R113" s="8"/>
      <c r="S113" s="8"/>
      <c r="T113" s="8"/>
    </row>
    <row r="114" spans="12:20" ht="12.95" customHeight="1">
      <c r="L114" s="8"/>
      <c r="M114" s="8"/>
      <c r="N114" s="8"/>
      <c r="O114" s="8"/>
      <c r="P114" s="8"/>
      <c r="Q114" s="8"/>
      <c r="R114" s="8"/>
      <c r="S114" s="8"/>
      <c r="T114" s="8"/>
    </row>
    <row r="115" spans="12:20" ht="12.95" customHeight="1">
      <c r="L115" s="8"/>
      <c r="M115" s="8"/>
      <c r="N115" s="8"/>
      <c r="O115" s="8"/>
      <c r="P115" s="8"/>
      <c r="Q115" s="8"/>
      <c r="R115" s="8"/>
      <c r="S115" s="8"/>
      <c r="T115" s="8"/>
    </row>
    <row r="116" spans="12:20" ht="12.95" customHeight="1">
      <c r="L116" s="8"/>
      <c r="M116" s="8"/>
      <c r="N116" s="8"/>
      <c r="O116" s="8"/>
      <c r="P116" s="8"/>
      <c r="Q116" s="8"/>
      <c r="R116" s="8"/>
      <c r="S116" s="8"/>
      <c r="T116" s="8"/>
    </row>
    <row r="117" spans="12:20" ht="12.95" customHeight="1">
      <c r="L117" s="8"/>
      <c r="M117" s="8"/>
      <c r="N117" s="8"/>
      <c r="O117" s="8"/>
      <c r="P117" s="8"/>
      <c r="Q117" s="8"/>
      <c r="R117" s="8"/>
      <c r="S117" s="8"/>
      <c r="T117" s="8"/>
    </row>
    <row r="118" spans="12:20" ht="12.95" customHeight="1">
      <c r="L118" s="8"/>
      <c r="M118" s="8"/>
      <c r="N118" s="8"/>
      <c r="O118" s="8"/>
      <c r="P118" s="8"/>
      <c r="Q118" s="8"/>
    </row>
    <row r="119" spans="12:20" ht="12.95" customHeight="1"/>
    <row r="120" spans="12:20" ht="12.95" customHeight="1"/>
    <row r="121" spans="12:20" ht="12.95" customHeight="1"/>
    <row r="122" spans="12:20" ht="12.95" customHeight="1"/>
    <row r="123" spans="12:20" ht="12.95" customHeight="1"/>
    <row r="124" spans="12:20" ht="12.95" customHeight="1"/>
    <row r="125" spans="12:20" ht="12.95" customHeight="1"/>
    <row r="126" spans="12:20" ht="12.95" customHeight="1"/>
    <row r="127" spans="12:20" ht="12.95" customHeight="1"/>
    <row r="128" spans="12:20"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row r="177" ht="12.95" customHeight="1"/>
    <row r="178" ht="12.95" customHeight="1"/>
    <row r="179" ht="12.95" customHeight="1"/>
    <row r="180" ht="12.95" customHeight="1"/>
    <row r="181" ht="12.95" customHeight="1"/>
    <row r="182" ht="12.95" customHeight="1"/>
    <row r="183" ht="12.95" customHeight="1"/>
    <row r="184" ht="12.95" customHeight="1"/>
    <row r="185" ht="12.95" customHeight="1"/>
    <row r="186" ht="12.95" customHeight="1"/>
    <row r="187" ht="12.95" customHeight="1"/>
    <row r="188" ht="12.95" customHeight="1"/>
    <row r="189" ht="12.95" customHeight="1"/>
    <row r="190" ht="12.95" customHeight="1"/>
    <row r="191" ht="12.95" customHeight="1"/>
    <row r="192" ht="12.95" customHeight="1"/>
    <row r="193" ht="12.95" customHeight="1"/>
    <row r="194" ht="12.95" customHeight="1"/>
    <row r="195" ht="12.95" customHeight="1"/>
    <row r="196" ht="12.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2.95" customHeight="1"/>
    <row r="210" ht="12.95" customHeight="1"/>
    <row r="211" ht="12.95" customHeight="1"/>
    <row r="212" ht="12.95" customHeight="1"/>
    <row r="213" ht="12.95" customHeight="1"/>
    <row r="214" ht="12.95" customHeight="1"/>
    <row r="215" ht="12.95" customHeight="1"/>
    <row r="216" ht="12.95" customHeight="1"/>
    <row r="217" ht="12.95" customHeight="1"/>
    <row r="218" ht="12.95" customHeight="1"/>
    <row r="219" ht="12.95" customHeight="1"/>
    <row r="220" ht="12.95" customHeight="1"/>
    <row r="221" ht="12.95" customHeight="1"/>
    <row r="222" ht="12.95" customHeight="1"/>
    <row r="223" ht="12.95" customHeight="1"/>
    <row r="224" ht="12.95" customHeight="1"/>
    <row r="225" ht="12.95" customHeight="1"/>
    <row r="226" ht="12.95" customHeight="1"/>
    <row r="227" ht="12.95" customHeight="1"/>
    <row r="228" ht="12.95" customHeight="1"/>
    <row r="229" ht="12.95" customHeight="1"/>
    <row r="230" ht="12.95" customHeight="1"/>
  </sheetData>
  <protectedRanges>
    <protectedRange sqref="F24:G30 F9:G22 F48:G54 F40:G46 F32:G38 F56:G70 G76" name="Editable_1"/>
  </protectedRanges>
  <mergeCells count="1">
    <mergeCell ref="F8:G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A613-C50E-3144-BE3C-6514D0B29143}">
  <sheetPr codeName="Sheet3">
    <tabColor rgb="FFE2A396"/>
  </sheetPr>
  <dimension ref="A2:I245"/>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47.28515625" hidden="1" customWidth="1"/>
    <col min="9" max="9" width="31.140625" hidden="1" customWidth="1"/>
    <col min="10"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86</v>
      </c>
      <c r="C7" s="64">
        <f>'Data Input and Results'!F19</f>
        <v>0</v>
      </c>
    </row>
    <row r="8" spans="2:4" ht="12.95" customHeight="1">
      <c r="B8" s="55"/>
      <c r="C8" s="64" t="s">
        <v>87</v>
      </c>
    </row>
    <row r="9" spans="2:4" ht="12.95" customHeight="1">
      <c r="B9" s="55" t="s">
        <v>88</v>
      </c>
      <c r="C9" s="64">
        <f>'Data Input and Results'!F18</f>
        <v>0</v>
      </c>
    </row>
    <row r="10" spans="2:4" ht="12.95" customHeight="1">
      <c r="B10" s="55"/>
      <c r="C10" s="64" t="s">
        <v>89</v>
      </c>
    </row>
    <row r="11" spans="2:4" ht="12.95" customHeight="1">
      <c r="B11" s="55" t="s">
        <v>90</v>
      </c>
      <c r="C11" s="64">
        <f>C7-C9</f>
        <v>0</v>
      </c>
    </row>
    <row r="12" spans="2:4" ht="12.95" customHeight="1">
      <c r="B12" s="55"/>
      <c r="C12" s="57" t="s">
        <v>91</v>
      </c>
    </row>
    <row r="13" spans="2:4" ht="12.95" customHeight="1">
      <c r="B13" s="55" t="s">
        <v>37</v>
      </c>
      <c r="C13" s="70">
        <f>'Data Input and Results'!F16</f>
        <v>0</v>
      </c>
    </row>
    <row r="14" spans="2:4" ht="12.95" customHeight="1">
      <c r="B14" s="55"/>
      <c r="C14" s="57" t="s">
        <v>89</v>
      </c>
    </row>
    <row r="15" spans="2:4" ht="12.95" customHeight="1">
      <c r="B15" s="61" t="s">
        <v>92</v>
      </c>
      <c r="C15" s="95">
        <f>MAX(C11*C13, 0)</f>
        <v>0</v>
      </c>
    </row>
    <row r="16" spans="2:4" ht="12.95" customHeight="1"/>
    <row r="17" spans="2:3" ht="12.95" customHeight="1">
      <c r="B17" s="55" t="s">
        <v>86</v>
      </c>
      <c r="C17" s="64">
        <f>'Data Input and Results'!F27</f>
        <v>0</v>
      </c>
    </row>
    <row r="18" spans="2:3" ht="12.95" customHeight="1">
      <c r="B18" s="55"/>
      <c r="C18" s="64" t="s">
        <v>87</v>
      </c>
    </row>
    <row r="19" spans="2:3" ht="12.95" customHeight="1">
      <c r="B19" s="55" t="s">
        <v>88</v>
      </c>
      <c r="C19" s="64">
        <f>'Data Input and Results'!F26</f>
        <v>0</v>
      </c>
    </row>
    <row r="20" spans="2:3" ht="12.95" customHeight="1">
      <c r="B20" s="55"/>
      <c r="C20" s="64" t="s">
        <v>89</v>
      </c>
    </row>
    <row r="21" spans="2:3" ht="12.95" customHeight="1">
      <c r="B21" s="55" t="s">
        <v>90</v>
      </c>
      <c r="C21" s="64">
        <f>C17-C19</f>
        <v>0</v>
      </c>
    </row>
    <row r="22" spans="2:3" ht="12.95" customHeight="1">
      <c r="B22" s="55"/>
      <c r="C22" s="57" t="s">
        <v>91</v>
      </c>
    </row>
    <row r="23" spans="2:3" ht="12.95" customHeight="1">
      <c r="B23" s="55" t="s">
        <v>37</v>
      </c>
      <c r="C23" s="70">
        <f>'Data Input and Results'!F24</f>
        <v>0</v>
      </c>
    </row>
    <row r="24" spans="2:3" ht="12.95" customHeight="1">
      <c r="B24" s="55"/>
      <c r="C24" s="57" t="s">
        <v>89</v>
      </c>
    </row>
    <row r="25" spans="2:3" ht="12.95" customHeight="1">
      <c r="B25" s="61" t="s">
        <v>93</v>
      </c>
      <c r="C25" s="95">
        <f>MAX(C21*C23, 0)</f>
        <v>0</v>
      </c>
    </row>
    <row r="26" spans="2:3" ht="12.95" customHeight="1"/>
    <row r="27" spans="2:3" ht="12.95" customHeight="1">
      <c r="B27" s="55" t="s">
        <v>86</v>
      </c>
      <c r="C27" s="64">
        <f>'Data Input and Results'!F35</f>
        <v>0</v>
      </c>
    </row>
    <row r="28" spans="2:3" ht="12.95" customHeight="1">
      <c r="B28" s="55"/>
      <c r="C28" s="64" t="s">
        <v>87</v>
      </c>
    </row>
    <row r="29" spans="2:3" ht="12.95" customHeight="1">
      <c r="B29" s="55" t="s">
        <v>88</v>
      </c>
      <c r="C29" s="64">
        <f>'Data Input and Results'!F34</f>
        <v>0</v>
      </c>
    </row>
    <row r="30" spans="2:3" ht="12.95" customHeight="1">
      <c r="B30" s="55"/>
      <c r="C30" s="64" t="s">
        <v>89</v>
      </c>
    </row>
    <row r="31" spans="2:3" ht="12.95" customHeight="1">
      <c r="B31" s="55" t="s">
        <v>90</v>
      </c>
      <c r="C31" s="64">
        <f>C27-C29</f>
        <v>0</v>
      </c>
    </row>
    <row r="32" spans="2:3" ht="12.95" customHeight="1">
      <c r="B32" s="55"/>
      <c r="C32" s="57" t="s">
        <v>91</v>
      </c>
    </row>
    <row r="33" spans="1:3" ht="12.95" customHeight="1">
      <c r="B33" s="55" t="s">
        <v>37</v>
      </c>
      <c r="C33" s="70">
        <f>'Data Input and Results'!F32</f>
        <v>0</v>
      </c>
    </row>
    <row r="34" spans="1:3" ht="12.95" customHeight="1">
      <c r="B34" s="55"/>
      <c r="C34" s="57" t="s">
        <v>89</v>
      </c>
    </row>
    <row r="35" spans="1:3" ht="12.95" customHeight="1">
      <c r="B35" s="61" t="s">
        <v>94</v>
      </c>
      <c r="C35" s="95">
        <f>MAX(C31*C33, 0)</f>
        <v>0</v>
      </c>
    </row>
    <row r="36" spans="1:3" ht="12.95" customHeight="1"/>
    <row r="37" spans="1:3" ht="12.95" customHeight="1">
      <c r="B37" s="55" t="s">
        <v>86</v>
      </c>
      <c r="C37" s="64">
        <f>'Data Input and Results'!F43</f>
        <v>0</v>
      </c>
    </row>
    <row r="38" spans="1:3" ht="12.95" customHeight="1">
      <c r="B38" s="55"/>
      <c r="C38" s="64" t="s">
        <v>87</v>
      </c>
    </row>
    <row r="39" spans="1:3" ht="12.95" customHeight="1">
      <c r="B39" s="55" t="s">
        <v>88</v>
      </c>
      <c r="C39" s="64">
        <f>'Data Input and Results'!F42</f>
        <v>0</v>
      </c>
    </row>
    <row r="40" spans="1:3" ht="12.95" customHeight="1">
      <c r="B40" s="55"/>
      <c r="C40" s="64" t="s">
        <v>89</v>
      </c>
    </row>
    <row r="41" spans="1:3" ht="12.95" customHeight="1">
      <c r="B41" s="55" t="s">
        <v>90</v>
      </c>
      <c r="C41" s="64">
        <f>C37-C39</f>
        <v>0</v>
      </c>
    </row>
    <row r="42" spans="1:3" ht="12.95" customHeight="1">
      <c r="B42" s="55"/>
      <c r="C42" s="57" t="s">
        <v>91</v>
      </c>
    </row>
    <row r="43" spans="1:3" ht="12.95" customHeight="1">
      <c r="B43" s="55" t="s">
        <v>37</v>
      </c>
      <c r="C43" s="70">
        <f>'Data Input and Results'!$F$40</f>
        <v>0</v>
      </c>
    </row>
    <row r="44" spans="1:3" ht="12.95" customHeight="1">
      <c r="B44" s="55"/>
      <c r="C44" s="57" t="s">
        <v>89</v>
      </c>
    </row>
    <row r="45" spans="1:3" ht="12.95" customHeight="1">
      <c r="B45" s="61" t="s">
        <v>95</v>
      </c>
      <c r="C45" s="66">
        <f>C41*C43</f>
        <v>0</v>
      </c>
    </row>
    <row r="46" spans="1:3" ht="12.95" customHeight="1"/>
    <row r="47" spans="1:3" s="7" customFormat="1" ht="12.95" customHeight="1">
      <c r="A47"/>
      <c r="B47" s="98" t="s">
        <v>86</v>
      </c>
      <c r="C47" s="99">
        <f>'Data Input and Results'!F51</f>
        <v>0</v>
      </c>
    </row>
    <row r="48" spans="1:3" ht="12.95" customHeight="1">
      <c r="B48" s="98"/>
      <c r="C48" s="99" t="s">
        <v>87</v>
      </c>
    </row>
    <row r="49" spans="1:3" ht="12.95" customHeight="1">
      <c r="B49" s="98" t="s">
        <v>88</v>
      </c>
      <c r="C49" s="99">
        <f>'Data Input and Results'!F50</f>
        <v>0</v>
      </c>
    </row>
    <row r="50" spans="1:3" s="7" customFormat="1" ht="12.95" customHeight="1">
      <c r="A50"/>
      <c r="B50" s="98"/>
      <c r="C50" s="99" t="s">
        <v>89</v>
      </c>
    </row>
    <row r="51" spans="1:3" ht="12.95" customHeight="1">
      <c r="B51" s="98" t="s">
        <v>90</v>
      </c>
      <c r="C51" s="64">
        <f>C47-C49</f>
        <v>0</v>
      </c>
    </row>
    <row r="52" spans="1:3" ht="12.95" customHeight="1">
      <c r="B52" s="98"/>
      <c r="C52" s="74" t="s">
        <v>91</v>
      </c>
    </row>
    <row r="53" spans="1:3" ht="12.95" customHeight="1">
      <c r="B53" s="98" t="s">
        <v>37</v>
      </c>
      <c r="C53" s="70">
        <f>'Data Input and Results'!F48</f>
        <v>0</v>
      </c>
    </row>
    <row r="54" spans="1:3" ht="12.95" customHeight="1">
      <c r="B54" s="98"/>
      <c r="C54" s="74" t="s">
        <v>89</v>
      </c>
    </row>
    <row r="55" spans="1:3" s="7" customFormat="1" ht="12.95" customHeight="1">
      <c r="A55"/>
      <c r="B55" s="100" t="s">
        <v>96</v>
      </c>
      <c r="C55" s="95">
        <f>MAX(C51*C53, 0)</f>
        <v>0</v>
      </c>
    </row>
    <row r="56" spans="1:3" ht="12.95" customHeight="1">
      <c r="B56" s="96"/>
      <c r="C56" s="97"/>
    </row>
    <row r="57" spans="1:3" ht="12.95" customHeight="1">
      <c r="B57" s="61" t="s">
        <v>97</v>
      </c>
      <c r="C57" s="66">
        <f>C45</f>
        <v>0</v>
      </c>
    </row>
    <row r="58" spans="1:3" ht="12.95" customHeight="1"/>
    <row r="59" spans="1:3" ht="12.95" customHeight="1"/>
    <row r="60" spans="1:3" ht="12.95" customHeight="1"/>
    <row r="61" spans="1:3" s="7" customFormat="1" ht="12.95" customHeight="1"/>
    <row r="62" spans="1:3" ht="12.95" customHeight="1"/>
    <row r="63" spans="1:3" s="7" customFormat="1" ht="12.95" customHeight="1"/>
    <row r="64" spans="1:3" ht="12.95" customHeight="1"/>
    <row r="65" spans="1:8" ht="12.95" customHeight="1"/>
    <row r="66" spans="1:8" ht="12.95" customHeight="1">
      <c r="B66" s="85"/>
      <c r="C66" s="85"/>
      <c r="D66" s="85"/>
      <c r="E66" s="85"/>
      <c r="H66" s="85"/>
    </row>
    <row r="67" spans="1:8" ht="12.95" customHeight="1"/>
    <row r="68" spans="1:8" ht="12.95" customHeight="1"/>
    <row r="69" spans="1:8" ht="12.95" customHeight="1"/>
    <row r="70" spans="1:8" s="7" customFormat="1" ht="12.95" customHeight="1">
      <c r="A70"/>
    </row>
    <row r="71" spans="1:8" ht="12.95" customHeight="1"/>
    <row r="72" spans="1:8" s="7" customFormat="1" ht="12.95" customHeight="1">
      <c r="A72"/>
    </row>
    <row r="73" spans="1:8" ht="12.95" customHeight="1"/>
    <row r="74" spans="1:8" ht="12.95" customHeight="1"/>
    <row r="75" spans="1:8" ht="12.95" customHeight="1"/>
    <row r="76" spans="1:8" s="7" customFormat="1" ht="12.95" customHeight="1">
      <c r="A76"/>
    </row>
    <row r="77" spans="1:8" ht="12.95" customHeight="1"/>
    <row r="78" spans="1:8" ht="12.95" customHeight="1"/>
    <row r="79" spans="1:8" ht="12.95" customHeight="1"/>
    <row r="80" spans="1:8" ht="12.95" customHeight="1"/>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row r="177" ht="12.95" customHeight="1"/>
    <row r="178" ht="12.95" customHeight="1"/>
    <row r="179" ht="12.95" customHeight="1"/>
    <row r="180" ht="12.95" customHeight="1"/>
    <row r="181" ht="12.95" customHeight="1"/>
    <row r="182" ht="12.95" customHeight="1"/>
    <row r="183" ht="12.95" customHeight="1"/>
    <row r="184" ht="12.95" customHeight="1"/>
    <row r="185" ht="12.95" customHeight="1"/>
    <row r="186" ht="12.95" customHeight="1"/>
    <row r="187" ht="12.95" customHeight="1"/>
    <row r="188" ht="12.95" customHeight="1"/>
    <row r="189" ht="12.95" customHeight="1"/>
    <row r="190" ht="12.95" customHeight="1"/>
    <row r="191" ht="12.95" customHeight="1"/>
    <row r="192" ht="12.95" customHeight="1"/>
    <row r="193" ht="12.95" customHeight="1"/>
    <row r="194" ht="12.95" customHeight="1"/>
    <row r="195" ht="12.95" customHeight="1"/>
    <row r="196" ht="12.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2.95" customHeight="1"/>
    <row r="210" ht="12.95" customHeight="1"/>
    <row r="211" ht="12.95" customHeight="1"/>
    <row r="212" ht="12.95" customHeight="1"/>
    <row r="213" ht="12.95" customHeight="1"/>
    <row r="214" ht="12.95" customHeight="1"/>
    <row r="215" ht="12.95" customHeight="1"/>
    <row r="216" ht="12.95" customHeight="1"/>
    <row r="217" ht="12.95" customHeight="1"/>
    <row r="218" ht="12.95" customHeight="1"/>
    <row r="219" ht="12.95" customHeight="1"/>
    <row r="220" ht="12.95" customHeight="1"/>
    <row r="221" ht="12.95" customHeight="1"/>
    <row r="222" ht="12.95" customHeight="1"/>
    <row r="223" ht="12.95" customHeight="1"/>
    <row r="224" ht="12.95" customHeight="1"/>
    <row r="225" ht="12.95" customHeight="1"/>
    <row r="226" ht="12.95" customHeight="1"/>
    <row r="227" ht="12.95" customHeight="1"/>
    <row r="228" ht="12.95" customHeight="1"/>
    <row r="229" ht="12.95" customHeight="1"/>
    <row r="230" ht="12.95" customHeight="1"/>
    <row r="231" ht="12.95" customHeight="1"/>
    <row r="232" ht="12.95" customHeight="1"/>
    <row r="233" ht="12.95" customHeight="1"/>
    <row r="234" ht="12.95" customHeight="1"/>
    <row r="235" ht="12.95" customHeight="1"/>
    <row r="236" ht="12.95" customHeight="1"/>
    <row r="237" ht="12.95" customHeight="1"/>
    <row r="238" ht="12.95" customHeight="1"/>
    <row r="239" ht="12.95" customHeight="1"/>
    <row r="240" ht="12.95" customHeight="1"/>
    <row r="241" ht="12.95" customHeight="1"/>
    <row r="242" ht="12.95" customHeight="1"/>
    <row r="243" ht="12.95" customHeight="1"/>
    <row r="244" ht="12.95" customHeight="1"/>
    <row r="245" ht="12.95" customHeight="1"/>
  </sheetData>
  <mergeCells count="1">
    <mergeCell ref="B5:D5"/>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A9BD-01FD-E846-ACA3-40A37A7FFAB4}">
  <sheetPr codeName="Sheet7">
    <tabColor rgb="FFE2A396"/>
  </sheetPr>
  <dimension ref="A2:G140"/>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98</v>
      </c>
      <c r="C7" s="65">
        <f>'Data Input and Results'!F57</f>
        <v>0</v>
      </c>
    </row>
    <row r="8" spans="2:4" ht="12.95" customHeight="1">
      <c r="B8" s="55"/>
      <c r="C8" s="65" t="s">
        <v>91</v>
      </c>
    </row>
    <row r="9" spans="2:4" ht="12.95" customHeight="1">
      <c r="B9" s="55" t="s">
        <v>99</v>
      </c>
      <c r="C9" s="75">
        <f>C32</f>
        <v>0</v>
      </c>
    </row>
    <row r="10" spans="2:4" ht="12.95" customHeight="1">
      <c r="B10" s="55"/>
      <c r="C10" s="57" t="s">
        <v>89</v>
      </c>
    </row>
    <row r="11" spans="2:4" s="7" customFormat="1" ht="12.95" customHeight="1">
      <c r="B11" s="61" t="s">
        <v>100</v>
      </c>
      <c r="C11" s="66">
        <f>C7*C9</f>
        <v>0</v>
      </c>
    </row>
    <row r="12" spans="2:4" ht="12.95" customHeight="1">
      <c r="B12" s="58"/>
      <c r="C12" s="59"/>
    </row>
    <row r="13" spans="2:4" s="7" customFormat="1" ht="12.95" customHeight="1">
      <c r="B13" s="55" t="s">
        <v>101</v>
      </c>
      <c r="C13" s="65">
        <f>'Data Input and Results'!F60</f>
        <v>0</v>
      </c>
    </row>
    <row r="14" spans="2:4" ht="12.95" customHeight="1">
      <c r="B14" s="55"/>
      <c r="C14" s="65" t="s">
        <v>91</v>
      </c>
    </row>
    <row r="15" spans="2:4" ht="12.95" customHeight="1">
      <c r="B15" s="55" t="s">
        <v>102</v>
      </c>
      <c r="C15" s="75">
        <f>C33</f>
        <v>0</v>
      </c>
    </row>
    <row r="16" spans="2:4" ht="12.95" customHeight="1">
      <c r="B16" s="55"/>
      <c r="C16" s="57" t="s">
        <v>89</v>
      </c>
    </row>
    <row r="17" spans="2:3" ht="12.95" customHeight="1">
      <c r="B17" s="61" t="s">
        <v>103</v>
      </c>
      <c r="C17" s="66">
        <f>C13*C15</f>
        <v>0</v>
      </c>
    </row>
    <row r="18" spans="2:3" ht="12.95" customHeight="1"/>
    <row r="19" spans="2:3" ht="12.95" customHeight="1">
      <c r="B19" s="55" t="s">
        <v>104</v>
      </c>
      <c r="C19" s="65">
        <f>'Data Input and Results'!F63</f>
        <v>0</v>
      </c>
    </row>
    <row r="20" spans="2:3" ht="12.95" customHeight="1">
      <c r="B20" s="55"/>
      <c r="C20" s="65" t="s">
        <v>91</v>
      </c>
    </row>
    <row r="21" spans="2:3" s="7" customFormat="1" ht="12.95" customHeight="1">
      <c r="B21" s="55" t="s">
        <v>105</v>
      </c>
      <c r="C21" s="75">
        <f>C34</f>
        <v>0</v>
      </c>
    </row>
    <row r="22" spans="2:3" ht="12.95" customHeight="1">
      <c r="B22" s="55"/>
      <c r="C22" s="57" t="s">
        <v>89</v>
      </c>
    </row>
    <row r="23" spans="2:3" ht="12.95" customHeight="1">
      <c r="B23" s="61" t="s">
        <v>106</v>
      </c>
      <c r="C23" s="66">
        <f>C19*C21</f>
        <v>0</v>
      </c>
    </row>
    <row r="24" spans="2:3" ht="12.95" customHeight="1"/>
    <row r="25" spans="2:3" ht="12.95" customHeight="1">
      <c r="B25" s="61" t="s">
        <v>107</v>
      </c>
      <c r="C25" s="66">
        <f>C11+C17+C23</f>
        <v>0</v>
      </c>
    </row>
    <row r="26" spans="2:3" ht="12.95" customHeight="1">
      <c r="B26" s="58"/>
      <c r="C26" s="59"/>
    </row>
    <row r="27" spans="2:3" ht="12.95" customHeight="1">
      <c r="B27" s="52"/>
      <c r="C27" s="52"/>
    </row>
    <row r="28" spans="2:3" ht="12.95" customHeight="1">
      <c r="B28" s="1"/>
      <c r="C28" s="1"/>
    </row>
    <row r="29" spans="2:3" ht="12.95" customHeight="1">
      <c r="B29" s="50" t="s">
        <v>108</v>
      </c>
      <c r="C29" s="50"/>
    </row>
    <row r="30" spans="2:3" ht="12.95" customHeight="1">
      <c r="B30" s="51" t="s">
        <v>85</v>
      </c>
      <c r="C30" s="51" t="s">
        <v>16</v>
      </c>
    </row>
    <row r="31" spans="2:3" ht="12.95" customHeight="1">
      <c r="B31" s="62" t="s">
        <v>109</v>
      </c>
      <c r="C31" s="69"/>
    </row>
    <row r="32" spans="2:3" ht="12.95" customHeight="1">
      <c r="B32" s="56" t="s">
        <v>110</v>
      </c>
      <c r="C32" s="111">
        <f>'Data Input and Results'!F58</f>
        <v>0</v>
      </c>
    </row>
    <row r="33" spans="2:3" ht="12.95" customHeight="1">
      <c r="B33" s="56" t="s">
        <v>111</v>
      </c>
      <c r="C33" s="111">
        <f>'Data Input and Results'!F61</f>
        <v>0</v>
      </c>
    </row>
    <row r="34" spans="2:3" ht="12.95" customHeight="1">
      <c r="B34" s="56" t="s">
        <v>105</v>
      </c>
      <c r="C34" s="111">
        <f>'Data Input and Results'!F64</f>
        <v>0</v>
      </c>
    </row>
    <row r="35" spans="2:3" ht="12.95" customHeight="1"/>
    <row r="36" spans="2:3" ht="12.95" customHeight="1">
      <c r="B36" s="60"/>
      <c r="C36" s="68"/>
    </row>
    <row r="37" spans="2:3" ht="12.95" customHeight="1"/>
    <row r="38" spans="2:3" ht="12.95" customHeight="1"/>
    <row r="39" spans="2:3" ht="12.95" customHeight="1"/>
    <row r="40" spans="2:3" ht="12.95" customHeight="1"/>
    <row r="41" spans="2:3" ht="12.95" customHeight="1"/>
    <row r="42" spans="2:3" ht="12.95" customHeight="1"/>
    <row r="43" spans="2:3" ht="12.95" customHeight="1"/>
    <row r="44" spans="2:3" ht="12.95" customHeight="1"/>
    <row r="45" spans="2:3" ht="12.95" customHeight="1"/>
    <row r="46" spans="2:3" ht="12.95" customHeight="1"/>
    <row r="47" spans="2:3" ht="12.95" customHeight="1"/>
    <row r="48" spans="2:3" ht="12.95" customHeight="1"/>
    <row r="49" s="7" customFormat="1" ht="12.95" customHeight="1"/>
    <row r="50" ht="12.95" customHeight="1"/>
    <row r="51" ht="12.95" customHeight="1"/>
    <row r="52" ht="12.95" customHeight="1"/>
    <row r="53" s="7" customFormat="1" ht="12.95" customHeight="1"/>
    <row r="54" ht="12.95" customHeight="1"/>
    <row r="55" ht="12.95" customHeight="1"/>
    <row r="56" ht="12.95" customHeight="1"/>
    <row r="57" ht="12.95" customHeight="1"/>
    <row r="58" ht="12.95" customHeight="1"/>
    <row r="59" s="7" customFormat="1" ht="12.95" customHeight="1"/>
    <row r="60" ht="12.95" customHeight="1"/>
    <row r="61" ht="12.95" customHeight="1"/>
    <row r="62" ht="12.95" customHeight="1"/>
    <row r="63" ht="12.95" customHeight="1"/>
    <row r="64" ht="12.95" customHeight="1"/>
    <row r="65" s="7" customFormat="1" ht="12.95" customHeight="1"/>
    <row r="66" ht="12.95" customHeight="1"/>
    <row r="67" s="7" customFormat="1" ht="12.95" customHeight="1"/>
    <row r="68" ht="12.95" customHeight="1"/>
    <row r="69" ht="12.95" customHeight="1"/>
    <row r="70" ht="12.95" customHeight="1"/>
    <row r="71" ht="12.95" customHeight="1"/>
    <row r="72" ht="12.95" customHeight="1"/>
    <row r="73" ht="12.95" customHeight="1"/>
    <row r="74" ht="12.95" customHeight="1"/>
    <row r="75" s="7" customFormat="1" ht="12.95" customHeight="1"/>
    <row r="76" ht="12.95" customHeight="1"/>
    <row r="77" s="7" customFormat="1" ht="12.95" customHeight="1"/>
    <row r="78" ht="12.95" customHeight="1"/>
    <row r="79" ht="12.95" customHeight="1"/>
    <row r="80" ht="12.95" customHeight="1"/>
    <row r="81" s="7" customFormat="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sheetData>
  <mergeCells count="1">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14DE-51B6-814B-B9D6-D1B14D9ABD40}">
  <sheetPr>
    <tabColor rgb="FFE2A396"/>
  </sheetPr>
  <dimension ref="A2:G163"/>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112</v>
      </c>
      <c r="C7" s="101">
        <f>'Data Input and Results'!F21</f>
        <v>0</v>
      </c>
    </row>
    <row r="8" spans="2:4" ht="12.95" customHeight="1">
      <c r="B8" s="55"/>
      <c r="C8" s="74" t="s">
        <v>91</v>
      </c>
    </row>
    <row r="9" spans="2:4" ht="12.95" customHeight="1">
      <c r="B9" s="55" t="s">
        <v>37</v>
      </c>
      <c r="C9" s="70">
        <f>'Data Input and Results'!F16</f>
        <v>0</v>
      </c>
    </row>
    <row r="10" spans="2:4" s="7" customFormat="1" ht="12.95" customHeight="1">
      <c r="B10" s="55"/>
      <c r="C10" s="57" t="s">
        <v>91</v>
      </c>
    </row>
    <row r="11" spans="2:4" ht="12.95" customHeight="1">
      <c r="B11" s="55" t="s">
        <v>113</v>
      </c>
      <c r="C11" s="64">
        <f>C55</f>
        <v>0</v>
      </c>
    </row>
    <row r="12" spans="2:4" s="7" customFormat="1" ht="12.95" customHeight="1">
      <c r="B12" s="55"/>
      <c r="C12" s="64" t="s">
        <v>89</v>
      </c>
    </row>
    <row r="13" spans="2:4" ht="12.95" customHeight="1">
      <c r="B13" s="61" t="s">
        <v>114</v>
      </c>
      <c r="C13" s="66">
        <f>C7*C9*C11</f>
        <v>0</v>
      </c>
    </row>
    <row r="14" spans="2:4" ht="12.95" customHeight="1">
      <c r="B14" s="58"/>
      <c r="C14" s="59"/>
    </row>
    <row r="15" spans="2:4" ht="12.95" customHeight="1">
      <c r="B15" s="55" t="s">
        <v>112</v>
      </c>
      <c r="C15" s="101">
        <f>'Data Input and Results'!F29</f>
        <v>0</v>
      </c>
    </row>
    <row r="16" spans="2:4" ht="12.95" customHeight="1">
      <c r="B16" s="55"/>
      <c r="C16" s="74" t="s">
        <v>91</v>
      </c>
    </row>
    <row r="17" spans="2:3" ht="12.95" customHeight="1">
      <c r="B17" s="55" t="s">
        <v>37</v>
      </c>
      <c r="C17" s="70">
        <f>'Data Input and Results'!F24</f>
        <v>0</v>
      </c>
    </row>
    <row r="18" spans="2:3" ht="12.95" customHeight="1">
      <c r="B18" s="55"/>
      <c r="C18" s="57" t="s">
        <v>91</v>
      </c>
    </row>
    <row r="19" spans="2:3" ht="12.95" customHeight="1">
      <c r="B19" s="55" t="s">
        <v>113</v>
      </c>
      <c r="C19" s="64">
        <f>C56</f>
        <v>0</v>
      </c>
    </row>
    <row r="20" spans="2:3" ht="12.95" customHeight="1">
      <c r="B20" s="55"/>
      <c r="C20" s="64" t="s">
        <v>89</v>
      </c>
    </row>
    <row r="21" spans="2:3" ht="12.95" customHeight="1">
      <c r="B21" s="61" t="s">
        <v>115</v>
      </c>
      <c r="C21" s="66">
        <f>C15*C17*C19</f>
        <v>0</v>
      </c>
    </row>
    <row r="22" spans="2:3" ht="12.95" customHeight="1"/>
    <row r="23" spans="2:3" ht="12.95" customHeight="1">
      <c r="B23" s="55" t="s">
        <v>112</v>
      </c>
      <c r="C23" s="101">
        <f>'Data Input and Results'!F37</f>
        <v>0</v>
      </c>
    </row>
    <row r="24" spans="2:3" ht="12.95" customHeight="1">
      <c r="B24" s="55"/>
      <c r="C24" s="74" t="s">
        <v>91</v>
      </c>
    </row>
    <row r="25" spans="2:3" ht="12.95" customHeight="1">
      <c r="B25" s="55" t="s">
        <v>37</v>
      </c>
      <c r="C25" s="70">
        <f>'Data Input and Results'!F32</f>
        <v>0</v>
      </c>
    </row>
    <row r="26" spans="2:3" ht="12.95" customHeight="1">
      <c r="B26" s="55"/>
      <c r="C26" s="57" t="s">
        <v>91</v>
      </c>
    </row>
    <row r="27" spans="2:3" ht="12.95" customHeight="1">
      <c r="B27" s="55" t="s">
        <v>113</v>
      </c>
      <c r="C27" s="64">
        <f>C57</f>
        <v>0</v>
      </c>
    </row>
    <row r="28" spans="2:3" ht="12.95" customHeight="1">
      <c r="B28" s="55"/>
      <c r="C28" s="64" t="s">
        <v>89</v>
      </c>
    </row>
    <row r="29" spans="2:3" ht="12.95" customHeight="1">
      <c r="B29" s="61" t="s">
        <v>116</v>
      </c>
      <c r="C29" s="66">
        <f>C23*C25*C27</f>
        <v>0</v>
      </c>
    </row>
    <row r="30" spans="2:3" ht="12.95" customHeight="1"/>
    <row r="31" spans="2:3" ht="12.95" customHeight="1">
      <c r="B31" s="55" t="s">
        <v>112</v>
      </c>
      <c r="C31" s="101">
        <f>'Data Input and Results'!F45</f>
        <v>0</v>
      </c>
    </row>
    <row r="32" spans="2:3" ht="12.95" customHeight="1">
      <c r="B32" s="55"/>
      <c r="C32" s="74" t="s">
        <v>91</v>
      </c>
    </row>
    <row r="33" spans="1:3" ht="12.95" customHeight="1">
      <c r="B33" s="55" t="s">
        <v>37</v>
      </c>
      <c r="C33" s="70">
        <f>'Data Input and Results'!F40</f>
        <v>0</v>
      </c>
    </row>
    <row r="34" spans="1:3" ht="12.95" customHeight="1">
      <c r="B34" s="55"/>
      <c r="C34" s="57" t="s">
        <v>91</v>
      </c>
    </row>
    <row r="35" spans="1:3" ht="12.95" customHeight="1">
      <c r="B35" s="55" t="s">
        <v>113</v>
      </c>
      <c r="C35" s="64">
        <f>C58</f>
        <v>0</v>
      </c>
    </row>
    <row r="36" spans="1:3" ht="12.95" customHeight="1">
      <c r="B36" s="55"/>
      <c r="C36" s="64" t="s">
        <v>89</v>
      </c>
    </row>
    <row r="37" spans="1:3" ht="12.95" customHeight="1">
      <c r="B37" s="61" t="s">
        <v>117</v>
      </c>
      <c r="C37" s="66">
        <f>C31*C33*C35</f>
        <v>0</v>
      </c>
    </row>
    <row r="38" spans="1:3" ht="12.95" customHeight="1"/>
    <row r="39" spans="1:3" ht="12.95" customHeight="1">
      <c r="B39" s="55" t="s">
        <v>112</v>
      </c>
      <c r="C39" s="101">
        <f>'Data Input and Results'!F53</f>
        <v>0</v>
      </c>
    </row>
    <row r="40" spans="1:3" ht="12.95" customHeight="1">
      <c r="B40" s="55"/>
      <c r="C40" s="74" t="s">
        <v>91</v>
      </c>
    </row>
    <row r="41" spans="1:3" ht="12.95" customHeight="1">
      <c r="B41" s="55" t="s">
        <v>37</v>
      </c>
      <c r="C41" s="70">
        <f>'Data Input and Results'!F48</f>
        <v>0</v>
      </c>
    </row>
    <row r="42" spans="1:3" ht="12.95" customHeight="1">
      <c r="B42" s="55"/>
      <c r="C42" s="57" t="s">
        <v>91</v>
      </c>
    </row>
    <row r="43" spans="1:3" ht="12.95" customHeight="1">
      <c r="B43" s="55" t="s">
        <v>113</v>
      </c>
      <c r="C43" s="64">
        <f>C59</f>
        <v>0</v>
      </c>
    </row>
    <row r="44" spans="1:3" ht="12.95" customHeight="1">
      <c r="B44" s="55"/>
      <c r="C44" s="64" t="s">
        <v>89</v>
      </c>
    </row>
    <row r="45" spans="1:3" ht="12.95" customHeight="1">
      <c r="A45" s="84"/>
      <c r="B45" s="61" t="s">
        <v>118</v>
      </c>
      <c r="C45" s="66">
        <f>C39*C41*C43</f>
        <v>0</v>
      </c>
    </row>
    <row r="46" spans="1:3" ht="12.95" customHeight="1">
      <c r="A46" s="84"/>
      <c r="B46" s="58"/>
      <c r="C46" s="59"/>
    </row>
    <row r="47" spans="1:3" ht="12.95" customHeight="1">
      <c r="A47" s="84"/>
      <c r="B47" s="61" t="s">
        <v>119</v>
      </c>
      <c r="C47" s="66">
        <f>C37+C13+C21+C29+C45</f>
        <v>0</v>
      </c>
    </row>
    <row r="48" spans="1:3" ht="12.95" customHeight="1">
      <c r="A48" s="84"/>
    </row>
    <row r="49" spans="1:3" ht="12.95" customHeight="1">
      <c r="A49" s="84"/>
      <c r="B49" s="86"/>
      <c r="C49" s="86"/>
    </row>
    <row r="50" spans="1:3" ht="12.95" customHeight="1">
      <c r="A50" s="84"/>
      <c r="B50" s="84"/>
      <c r="C50" s="84"/>
    </row>
    <row r="51" spans="1:3" ht="12.95" customHeight="1">
      <c r="A51" s="84"/>
      <c r="B51" s="50" t="s">
        <v>108</v>
      </c>
      <c r="C51" s="50"/>
    </row>
    <row r="52" spans="1:3" ht="12.95" customHeight="1">
      <c r="A52" s="84"/>
      <c r="B52" s="51" t="s">
        <v>85</v>
      </c>
      <c r="C52" s="51" t="s">
        <v>16</v>
      </c>
    </row>
    <row r="53" spans="1:3" ht="12.95" customHeight="1">
      <c r="A53" s="84"/>
      <c r="B53" s="62" t="s">
        <v>109</v>
      </c>
      <c r="C53" s="69"/>
    </row>
    <row r="54" spans="1:3" ht="12.95" customHeight="1">
      <c r="A54" s="84"/>
      <c r="B54" s="112" t="s">
        <v>120</v>
      </c>
      <c r="C54" s="67"/>
    </row>
    <row r="55" spans="1:3" ht="12.95" customHeight="1">
      <c r="A55" s="84"/>
      <c r="B55" s="104" t="s">
        <v>121</v>
      </c>
      <c r="C55" s="69">
        <f>'Data Input and Results'!F22</f>
        <v>0</v>
      </c>
    </row>
    <row r="56" spans="1:3" ht="12.95" customHeight="1">
      <c r="A56" s="84"/>
      <c r="B56" s="104" t="s">
        <v>122</v>
      </c>
      <c r="C56" s="69">
        <f>'Data Input and Results'!F30</f>
        <v>0</v>
      </c>
    </row>
    <row r="57" spans="1:3" ht="12.95" customHeight="1">
      <c r="B57" s="104" t="s">
        <v>123</v>
      </c>
      <c r="C57" s="69">
        <f>'Data Input and Results'!F38</f>
        <v>0</v>
      </c>
    </row>
    <row r="58" spans="1:3" ht="12.95" customHeight="1">
      <c r="B58" s="104" t="s">
        <v>124</v>
      </c>
      <c r="C58" s="69">
        <f>'Data Input and Results'!F46</f>
        <v>0</v>
      </c>
    </row>
    <row r="59" spans="1:3" ht="12.95" customHeight="1">
      <c r="B59" s="104" t="s">
        <v>125</v>
      </c>
      <c r="C59" s="69">
        <f>'Data Input and Results'!F54</f>
        <v>0</v>
      </c>
    </row>
    <row r="60" spans="1:3" ht="12.95" customHeight="1"/>
    <row r="61" spans="1:3" ht="12.95" customHeight="1"/>
    <row r="62" spans="1:3" ht="12.95" customHeight="1"/>
    <row r="63" spans="1:3" ht="12.95" customHeight="1"/>
    <row r="64" spans="1:3" ht="12.95" customHeight="1"/>
    <row r="65" spans="2:3" s="7" customFormat="1" ht="12.95" customHeight="1"/>
    <row r="66" spans="2:3" ht="12.95" customHeight="1"/>
    <row r="67" spans="2:3" ht="12.95" customHeight="1"/>
    <row r="68" spans="2:3" ht="12.95" customHeight="1">
      <c r="B68" s="7"/>
      <c r="C68" s="7"/>
    </row>
    <row r="69" spans="2:3" s="7" customFormat="1" ht="12.95" customHeight="1">
      <c r="B69"/>
      <c r="C69"/>
    </row>
    <row r="70" spans="2:3" ht="12.95" customHeight="1"/>
    <row r="71" spans="2:3" ht="12.95" customHeight="1"/>
    <row r="72" spans="2:3" ht="12.95" customHeight="1"/>
    <row r="73" spans="2:3" ht="12.95" customHeight="1"/>
    <row r="74" spans="2:3" ht="12.95" customHeight="1">
      <c r="B74" s="7"/>
      <c r="C74" s="7"/>
    </row>
    <row r="75" spans="2:3" s="7" customFormat="1" ht="12.95" customHeight="1">
      <c r="B75"/>
      <c r="C75"/>
    </row>
    <row r="76" spans="2:3" ht="12.95" customHeight="1"/>
    <row r="77" spans="2:3" ht="12.95" customHeight="1"/>
    <row r="78" spans="2:3" ht="12.95" customHeight="1"/>
    <row r="79" spans="2:3" ht="12.95" customHeight="1"/>
    <row r="80" spans="2:3" ht="12.95" customHeight="1">
      <c r="B80" s="7"/>
      <c r="C80" s="7"/>
    </row>
    <row r="81" spans="2:3" s="7" customFormat="1" ht="12.95" customHeight="1">
      <c r="B81"/>
      <c r="C81"/>
    </row>
    <row r="82" spans="2:3" ht="12.95" customHeight="1">
      <c r="B82" s="7"/>
      <c r="C82" s="7"/>
    </row>
    <row r="83" spans="2:3" s="7" customFormat="1" ht="12.95" customHeight="1">
      <c r="B83"/>
      <c r="C83"/>
    </row>
    <row r="84" spans="2:3" ht="12.95" customHeight="1"/>
    <row r="85" spans="2:3" ht="12.95" customHeight="1"/>
    <row r="86" spans="2:3" ht="12.95" customHeight="1"/>
    <row r="87" spans="2:3" ht="12.95" customHeight="1"/>
    <row r="88" spans="2:3" ht="12.95" customHeight="1"/>
    <row r="89" spans="2:3" ht="12.95" customHeight="1"/>
    <row r="90" spans="2:3" ht="12.95" customHeight="1">
      <c r="B90" s="7"/>
      <c r="C90" s="7"/>
    </row>
    <row r="91" spans="2:3" s="7" customFormat="1" ht="12.95" customHeight="1">
      <c r="B91"/>
      <c r="C91"/>
    </row>
    <row r="92" spans="2:3" ht="12.95" customHeight="1">
      <c r="B92" s="7"/>
      <c r="C92" s="7"/>
    </row>
    <row r="93" spans="2:3" s="7" customFormat="1" ht="12.95" customHeight="1">
      <c r="B93"/>
      <c r="C93"/>
    </row>
    <row r="94" spans="2:3" ht="12.95" customHeight="1"/>
    <row r="95" spans="2:3" ht="12.95" customHeight="1"/>
    <row r="96" spans="2:3" ht="12.95" customHeight="1">
      <c r="B96" s="7"/>
      <c r="C96" s="7"/>
    </row>
    <row r="97" spans="2:3" s="7" customFormat="1" ht="12.95" customHeight="1">
      <c r="B97"/>
      <c r="C97"/>
    </row>
    <row r="98" spans="2:3" ht="12.95" customHeight="1"/>
    <row r="99" spans="2:3" ht="12.95" customHeight="1"/>
    <row r="100" spans="2:3" ht="12.95" customHeight="1"/>
    <row r="101" spans="2:3" ht="12.95" customHeight="1"/>
    <row r="102" spans="2:3" ht="12.95" customHeight="1"/>
    <row r="103" spans="2:3" ht="12.95" customHeight="1"/>
    <row r="104" spans="2:3" ht="12.95" customHeight="1"/>
    <row r="105" spans="2:3" ht="12.95" customHeight="1"/>
    <row r="106" spans="2:3" ht="12.95" customHeight="1"/>
    <row r="107" spans="2:3" ht="12.95" customHeight="1"/>
    <row r="108" spans="2:3" ht="12.95" customHeight="1"/>
    <row r="109" spans="2:3" ht="12.95" customHeight="1"/>
    <row r="110" spans="2:3" ht="12.95" customHeight="1"/>
    <row r="111" spans="2:3" ht="12.95" customHeight="1"/>
    <row r="112" spans="2:3"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sheetData>
  <mergeCells count="1">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5018-013A-C641-AC11-DFE842F02326}">
  <sheetPr>
    <tabColor rgb="FFE2A396"/>
  </sheetPr>
  <dimension ref="A2:G213"/>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126</v>
      </c>
      <c r="C7" s="101">
        <f>'Data Input and Results'!F20</f>
        <v>0</v>
      </c>
    </row>
    <row r="8" spans="2:4" ht="12.95" customHeight="1">
      <c r="B8" s="55"/>
      <c r="C8" s="102" t="s">
        <v>87</v>
      </c>
    </row>
    <row r="9" spans="2:4" ht="12.95" customHeight="1">
      <c r="B9" s="55" t="s">
        <v>127</v>
      </c>
      <c r="C9" s="101">
        <f>'Data Input and Results'!F21</f>
        <v>0</v>
      </c>
    </row>
    <row r="10" spans="2:4" s="7" customFormat="1" ht="12.95" customHeight="1">
      <c r="B10" s="55"/>
      <c r="C10" s="101" t="s">
        <v>89</v>
      </c>
    </row>
    <row r="11" spans="2:4" ht="12.95" customHeight="1">
      <c r="B11" s="55" t="s">
        <v>128</v>
      </c>
      <c r="C11" s="101">
        <f>C7-C9</f>
        <v>0</v>
      </c>
    </row>
    <row r="12" spans="2:4" s="7" customFormat="1" ht="12.95" customHeight="1">
      <c r="B12" s="55"/>
      <c r="C12" s="71" t="s">
        <v>91</v>
      </c>
    </row>
    <row r="13" spans="2:4" ht="12.95" customHeight="1">
      <c r="B13" s="55" t="s">
        <v>37</v>
      </c>
      <c r="C13" s="65">
        <f>'Data Input and Results'!F16</f>
        <v>0</v>
      </c>
    </row>
    <row r="14" spans="2:4" ht="12.95" customHeight="1">
      <c r="B14" s="55"/>
      <c r="C14" s="75" t="s">
        <v>91</v>
      </c>
    </row>
    <row r="15" spans="2:4" ht="12.95" customHeight="1">
      <c r="B15" s="55" t="s">
        <v>113</v>
      </c>
      <c r="C15" s="64">
        <f>C75</f>
        <v>0</v>
      </c>
    </row>
    <row r="16" spans="2:4" ht="12.95" customHeight="1">
      <c r="B16" s="55"/>
      <c r="C16" s="71" t="s">
        <v>89</v>
      </c>
    </row>
    <row r="17" spans="2:3" ht="12.95" customHeight="1">
      <c r="B17" s="61" t="s">
        <v>129</v>
      </c>
      <c r="C17" s="103">
        <f>C11*C13*C15</f>
        <v>0</v>
      </c>
    </row>
    <row r="18" spans="2:3" ht="12.95" customHeight="1">
      <c r="B18" s="58"/>
      <c r="C18" s="59"/>
    </row>
    <row r="19" spans="2:3" ht="12.95" customHeight="1">
      <c r="B19" s="55" t="s">
        <v>126</v>
      </c>
      <c r="C19" s="101">
        <f>'Data Input and Results'!F28</f>
        <v>0</v>
      </c>
    </row>
    <row r="20" spans="2:3" ht="12.95" customHeight="1">
      <c r="B20" s="55"/>
      <c r="C20" s="102" t="s">
        <v>87</v>
      </c>
    </row>
    <row r="21" spans="2:3" ht="12.95" customHeight="1">
      <c r="B21" s="55" t="s">
        <v>127</v>
      </c>
      <c r="C21" s="101">
        <f>'Data Input and Results'!F29</f>
        <v>0</v>
      </c>
    </row>
    <row r="22" spans="2:3" ht="12.95" customHeight="1">
      <c r="B22" s="55"/>
      <c r="C22" s="101" t="s">
        <v>89</v>
      </c>
    </row>
    <row r="23" spans="2:3" ht="12.95" customHeight="1">
      <c r="B23" s="55" t="s">
        <v>128</v>
      </c>
      <c r="C23" s="101">
        <f>C19-C21</f>
        <v>0</v>
      </c>
    </row>
    <row r="24" spans="2:3" ht="12.95" customHeight="1">
      <c r="B24" s="55"/>
      <c r="C24" s="71" t="s">
        <v>91</v>
      </c>
    </row>
    <row r="25" spans="2:3" ht="12.95" customHeight="1">
      <c r="B25" s="55" t="s">
        <v>37</v>
      </c>
      <c r="C25" s="65">
        <f>'Data Input and Results'!F24</f>
        <v>0</v>
      </c>
    </row>
    <row r="26" spans="2:3" ht="12.95" customHeight="1">
      <c r="B26" s="55"/>
      <c r="C26" s="75" t="s">
        <v>91</v>
      </c>
    </row>
    <row r="27" spans="2:3" ht="12.95" customHeight="1">
      <c r="B27" s="55" t="s">
        <v>113</v>
      </c>
      <c r="C27" s="64">
        <f>C76</f>
        <v>0</v>
      </c>
    </row>
    <row r="28" spans="2:3" ht="12.95" customHeight="1">
      <c r="B28" s="55"/>
      <c r="C28" s="71" t="s">
        <v>89</v>
      </c>
    </row>
    <row r="29" spans="2:3" ht="12.95" customHeight="1">
      <c r="B29" s="61" t="s">
        <v>130</v>
      </c>
      <c r="C29" s="103">
        <f>C23*C25*C27</f>
        <v>0</v>
      </c>
    </row>
    <row r="30" spans="2:3" ht="12.95" customHeight="1"/>
    <row r="31" spans="2:3" ht="12.95" customHeight="1">
      <c r="B31" s="55" t="s">
        <v>126</v>
      </c>
      <c r="C31" s="101">
        <f>'Data Input and Results'!F36</f>
        <v>0</v>
      </c>
    </row>
    <row r="32" spans="2:3" ht="12.95" customHeight="1">
      <c r="B32" s="55"/>
      <c r="C32" s="102" t="s">
        <v>87</v>
      </c>
    </row>
    <row r="33" spans="2:3" ht="12.95" customHeight="1">
      <c r="B33" s="55" t="s">
        <v>127</v>
      </c>
      <c r="C33" s="101">
        <f>'Data Input and Results'!F37</f>
        <v>0</v>
      </c>
    </row>
    <row r="34" spans="2:3" ht="12.95" customHeight="1">
      <c r="B34" s="55"/>
      <c r="C34" s="101" t="s">
        <v>89</v>
      </c>
    </row>
    <row r="35" spans="2:3" ht="12.95" customHeight="1">
      <c r="B35" s="55" t="s">
        <v>128</v>
      </c>
      <c r="C35" s="101">
        <f>C31-C33</f>
        <v>0</v>
      </c>
    </row>
    <row r="36" spans="2:3" ht="12.95" customHeight="1">
      <c r="B36" s="55"/>
      <c r="C36" s="71" t="s">
        <v>91</v>
      </c>
    </row>
    <row r="37" spans="2:3" ht="12.95" customHeight="1">
      <c r="B37" s="55" t="s">
        <v>37</v>
      </c>
      <c r="C37" s="65">
        <f>'Data Input and Results'!F32</f>
        <v>0</v>
      </c>
    </row>
    <row r="38" spans="2:3" ht="12.95" customHeight="1">
      <c r="B38" s="55"/>
      <c r="C38" s="75" t="s">
        <v>91</v>
      </c>
    </row>
    <row r="39" spans="2:3" ht="12.95" customHeight="1">
      <c r="B39" s="55" t="s">
        <v>113</v>
      </c>
      <c r="C39" s="64">
        <f>C77</f>
        <v>0</v>
      </c>
    </row>
    <row r="40" spans="2:3" ht="12.95" customHeight="1">
      <c r="B40" s="55"/>
      <c r="C40" s="71" t="s">
        <v>89</v>
      </c>
    </row>
    <row r="41" spans="2:3" ht="12.95" customHeight="1">
      <c r="B41" s="100" t="s">
        <v>131</v>
      </c>
      <c r="C41" s="103">
        <f>C35*C37*C39</f>
        <v>0</v>
      </c>
    </row>
    <row r="42" spans="2:3" ht="12.95" customHeight="1"/>
    <row r="43" spans="2:3" ht="12.95" customHeight="1">
      <c r="B43" s="55" t="s">
        <v>126</v>
      </c>
      <c r="C43" s="101">
        <f>'Data Input and Results'!F52</f>
        <v>0</v>
      </c>
    </row>
    <row r="44" spans="2:3" ht="12.95" customHeight="1">
      <c r="B44" s="55"/>
      <c r="C44" s="102" t="s">
        <v>87</v>
      </c>
    </row>
    <row r="45" spans="2:3" ht="12.95" customHeight="1">
      <c r="B45" s="55" t="s">
        <v>127</v>
      </c>
      <c r="C45" s="101">
        <f>'Data Input and Results'!F45</f>
        <v>0</v>
      </c>
    </row>
    <row r="46" spans="2:3" ht="12.95" customHeight="1">
      <c r="B46" s="55"/>
      <c r="C46" s="101" t="s">
        <v>89</v>
      </c>
    </row>
    <row r="47" spans="2:3" ht="12.95" customHeight="1">
      <c r="B47" s="55" t="s">
        <v>128</v>
      </c>
      <c r="C47" s="101">
        <f>C43-C45</f>
        <v>0</v>
      </c>
    </row>
    <row r="48" spans="2:3" ht="12.95" customHeight="1">
      <c r="B48" s="55"/>
      <c r="C48" s="71" t="s">
        <v>91</v>
      </c>
    </row>
    <row r="49" spans="2:3" ht="12.95" customHeight="1">
      <c r="B49" s="55" t="s">
        <v>37</v>
      </c>
      <c r="C49" s="65">
        <f>'Data Input and Results'!F40</f>
        <v>0</v>
      </c>
    </row>
    <row r="50" spans="2:3" ht="12.95" customHeight="1">
      <c r="B50" s="55"/>
      <c r="C50" s="75" t="s">
        <v>91</v>
      </c>
    </row>
    <row r="51" spans="2:3" ht="12.95" customHeight="1">
      <c r="B51" s="55" t="s">
        <v>113</v>
      </c>
      <c r="C51" s="64">
        <f>C78</f>
        <v>0</v>
      </c>
    </row>
    <row r="52" spans="2:3" ht="12.95" customHeight="1">
      <c r="B52" s="55"/>
      <c r="C52" s="71" t="s">
        <v>89</v>
      </c>
    </row>
    <row r="53" spans="2:3" ht="12.95" customHeight="1">
      <c r="B53" s="61" t="s">
        <v>132</v>
      </c>
      <c r="C53" s="103">
        <f>C47*C49*C51</f>
        <v>0</v>
      </c>
    </row>
    <row r="54" spans="2:3" ht="12.95" customHeight="1">
      <c r="B54" s="58"/>
      <c r="C54" s="59"/>
    </row>
    <row r="55" spans="2:3" s="7" customFormat="1" ht="12.95" customHeight="1">
      <c r="B55" s="55" t="s">
        <v>126</v>
      </c>
      <c r="C55" s="101">
        <f>'Data Input and Results'!F53</f>
        <v>0</v>
      </c>
    </row>
    <row r="56" spans="2:3" ht="12.95" customHeight="1">
      <c r="B56" s="55"/>
      <c r="C56" s="102" t="s">
        <v>87</v>
      </c>
    </row>
    <row r="57" spans="2:3" ht="12.95" customHeight="1">
      <c r="B57" s="55" t="s">
        <v>127</v>
      </c>
      <c r="C57" s="101">
        <f>'Data Input and Results'!F53</f>
        <v>0</v>
      </c>
    </row>
    <row r="58" spans="2:3" ht="12.95" customHeight="1">
      <c r="B58" s="55"/>
      <c r="C58" s="101" t="s">
        <v>89</v>
      </c>
    </row>
    <row r="59" spans="2:3" s="7" customFormat="1" ht="12.95" customHeight="1">
      <c r="B59" s="55" t="s">
        <v>128</v>
      </c>
      <c r="C59" s="101">
        <f>C55-C57</f>
        <v>0</v>
      </c>
    </row>
    <row r="60" spans="2:3" ht="12.95" customHeight="1">
      <c r="B60" s="55"/>
      <c r="C60" s="71" t="s">
        <v>91</v>
      </c>
    </row>
    <row r="61" spans="2:3" ht="12.95" customHeight="1">
      <c r="B61" s="55" t="s">
        <v>37</v>
      </c>
      <c r="C61" s="65">
        <f>'Data Input and Results'!F48</f>
        <v>0</v>
      </c>
    </row>
    <row r="62" spans="2:3" ht="12.95" customHeight="1">
      <c r="B62" s="55"/>
      <c r="C62" s="75" t="s">
        <v>91</v>
      </c>
    </row>
    <row r="63" spans="2:3" ht="12.95" customHeight="1">
      <c r="B63" s="55" t="s">
        <v>113</v>
      </c>
      <c r="C63" s="64">
        <f>C79</f>
        <v>0</v>
      </c>
    </row>
    <row r="64" spans="2:3" s="7" customFormat="1" ht="12.95" customHeight="1">
      <c r="B64" s="55"/>
      <c r="C64" s="71" t="s">
        <v>89</v>
      </c>
    </row>
    <row r="65" spans="2:3" ht="12.95" customHeight="1">
      <c r="B65" s="100" t="s">
        <v>133</v>
      </c>
      <c r="C65" s="103">
        <f>C59*C61*C63</f>
        <v>0</v>
      </c>
    </row>
    <row r="66" spans="2:3" ht="12.95" customHeight="1">
      <c r="B66" s="58"/>
      <c r="C66" s="59"/>
    </row>
    <row r="67" spans="2:3" ht="12.95" customHeight="1">
      <c r="B67" s="61" t="s">
        <v>134</v>
      </c>
      <c r="C67" s="103">
        <f>C53+C17+C29+C41+C65</f>
        <v>0</v>
      </c>
    </row>
    <row r="68" spans="2:3" ht="12.95" customHeight="1">
      <c r="B68" s="7"/>
      <c r="C68" s="7"/>
    </row>
    <row r="69" spans="2:3" ht="12.95" customHeight="1">
      <c r="B69" s="52"/>
      <c r="C69" s="52"/>
    </row>
    <row r="70" spans="2:3" s="7" customFormat="1" ht="12.95" customHeight="1">
      <c r="B70"/>
      <c r="C70"/>
    </row>
    <row r="71" spans="2:3" ht="12.95" customHeight="1">
      <c r="B71" s="50" t="s">
        <v>108</v>
      </c>
      <c r="C71" s="50"/>
    </row>
    <row r="72" spans="2:3" s="7" customFormat="1" ht="12.95" customHeight="1">
      <c r="B72" s="51" t="s">
        <v>85</v>
      </c>
      <c r="C72" s="51" t="s">
        <v>16</v>
      </c>
    </row>
    <row r="73" spans="2:3" ht="12.95" customHeight="1">
      <c r="B73" s="62" t="s">
        <v>109</v>
      </c>
      <c r="C73" s="69"/>
    </row>
    <row r="74" spans="2:3" ht="12.95" customHeight="1">
      <c r="B74" s="112" t="s">
        <v>120</v>
      </c>
      <c r="C74" s="67"/>
    </row>
    <row r="75" spans="2:3" ht="12.95" customHeight="1">
      <c r="B75" s="104" t="s">
        <v>121</v>
      </c>
      <c r="C75" s="69">
        <f>'Data Input and Results'!F22</f>
        <v>0</v>
      </c>
    </row>
    <row r="76" spans="2:3" ht="12.95" customHeight="1">
      <c r="B76" s="104" t="s">
        <v>122</v>
      </c>
      <c r="C76" s="69">
        <f>'Data Input and Results'!F30</f>
        <v>0</v>
      </c>
    </row>
    <row r="77" spans="2:3" ht="12.95" customHeight="1">
      <c r="B77" s="104" t="s">
        <v>123</v>
      </c>
      <c r="C77" s="69">
        <f>'Data Input and Results'!F38</f>
        <v>0</v>
      </c>
    </row>
    <row r="78" spans="2:3" ht="12.95" customHeight="1">
      <c r="B78" s="104" t="s">
        <v>124</v>
      </c>
      <c r="C78" s="69">
        <f>'Data Input and Results'!F46</f>
        <v>0</v>
      </c>
    </row>
    <row r="79" spans="2:3" s="7" customFormat="1" ht="12.95" customHeight="1">
      <c r="B79" s="104" t="s">
        <v>125</v>
      </c>
      <c r="C79" s="69">
        <f>'Data Input and Results'!F54</f>
        <v>0</v>
      </c>
    </row>
    <row r="80" spans="2:3" ht="12.95" customHeight="1">
      <c r="B80" s="60"/>
      <c r="C80" s="68"/>
    </row>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row r="177" ht="12.95" customHeight="1"/>
    <row r="178" ht="12.95" customHeight="1"/>
    <row r="179" ht="12.95" customHeight="1"/>
    <row r="180" ht="12.95" customHeight="1"/>
    <row r="181" ht="12.95" customHeight="1"/>
    <row r="182" ht="12.95" customHeight="1"/>
    <row r="183" ht="12.95" customHeight="1"/>
    <row r="184" ht="12.95" customHeight="1"/>
    <row r="185" ht="12.95" customHeight="1"/>
    <row r="186" ht="12.95" customHeight="1"/>
    <row r="187" ht="12.95" customHeight="1"/>
    <row r="188" ht="12.95" customHeight="1"/>
    <row r="189" ht="12.95" customHeight="1"/>
    <row r="190" ht="12.95" customHeight="1"/>
    <row r="191" ht="12.95" customHeight="1"/>
    <row r="192" ht="12.95" customHeight="1"/>
    <row r="193" ht="12.95" customHeight="1"/>
    <row r="194" ht="12.95" customHeight="1"/>
    <row r="195" ht="12.95" customHeight="1"/>
    <row r="196" ht="12.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2.95" customHeight="1"/>
    <row r="210" ht="12.95" customHeight="1"/>
    <row r="211" ht="12.95" customHeight="1"/>
    <row r="212" ht="12.95" customHeight="1"/>
    <row r="213" ht="12.95" customHeight="1"/>
  </sheetData>
  <mergeCells count="1">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7C0B-5EF9-294D-97F2-559ACD7616B8}">
  <sheetPr>
    <tabColor rgb="FFE2A396"/>
  </sheetPr>
  <dimension ref="A2:G176"/>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135</v>
      </c>
      <c r="C7" s="65">
        <f>'Data Input and Results'!F66</f>
        <v>0</v>
      </c>
    </row>
    <row r="8" spans="2:4" ht="12.95" customHeight="1">
      <c r="B8" s="55"/>
      <c r="C8" s="57" t="s">
        <v>91</v>
      </c>
    </row>
    <row r="9" spans="2:4" ht="12.95" customHeight="1">
      <c r="B9" s="55" t="s">
        <v>136</v>
      </c>
      <c r="C9" s="65">
        <f>'Data Input and Results'!F67</f>
        <v>0</v>
      </c>
    </row>
    <row r="10" spans="2:4" s="7" customFormat="1" ht="12.95" customHeight="1">
      <c r="B10" s="55"/>
      <c r="C10" s="57" t="s">
        <v>89</v>
      </c>
    </row>
    <row r="11" spans="2:4" ht="12.95" customHeight="1">
      <c r="B11" s="55" t="s">
        <v>137</v>
      </c>
      <c r="C11" s="65">
        <f>C9*C7</f>
        <v>0</v>
      </c>
    </row>
    <row r="12" spans="2:4" s="7" customFormat="1" ht="12.95" customHeight="1">
      <c r="B12" s="55"/>
      <c r="C12" s="70" t="s">
        <v>91</v>
      </c>
    </row>
    <row r="13" spans="2:4" ht="12.95" customHeight="1">
      <c r="B13" s="55" t="s">
        <v>138</v>
      </c>
      <c r="C13" s="64">
        <f>C24</f>
        <v>0</v>
      </c>
    </row>
    <row r="14" spans="2:4" ht="12.95" customHeight="1">
      <c r="B14" s="55"/>
      <c r="C14" s="71" t="s">
        <v>89</v>
      </c>
    </row>
    <row r="15" spans="2:4" ht="12.95" customHeight="1">
      <c r="B15" s="61" t="s">
        <v>139</v>
      </c>
      <c r="C15" s="81">
        <f>C11*C13</f>
        <v>0</v>
      </c>
    </row>
    <row r="16" spans="2:4" ht="12.95" customHeight="1">
      <c r="B16" s="72"/>
      <c r="C16" s="73"/>
    </row>
    <row r="17" spans="2:3" ht="12.95" customHeight="1">
      <c r="B17" s="61" t="s">
        <v>140</v>
      </c>
      <c r="C17" s="81">
        <f>C15</f>
        <v>0</v>
      </c>
    </row>
    <row r="18" spans="2:3" ht="12.95" customHeight="1"/>
    <row r="19" spans="2:3" ht="12.95" customHeight="1">
      <c r="B19" s="52"/>
      <c r="C19" s="52"/>
    </row>
    <row r="20" spans="2:3" ht="12.95" customHeight="1"/>
    <row r="21" spans="2:3" ht="12.95" customHeight="1">
      <c r="B21" s="50" t="s">
        <v>108</v>
      </c>
      <c r="C21" s="50"/>
    </row>
    <row r="22" spans="2:3" ht="12.95" customHeight="1">
      <c r="B22" s="51" t="s">
        <v>85</v>
      </c>
      <c r="C22" s="51" t="s">
        <v>16</v>
      </c>
    </row>
    <row r="23" spans="2:3" ht="12.95" customHeight="1">
      <c r="B23" s="62" t="s">
        <v>141</v>
      </c>
      <c r="C23" s="63"/>
    </row>
    <row r="24" spans="2:3" ht="12.95" customHeight="1">
      <c r="B24" s="56" t="s">
        <v>142</v>
      </c>
      <c r="C24" s="64">
        <f>'Data Input and Results'!F68</f>
        <v>0</v>
      </c>
    </row>
    <row r="25" spans="2:3" ht="12.95" customHeight="1"/>
    <row r="26" spans="2:3" ht="12.95" customHeight="1"/>
    <row r="27" spans="2:3" ht="12.95" customHeight="1"/>
    <row r="28" spans="2:3" ht="12.95" customHeight="1"/>
    <row r="29" spans="2:3" ht="12.95" customHeight="1"/>
    <row r="30" spans="2:3" ht="12.95" customHeight="1"/>
    <row r="31" spans="2:3" ht="12.95" customHeight="1"/>
    <row r="32" spans="2:3"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s="7" customFormat="1" ht="12.95" customHeight="1"/>
    <row r="54" ht="12.95" customHeight="1"/>
    <row r="55" ht="12.95" customHeight="1"/>
    <row r="56" ht="12.95" customHeight="1"/>
    <row r="57" s="7" customFormat="1" ht="12.95" customHeight="1"/>
    <row r="58" ht="12.95" customHeight="1"/>
    <row r="59" ht="12.95" customHeight="1"/>
    <row r="60" ht="12.95" customHeight="1"/>
    <row r="61" ht="12.95" customHeight="1"/>
    <row r="62" ht="12.95" customHeight="1"/>
    <row r="63" s="7" customFormat="1" ht="12.95" customHeight="1"/>
    <row r="64" ht="12.95" customHeight="1"/>
    <row r="65" ht="12.95" customHeight="1"/>
    <row r="66" ht="12.95" customHeight="1"/>
    <row r="67" ht="12.95" customHeight="1"/>
    <row r="68" ht="12.95" customHeight="1"/>
    <row r="69" s="7" customFormat="1" ht="12.95" customHeight="1"/>
    <row r="70" ht="12.95" customHeight="1"/>
    <row r="71" s="7" customFormat="1" ht="12.95" customHeight="1"/>
    <row r="72" ht="12.95" customHeight="1"/>
    <row r="73" ht="12.95" customHeight="1"/>
    <row r="74" ht="12.95" customHeight="1"/>
    <row r="75" ht="12.95" customHeight="1"/>
    <row r="76" ht="12.95" customHeight="1"/>
    <row r="77" ht="12.95" customHeight="1"/>
    <row r="78" ht="12.95" customHeight="1"/>
    <row r="79" s="7" customFormat="1" ht="12.95" customHeight="1"/>
    <row r="80" ht="12.95" customHeight="1"/>
    <row r="81" s="7" customFormat="1" ht="12.95" customHeight="1"/>
    <row r="82" ht="12.95" customHeight="1"/>
    <row r="83" ht="12.95" customHeight="1"/>
    <row r="84" ht="12.95" customHeight="1"/>
    <row r="85" s="7" customFormat="1"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2.95" customHeight="1"/>
    <row r="159" ht="12.95" customHeight="1"/>
    <row r="160" ht="12.95" customHeight="1"/>
    <row r="161" ht="12.95" customHeight="1"/>
    <row r="162" ht="12.95" customHeight="1"/>
    <row r="163" ht="12.95" customHeight="1"/>
    <row r="164" ht="12.95" customHeight="1"/>
    <row r="165" ht="12.95" customHeight="1"/>
    <row r="166" ht="12.95" customHeight="1"/>
    <row r="167" ht="12.95" customHeight="1"/>
    <row r="168" ht="12.95" customHeight="1"/>
    <row r="169" ht="12.95" customHeight="1"/>
    <row r="170" ht="12.95" customHeight="1"/>
    <row r="171" ht="12.95" customHeight="1"/>
    <row r="172" ht="12.95" customHeight="1"/>
    <row r="173" ht="12.95" customHeight="1"/>
    <row r="174" ht="12.95" customHeight="1"/>
    <row r="175" ht="12.95" customHeight="1"/>
    <row r="176" ht="12.95" customHeight="1"/>
  </sheetData>
  <mergeCells count="1">
    <mergeCell ref="B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AC23-24A6-B846-9CC0-27FD48BFBDCB}">
  <sheetPr>
    <tabColor rgb="FFE2A396"/>
  </sheetPr>
  <dimension ref="A2:G149"/>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4" t="s">
        <v>0</v>
      </c>
      <c r="C2" s="2"/>
      <c r="D2" s="3"/>
    </row>
    <row r="3" spans="2:4" ht="15" customHeight="1">
      <c r="B3" s="6" t="s">
        <v>1</v>
      </c>
      <c r="C3" s="5"/>
      <c r="D3" s="46" t="s">
        <v>2</v>
      </c>
    </row>
    <row r="4" spans="2:4" ht="15" customHeight="1">
      <c r="B4" s="6" t="s">
        <v>3</v>
      </c>
      <c r="C4" s="5"/>
      <c r="D4" s="46" t="s">
        <v>4</v>
      </c>
    </row>
    <row r="5" spans="2:4" ht="39.950000000000003" customHeight="1">
      <c r="B5" s="130" t="s">
        <v>84</v>
      </c>
      <c r="C5" s="130"/>
      <c r="D5" s="130"/>
    </row>
    <row r="6" spans="2:4" ht="12.95" customHeight="1">
      <c r="B6" s="49" t="s">
        <v>85</v>
      </c>
      <c r="C6" s="49" t="s">
        <v>16</v>
      </c>
    </row>
    <row r="7" spans="2:4" ht="12.95" customHeight="1">
      <c r="B7" s="55" t="s">
        <v>143</v>
      </c>
      <c r="C7" s="64">
        <f>'Data Input and Results'!F13</f>
        <v>0</v>
      </c>
    </row>
    <row r="8" spans="2:4" ht="12.95" customHeight="1">
      <c r="B8" s="55"/>
      <c r="C8" s="65" t="s">
        <v>91</v>
      </c>
    </row>
    <row r="9" spans="2:4" ht="12.95" customHeight="1">
      <c r="B9" s="55" t="s">
        <v>144</v>
      </c>
      <c r="C9" s="87">
        <f>'Data Input and Results'!$F$77</f>
        <v>0.47</v>
      </c>
    </row>
    <row r="10" spans="2:4" ht="12.95" customHeight="1">
      <c r="B10" s="55"/>
      <c r="C10" s="57" t="s">
        <v>89</v>
      </c>
    </row>
    <row r="11" spans="2:4" ht="12.95" customHeight="1">
      <c r="B11" s="61" t="s">
        <v>145</v>
      </c>
      <c r="C11" s="81">
        <f>C7*C9*-1</f>
        <v>0</v>
      </c>
    </row>
    <row r="12" spans="2:4" ht="12.95" customHeight="1">
      <c r="B12" s="58"/>
      <c r="C12" s="59"/>
    </row>
    <row r="13" spans="2:4" ht="12.95" customHeight="1"/>
    <row r="14" spans="2:4" ht="12.95" customHeight="1"/>
    <row r="15" spans="2:4" ht="12.95" customHeight="1"/>
    <row r="16" spans="2:4" ht="12.95" customHeight="1"/>
    <row r="17" ht="12.95" customHeight="1"/>
    <row r="18" ht="12.95" customHeight="1"/>
    <row r="19" ht="12.95" customHeight="1"/>
    <row r="20" ht="12.95" customHeight="1"/>
    <row r="21" ht="12.95" customHeight="1"/>
    <row r="22" ht="12.95" customHeight="1"/>
    <row r="23" ht="12.95" customHeight="1"/>
    <row r="24" ht="12.95" customHeight="1"/>
    <row r="25" ht="12.95" customHeight="1"/>
    <row r="26" ht="12.95" customHeight="1"/>
    <row r="27" ht="12.95" customHeight="1"/>
    <row r="28" ht="12.95" customHeight="1"/>
    <row r="29" ht="12.95" customHeight="1"/>
    <row r="30" ht="12.95" customHeight="1"/>
    <row r="31" ht="12.95" customHeight="1"/>
    <row r="32" ht="12.95" customHeight="1"/>
    <row r="33" ht="12.95" customHeight="1"/>
    <row r="34" ht="12.95" customHeight="1"/>
    <row r="35" s="7" customFormat="1" ht="12.95" customHeight="1"/>
    <row r="36" ht="12.95" customHeight="1"/>
    <row r="37" ht="12.95" customHeight="1"/>
    <row r="38" ht="12.95" customHeight="1"/>
    <row r="39" s="7" customFormat="1" ht="12.95" customHeight="1"/>
    <row r="40" ht="12.95" customHeight="1"/>
    <row r="41" ht="12.95" customHeight="1"/>
    <row r="42" ht="12.95" customHeight="1"/>
    <row r="43" ht="12.95" customHeight="1"/>
    <row r="44" ht="12.95" customHeight="1"/>
    <row r="45" s="7" customFormat="1" ht="12.95" customHeight="1"/>
    <row r="46" ht="12.95" customHeight="1"/>
    <row r="47" ht="12.95" customHeight="1"/>
    <row r="48" ht="12.95" customHeight="1"/>
    <row r="49" ht="12.95" customHeight="1"/>
    <row r="50" ht="12.95" customHeight="1"/>
    <row r="51" s="7" customFormat="1" ht="12.95" customHeight="1"/>
    <row r="52" ht="12.95" customHeight="1"/>
    <row r="53" s="7" customFormat="1" ht="12.95" customHeight="1"/>
    <row r="54" ht="12.95" customHeight="1"/>
    <row r="55" ht="12.95" customHeight="1"/>
    <row r="56" ht="12.95" customHeight="1"/>
    <row r="57" ht="12.95" customHeight="1"/>
    <row r="58" ht="12.95" customHeight="1"/>
    <row r="59" ht="12.95" customHeight="1"/>
    <row r="60" ht="12.95" customHeight="1"/>
    <row r="61" s="7" customFormat="1" ht="12.95" customHeight="1"/>
    <row r="62" ht="12.95" customHeight="1"/>
    <row r="63" s="7" customFormat="1" ht="12.95" customHeight="1"/>
    <row r="64" ht="12.95" customHeight="1"/>
    <row r="65" ht="12.95" customHeight="1"/>
    <row r="66" ht="12.95" customHeight="1"/>
    <row r="67" s="7" customFormat="1" ht="12.95" customHeight="1"/>
    <row r="68" ht="12.95" customHeight="1"/>
    <row r="69" ht="12.95" customHeight="1"/>
    <row r="70" ht="12.95" customHeight="1"/>
    <row r="71" ht="12.95" customHeight="1"/>
    <row r="72" ht="12.95" customHeight="1"/>
    <row r="73" ht="12.95" customHeight="1"/>
    <row r="74" ht="12.95" customHeight="1"/>
    <row r="75" ht="12.95" customHeight="1"/>
    <row r="76" ht="12.95" customHeight="1"/>
    <row r="77" ht="12.95" customHeight="1"/>
    <row r="78" ht="12.95" customHeight="1"/>
    <row r="79" ht="12.95" customHeight="1"/>
    <row r="80" ht="12.95" customHeight="1"/>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row r="149" ht="12.95" customHeight="1"/>
  </sheetData>
  <mergeCells count="1">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8C31-D749-EA41-9056-8AD9366F28B1}">
  <sheetPr>
    <tabColor rgb="FFFFFFCC"/>
  </sheetPr>
  <dimension ref="A2:G148"/>
  <sheetViews>
    <sheetView showGridLines="0" zoomScale="80" zoomScaleNormal="80" workbookViewId="0"/>
  </sheetViews>
  <sheetFormatPr defaultColWidth="0" defaultRowHeight="1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c r="B2" s="38" t="s">
        <v>0</v>
      </c>
      <c r="C2" s="39"/>
      <c r="D2" s="40"/>
    </row>
    <row r="3" spans="2:4" ht="15" customHeight="1">
      <c r="B3" s="43" t="s">
        <v>1</v>
      </c>
      <c r="C3" s="44"/>
      <c r="D3" s="45" t="s">
        <v>2</v>
      </c>
    </row>
    <row r="4" spans="2:4" ht="15" customHeight="1">
      <c r="B4" s="43" t="s">
        <v>3</v>
      </c>
      <c r="C4" s="44"/>
      <c r="D4" s="45" t="s">
        <v>4</v>
      </c>
    </row>
    <row r="5" spans="2:4" ht="39.950000000000003" customHeight="1">
      <c r="B5" s="130" t="s">
        <v>84</v>
      </c>
      <c r="C5" s="130"/>
      <c r="D5" s="130"/>
    </row>
    <row r="6" spans="2:4" ht="12.95" customHeight="1">
      <c r="B6" s="53" t="s">
        <v>85</v>
      </c>
      <c r="C6" s="53" t="s">
        <v>16</v>
      </c>
    </row>
    <row r="7" spans="2:4" ht="12.95" customHeight="1">
      <c r="B7" s="55" t="s">
        <v>146</v>
      </c>
      <c r="C7" s="65">
        <f>'Data Input and Results'!F69</f>
        <v>0</v>
      </c>
    </row>
    <row r="8" spans="2:4" ht="12.95" customHeight="1">
      <c r="B8" s="55"/>
      <c r="C8" s="64" t="s">
        <v>91</v>
      </c>
    </row>
    <row r="9" spans="2:4" ht="12.95" customHeight="1">
      <c r="B9" s="55" t="s">
        <v>147</v>
      </c>
      <c r="C9" s="64">
        <f>C18</f>
        <v>114</v>
      </c>
    </row>
    <row r="10" spans="2:4" s="7" customFormat="1" ht="12.95" customHeight="1">
      <c r="B10" s="55"/>
      <c r="C10" s="65" t="s">
        <v>89</v>
      </c>
    </row>
    <row r="11" spans="2:4" s="7" customFormat="1" ht="12.95" customHeight="1">
      <c r="B11" s="41" t="s">
        <v>148</v>
      </c>
      <c r="C11" s="42">
        <f>C7*C9*-1</f>
        <v>0</v>
      </c>
    </row>
    <row r="12" spans="2:4" ht="12.95" customHeight="1"/>
    <row r="13" spans="2:4" ht="12.95" customHeight="1">
      <c r="B13" s="52"/>
      <c r="C13" s="52"/>
    </row>
    <row r="14" spans="2:4" ht="12.95" customHeight="1"/>
    <row r="15" spans="2:4" ht="12.95" customHeight="1">
      <c r="B15" s="50" t="s">
        <v>108</v>
      </c>
      <c r="C15" s="50"/>
    </row>
    <row r="16" spans="2:4" ht="12.95" customHeight="1">
      <c r="B16" s="51" t="s">
        <v>85</v>
      </c>
      <c r="C16" s="51" t="s">
        <v>16</v>
      </c>
    </row>
    <row r="17" spans="2:5" ht="12.95" customHeight="1">
      <c r="B17" s="62" t="s">
        <v>109</v>
      </c>
      <c r="C17" s="69"/>
    </row>
    <row r="18" spans="2:5" ht="12.95" customHeight="1">
      <c r="B18" s="56" t="s">
        <v>149</v>
      </c>
      <c r="C18" s="69">
        <f>'Data Input and Results'!$F$78</f>
        <v>114</v>
      </c>
    </row>
    <row r="19" spans="2:5" ht="12.95" customHeight="1"/>
    <row r="20" spans="2:5" ht="12.95" customHeight="1"/>
    <row r="21" spans="2:5" ht="12.95" customHeight="1"/>
    <row r="22" spans="2:5" ht="12.95" customHeight="1"/>
    <row r="23" spans="2:5" ht="12.95" customHeight="1"/>
    <row r="24" spans="2:5" ht="12.95" customHeight="1">
      <c r="D24" s="76"/>
      <c r="E24" s="76"/>
    </row>
    <row r="25" spans="2:5" ht="12.95" customHeight="1">
      <c r="D25" s="76"/>
      <c r="E25" s="76"/>
    </row>
    <row r="26" spans="2:5" ht="12.95" customHeight="1">
      <c r="B26" s="77"/>
      <c r="D26" s="76"/>
      <c r="E26" s="76"/>
    </row>
    <row r="27" spans="2:5" ht="12.95" customHeight="1">
      <c r="B27" s="77"/>
      <c r="D27" s="76"/>
      <c r="E27" s="76"/>
    </row>
    <row r="28" spans="2:5" ht="12.95" customHeight="1">
      <c r="B28" s="77"/>
      <c r="D28" s="79"/>
      <c r="E28" s="79"/>
    </row>
    <row r="29" spans="2:5" ht="12.95" customHeight="1"/>
    <row r="30" spans="2:5" ht="12.95" customHeight="1"/>
    <row r="31" spans="2:5" ht="12.95" customHeight="1"/>
    <row r="32" spans="2:5" ht="12.95" customHeight="1"/>
    <row r="33" ht="12.95" customHeight="1"/>
    <row r="34" ht="12.95" customHeight="1"/>
    <row r="35" ht="12.95" customHeight="1"/>
    <row r="36" ht="12.95" customHeight="1"/>
    <row r="37" ht="12.95" customHeight="1"/>
    <row r="38" ht="12.95" customHeight="1"/>
    <row r="39" ht="12.95" customHeight="1"/>
    <row r="40" s="7" customFormat="1" ht="12.95" customHeight="1"/>
    <row r="41" ht="12.95" customHeight="1"/>
    <row r="42" ht="12.95" customHeight="1"/>
    <row r="43" ht="12.95" customHeight="1"/>
    <row r="44" s="7" customFormat="1" ht="12.95" customHeight="1"/>
    <row r="45" ht="12.95" customHeight="1"/>
    <row r="46" ht="12.95" customHeight="1"/>
    <row r="47" ht="12.95" customHeight="1"/>
    <row r="48" ht="12.95" customHeight="1"/>
    <row r="49" ht="12.95" customHeight="1"/>
    <row r="50" s="7" customFormat="1" ht="12.95" customHeight="1"/>
    <row r="51" ht="12.95" customHeight="1"/>
    <row r="52" ht="12.95" customHeight="1"/>
    <row r="53" ht="12.95" customHeight="1"/>
    <row r="54" ht="12.95" customHeight="1"/>
    <row r="55" ht="12.95" customHeight="1"/>
    <row r="56" s="7" customFormat="1" ht="12.95" customHeight="1"/>
    <row r="57" ht="12.95" customHeight="1"/>
    <row r="58" s="7" customFormat="1" ht="12.95" customHeight="1"/>
    <row r="59" ht="12.95" customHeight="1"/>
    <row r="60" ht="12.95" customHeight="1"/>
    <row r="61" ht="12.95" customHeight="1"/>
    <row r="62" ht="12.95" customHeight="1"/>
    <row r="63" ht="12.95" customHeight="1"/>
    <row r="64" ht="12.95" customHeight="1"/>
    <row r="65" ht="12.95" customHeight="1"/>
    <row r="66" s="7" customFormat="1" ht="12.95" customHeight="1"/>
    <row r="67" ht="12.95" customHeight="1"/>
    <row r="68" s="7" customFormat="1" ht="12.95" customHeight="1"/>
    <row r="69" ht="12.95" customHeight="1"/>
    <row r="70" ht="12.95" customHeight="1"/>
    <row r="71" ht="12.95" customHeight="1"/>
    <row r="72" s="7" customFormat="1" ht="12.95" customHeight="1"/>
    <row r="73" ht="12.95" customHeight="1"/>
    <row r="74" ht="12.95" customHeight="1"/>
    <row r="75" ht="12.95" customHeight="1"/>
    <row r="76" ht="12.95" customHeight="1"/>
    <row r="77" ht="12.95" customHeight="1"/>
    <row r="78" ht="12.95" customHeight="1"/>
    <row r="79" ht="12.95" customHeight="1"/>
    <row r="80" ht="12.95" customHeight="1"/>
    <row r="81" ht="12.9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2.95" customHeight="1"/>
    <row r="93" ht="12.95" customHeight="1"/>
    <row r="94" ht="12.95" customHeight="1"/>
    <row r="95" ht="12.95" customHeight="1"/>
    <row r="96" ht="12.95" customHeight="1"/>
    <row r="97" ht="12.95" customHeight="1"/>
    <row r="98" ht="12.95" customHeight="1"/>
    <row r="99" ht="12.95" customHeight="1"/>
    <row r="100" ht="12.95" customHeight="1"/>
    <row r="101" ht="12.95" customHeight="1"/>
    <row r="102" ht="12.95" customHeight="1"/>
    <row r="103" ht="12.95" customHeight="1"/>
    <row r="104" ht="12.95" customHeight="1"/>
    <row r="105" ht="12.95" customHeight="1"/>
    <row r="106" ht="12.95" customHeight="1"/>
    <row r="107" ht="12.95" customHeight="1"/>
    <row r="108" ht="12.95" customHeight="1"/>
    <row r="109" ht="12.95" customHeight="1"/>
    <row r="110" ht="12.95" customHeight="1"/>
    <row r="111" ht="12.95" customHeight="1"/>
    <row r="112" ht="12.95" customHeight="1"/>
    <row r="113" ht="12.95" customHeight="1"/>
    <row r="114" ht="12.95" customHeight="1"/>
    <row r="115" ht="12.95" customHeight="1"/>
    <row r="116" ht="12.95" customHeight="1"/>
    <row r="117" ht="12.95" customHeight="1"/>
    <row r="118" ht="12.95" customHeight="1"/>
    <row r="119" ht="12.95" customHeight="1"/>
    <row r="120" ht="12.95" customHeight="1"/>
    <row r="121" ht="12.95" customHeight="1"/>
    <row r="122" ht="12.95" customHeight="1"/>
    <row r="123" ht="12.95" customHeight="1"/>
    <row r="124" ht="12.95" customHeight="1"/>
    <row r="125" ht="12.95" customHeight="1"/>
    <row r="126" ht="12.95" customHeight="1"/>
    <row r="127" ht="12.95" customHeight="1"/>
    <row r="128" ht="12.95" customHeight="1"/>
    <row r="129" ht="12.95" customHeight="1"/>
    <row r="130" ht="12.95" customHeight="1"/>
    <row r="131" ht="12.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2.95" customHeight="1"/>
    <row r="145" ht="12.95" customHeight="1"/>
    <row r="146" ht="12.95" customHeight="1"/>
    <row r="147" ht="12.95" customHeight="1"/>
    <row r="148" ht="12.95" customHeight="1"/>
  </sheetData>
  <mergeCells count="1">
    <mergeCell ref="B5:D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45C3B902415B4A832A38E2D536BCBF" ma:contentTypeVersion="8" ma:contentTypeDescription="Create a new document." ma:contentTypeScope="" ma:versionID="7f46c813ed8eba6d99d2d6607137ae0a">
  <xsd:schema xmlns:xsd="http://www.w3.org/2001/XMLSchema" xmlns:xs="http://www.w3.org/2001/XMLSchema" xmlns:p="http://schemas.microsoft.com/office/2006/metadata/properties" xmlns:ns2="53749597-08b2-480a-9987-8dc99663f934" targetNamespace="http://schemas.microsoft.com/office/2006/metadata/properties" ma:root="true" ma:fieldsID="4a6305a350d626ca94428547b882ca6a" ns2:_="">
    <xsd:import namespace="53749597-08b2-480a-9987-8dc99663f93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49597-08b2-480a-9987-8dc99663f9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733511-DC63-4478-9550-869BEEF28CCE}"/>
</file>

<file path=customXml/itemProps2.xml><?xml version="1.0" encoding="utf-8"?>
<ds:datastoreItem xmlns:ds="http://schemas.openxmlformats.org/officeDocument/2006/customXml" ds:itemID="{15C34C1E-019D-4BE7-B009-55CB0FCB5F92}"/>
</file>

<file path=customXml/itemProps3.xml><?xml version="1.0" encoding="utf-8"?>
<ds:datastoreItem xmlns:ds="http://schemas.openxmlformats.org/officeDocument/2006/customXml" ds:itemID="{8E4D189D-BEE7-4ED4-BE67-C9D893ABD7A3}"/>
</file>

<file path=docProps/app.xml><?xml version="1.0" encoding="utf-8"?>
<Properties xmlns="http://schemas.openxmlformats.org/officeDocument/2006/extended-properties" xmlns:vt="http://schemas.openxmlformats.org/officeDocument/2006/docPropsVTypes">
  <Application>Microsoft Excel Online</Application>
  <Manager/>
  <Company>Harvard Business School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Trinh</dc:creator>
  <cp:keywords/>
  <dc:description/>
  <cp:lastModifiedBy>Daulton, Ryan</cp:lastModifiedBy>
  <cp:revision/>
  <dcterms:created xsi:type="dcterms:W3CDTF">2019-10-23T21:19:37Z</dcterms:created>
  <dcterms:modified xsi:type="dcterms:W3CDTF">2022-06-08T20:02:59Z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0x0101002645C3B902415B4A832A38E2D536BCBF</vt:lpwstr>
  </property>
</Properties>
</file>