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 Hughes\Google Drive\1-MITR Fall 2017\CBA_InClassExercise\"/>
    </mc:Choice>
  </mc:AlternateContent>
  <bookViews>
    <workbookView xWindow="0" yWindow="0" windowWidth="13680" windowHeight="9465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7" i="1"/>
  <c r="D12" i="1"/>
  <c r="D19" i="1"/>
  <c r="D29" i="1"/>
  <c r="E23" i="1"/>
  <c r="E27" i="1"/>
  <c r="E12" i="1"/>
  <c r="E17" i="1"/>
  <c r="E19" i="1"/>
  <c r="E29" i="1"/>
  <c r="F23" i="1"/>
  <c r="F27" i="1"/>
  <c r="F12" i="1"/>
  <c r="F17" i="1"/>
  <c r="F19" i="1"/>
  <c r="F29" i="1"/>
  <c r="G23" i="1"/>
  <c r="G27" i="1"/>
  <c r="G12" i="1"/>
  <c r="G17" i="1"/>
  <c r="G19" i="1"/>
  <c r="G29" i="1"/>
  <c r="C19" i="1"/>
  <c r="C29" i="1"/>
  <c r="B36" i="1"/>
  <c r="B32" i="1"/>
  <c r="H23" i="1"/>
  <c r="H24" i="1"/>
  <c r="H25" i="1"/>
  <c r="H27" i="1"/>
  <c r="H22" i="1"/>
  <c r="H17" i="1"/>
  <c r="H16" i="1"/>
  <c r="H15" i="1"/>
  <c r="H14" i="1"/>
  <c r="H13" i="1"/>
  <c r="H12" i="1"/>
  <c r="H10" i="1"/>
  <c r="H9" i="1"/>
  <c r="H8" i="1"/>
  <c r="H7" i="1"/>
  <c r="H6" i="1"/>
  <c r="H19" i="1"/>
  <c r="H29" i="1"/>
  <c r="B33" i="1"/>
  <c r="I6" i="1"/>
</calcChain>
</file>

<file path=xl/sharedStrings.xml><?xml version="1.0" encoding="utf-8"?>
<sst xmlns="http://schemas.openxmlformats.org/spreadsheetml/2006/main" count="51" uniqueCount="49">
  <si>
    <t>Cost Benefit Analysis</t>
  </si>
  <si>
    <t>Year 0</t>
  </si>
  <si>
    <t>Year 1</t>
  </si>
  <si>
    <t>Year 2</t>
  </si>
  <si>
    <t>Year 3</t>
  </si>
  <si>
    <t>Year 4</t>
  </si>
  <si>
    <t>Cum. Costs</t>
  </si>
  <si>
    <t>Sub-Cat</t>
  </si>
  <si>
    <t>Category</t>
  </si>
  <si>
    <t>Costs</t>
  </si>
  <si>
    <t>Description</t>
  </si>
  <si>
    <t>System Development</t>
  </si>
  <si>
    <t xml:space="preserve">Software License </t>
  </si>
  <si>
    <t xml:space="preserve">Software Perpetual License </t>
  </si>
  <si>
    <t>Computer Hardware Capital</t>
  </si>
  <si>
    <t>Computer Hardware</t>
  </si>
  <si>
    <t>Networking Hardware</t>
  </si>
  <si>
    <t>Networking Hardware Capital</t>
  </si>
  <si>
    <t>Marketing Costs</t>
  </si>
  <si>
    <t>1000 hours at $50/hour for System Development</t>
  </si>
  <si>
    <t>100 hours at $75/hour for Pre-release Marketing</t>
  </si>
  <si>
    <t>Total Costs</t>
  </si>
  <si>
    <t>System Maintenance</t>
  </si>
  <si>
    <t>150 hours at $50/hour for Year 1 and inflated by 5% compounded annually for years 2, 3, 4</t>
  </si>
  <si>
    <t>Software Maintenance Costs for Years 1, 2, 3, 4 - $20,000</t>
  </si>
  <si>
    <t>Software Maintenance</t>
  </si>
  <si>
    <t>Computer Hardware Maintenance Costs for Years 1, 2, 3, 4 - $8,000</t>
  </si>
  <si>
    <t>Comp HW Maintenance</t>
  </si>
  <si>
    <t xml:space="preserve">Networking Hardware Maintenance Costs for years 1, 2, 3, 4 -$5,000 </t>
  </si>
  <si>
    <t>Networking HW Maint</t>
  </si>
  <si>
    <t>Networking Svc Costs for Years 1, 2, and 3 - $10,000.  Redo contract Year 4 at $12,000</t>
  </si>
  <si>
    <t>Networking Svc Costs</t>
  </si>
  <si>
    <t>Marketing Costs- $100,000 Year 1, increased by 10% compounded annually for years 2, 3, 4</t>
  </si>
  <si>
    <t>Benefits</t>
  </si>
  <si>
    <t>Revenues increase by $200,000 in year 1, $400,000 in year 2, $700,000 in year 3 and $1,000,000 in year 4</t>
  </si>
  <si>
    <t>Revenue Increase</t>
  </si>
  <si>
    <t>Gross Profit Increase</t>
  </si>
  <si>
    <t>Benefit = Revenue Increase times Gross Profit Margin: GPM for Years 1, 2 is 40% for Years 3, 4 is 45%</t>
  </si>
  <si>
    <t>Cost avoidance in year 2 is $200,000</t>
  </si>
  <si>
    <t>Cost Reduction in years 3, 4 of $50,000</t>
  </si>
  <si>
    <t>Cost Avoidance</t>
  </si>
  <si>
    <t>Cost Reduction</t>
  </si>
  <si>
    <t>Tot. Benefits</t>
  </si>
  <si>
    <t>Net Benefits</t>
  </si>
  <si>
    <t>Benefits minus Costs</t>
  </si>
  <si>
    <t>Net Present Value</t>
  </si>
  <si>
    <t xml:space="preserve">Internal Rate of Return </t>
  </si>
  <si>
    <t xml:space="preserve"> Interest Rate 10%</t>
  </si>
  <si>
    <t>Interest Rate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</si>
</sst>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9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7" zoomScale="95" workbookViewId="0">
      <selection activeCell="D19" sqref="D19"/>
    </sheetView>
  </sheetViews>
  <sheetFormatPr defaultRowHeight="14.25" x14ac:dyDescent="0.45"/>
  <cols>
    <col min="1" max="1" width="20.86328125" customWidth="1"/>
    <col min="2" max="2" width="17.9296875" customWidth="1"/>
    <col min="8" max="8" width="13.33203125" customWidth="1"/>
    <col min="9" max="9" width="15.53125" customWidth="1"/>
    <col min="10" max="10" width="72.9296875" customWidth="1"/>
  </cols>
  <sheetData>
    <row r="1" spans="1:13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1"/>
      <c r="L1" s="1"/>
      <c r="M1" s="1"/>
    </row>
    <row r="3" spans="1:13" x14ac:dyDescent="0.45">
      <c r="A3" t="s">
        <v>8</v>
      </c>
      <c r="B3" t="s">
        <v>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J3" t="s">
        <v>10</v>
      </c>
    </row>
    <row r="5" spans="1:13" x14ac:dyDescent="0.45">
      <c r="A5" t="s">
        <v>9</v>
      </c>
    </row>
    <row r="6" spans="1:13" x14ac:dyDescent="0.45">
      <c r="B6" t="s">
        <v>11</v>
      </c>
      <c r="C6" s="2">
        <v>50000</v>
      </c>
      <c r="D6" s="2">
        <v>0</v>
      </c>
      <c r="E6" s="2">
        <v>0</v>
      </c>
      <c r="F6" s="2">
        <v>0</v>
      </c>
      <c r="G6" s="2">
        <v>0</v>
      </c>
      <c r="H6" s="2">
        <f>SUM(C6:G6)</f>
        <v>50000</v>
      </c>
      <c r="I6" s="2">
        <f ca="1">NPV(B31,CG6, D6, E6, F6, G6+I6)</f>
        <v>0</v>
      </c>
      <c r="J6" t="s">
        <v>19</v>
      </c>
    </row>
    <row r="7" spans="1:13" x14ac:dyDescent="0.45">
      <c r="B7" t="s">
        <v>12</v>
      </c>
      <c r="C7" s="2">
        <v>100000</v>
      </c>
      <c r="D7" s="2">
        <v>0</v>
      </c>
      <c r="E7" s="2">
        <v>0</v>
      </c>
      <c r="F7" s="2">
        <v>0</v>
      </c>
      <c r="G7" s="2">
        <v>0</v>
      </c>
      <c r="H7" s="2">
        <f t="shared" ref="H7:H10" si="0">SUM(C7:G7)</f>
        <v>100000</v>
      </c>
      <c r="I7" s="2"/>
      <c r="J7" t="s">
        <v>13</v>
      </c>
    </row>
    <row r="8" spans="1:13" x14ac:dyDescent="0.45">
      <c r="B8" t="s">
        <v>15</v>
      </c>
      <c r="C8" s="2">
        <v>50000</v>
      </c>
      <c r="D8" s="2">
        <v>0</v>
      </c>
      <c r="E8" s="2">
        <v>0</v>
      </c>
      <c r="F8" s="2">
        <v>0</v>
      </c>
      <c r="G8" s="2">
        <v>0</v>
      </c>
      <c r="H8" s="2">
        <f t="shared" si="0"/>
        <v>50000</v>
      </c>
      <c r="I8" s="2"/>
      <c r="J8" t="s">
        <v>14</v>
      </c>
    </row>
    <row r="9" spans="1:13" x14ac:dyDescent="0.45">
      <c r="B9" t="s">
        <v>16</v>
      </c>
      <c r="C9" s="2">
        <v>25000</v>
      </c>
      <c r="D9" s="2">
        <v>0</v>
      </c>
      <c r="E9" s="2">
        <v>0</v>
      </c>
      <c r="F9" s="2">
        <v>0</v>
      </c>
      <c r="G9" s="2">
        <v>0</v>
      </c>
      <c r="H9" s="2">
        <f t="shared" si="0"/>
        <v>25000</v>
      </c>
      <c r="I9" s="2"/>
      <c r="J9" t="s">
        <v>17</v>
      </c>
    </row>
    <row r="10" spans="1:13" x14ac:dyDescent="0.45">
      <c r="B10" t="s">
        <v>18</v>
      </c>
      <c r="C10" s="2">
        <v>7500</v>
      </c>
      <c r="D10" s="2">
        <v>0</v>
      </c>
      <c r="E10" s="2">
        <v>0</v>
      </c>
      <c r="F10" s="2">
        <v>0</v>
      </c>
      <c r="G10" s="2">
        <v>0</v>
      </c>
      <c r="H10" s="2">
        <f t="shared" si="0"/>
        <v>7500</v>
      </c>
      <c r="I10" s="2"/>
      <c r="J10" t="s">
        <v>20</v>
      </c>
    </row>
    <row r="11" spans="1:13" x14ac:dyDescent="0.45">
      <c r="C11" s="2"/>
      <c r="D11" s="2"/>
      <c r="E11" s="2"/>
      <c r="F11" s="2"/>
      <c r="G11" s="2"/>
      <c r="H11" s="2"/>
      <c r="I11" s="2"/>
    </row>
    <row r="12" spans="1:13" x14ac:dyDescent="0.45">
      <c r="B12" t="s">
        <v>22</v>
      </c>
      <c r="C12" s="2">
        <v>0</v>
      </c>
      <c r="D12" s="2">
        <f>50*150</f>
        <v>7500</v>
      </c>
      <c r="E12" s="2">
        <f>D12*1.05</f>
        <v>7875</v>
      </c>
      <c r="F12" s="2">
        <f>E12*1.05</f>
        <v>8268.75</v>
      </c>
      <c r="G12" s="2">
        <f>F12*1.05</f>
        <v>8682.1875</v>
      </c>
      <c r="H12" s="2">
        <f t="shared" ref="H12:H19" si="1">SUM(C12:G12)</f>
        <v>32325.9375</v>
      </c>
      <c r="I12" s="2"/>
      <c r="J12" t="s">
        <v>23</v>
      </c>
    </row>
    <row r="13" spans="1:13" x14ac:dyDescent="0.45">
      <c r="B13" t="s">
        <v>25</v>
      </c>
      <c r="C13" s="2">
        <v>0</v>
      </c>
      <c r="D13" s="2">
        <v>20000</v>
      </c>
      <c r="E13" s="2">
        <v>20000</v>
      </c>
      <c r="F13" s="2">
        <v>20000</v>
      </c>
      <c r="G13" s="2">
        <v>20000</v>
      </c>
      <c r="H13" s="2">
        <f t="shared" si="1"/>
        <v>80000</v>
      </c>
      <c r="I13" s="2"/>
      <c r="J13" t="s">
        <v>24</v>
      </c>
    </row>
    <row r="14" spans="1:13" x14ac:dyDescent="0.45">
      <c r="B14" t="s">
        <v>27</v>
      </c>
      <c r="C14" s="2">
        <v>0</v>
      </c>
      <c r="D14" s="2">
        <v>8000</v>
      </c>
      <c r="E14" s="2">
        <v>8000</v>
      </c>
      <c r="F14" s="2">
        <v>8000</v>
      </c>
      <c r="G14" s="2">
        <v>8000</v>
      </c>
      <c r="H14" s="2">
        <f t="shared" si="1"/>
        <v>32000</v>
      </c>
      <c r="I14" s="2"/>
      <c r="J14" t="s">
        <v>26</v>
      </c>
    </row>
    <row r="15" spans="1:13" x14ac:dyDescent="0.45">
      <c r="B15" t="s">
        <v>29</v>
      </c>
      <c r="C15" s="2">
        <v>0</v>
      </c>
      <c r="D15" s="2">
        <v>5000</v>
      </c>
      <c r="E15" s="2">
        <v>5000</v>
      </c>
      <c r="F15" s="2">
        <v>5000</v>
      </c>
      <c r="G15" s="2">
        <v>5000</v>
      </c>
      <c r="H15" s="2">
        <f t="shared" si="1"/>
        <v>20000</v>
      </c>
      <c r="I15" s="2"/>
      <c r="J15" t="s">
        <v>28</v>
      </c>
    </row>
    <row r="16" spans="1:13" x14ac:dyDescent="0.45">
      <c r="B16" t="s">
        <v>31</v>
      </c>
      <c r="C16" s="2">
        <v>0</v>
      </c>
      <c r="D16" s="2">
        <v>10000</v>
      </c>
      <c r="E16" s="2">
        <v>10000</v>
      </c>
      <c r="F16" s="2">
        <v>10000</v>
      </c>
      <c r="G16" s="2">
        <v>12000</v>
      </c>
      <c r="H16" s="2">
        <f t="shared" si="1"/>
        <v>42000</v>
      </c>
      <c r="I16" s="2"/>
      <c r="J16" t="s">
        <v>30</v>
      </c>
    </row>
    <row r="17" spans="1:10" x14ac:dyDescent="0.45">
      <c r="B17" t="s">
        <v>18</v>
      </c>
      <c r="C17" s="2">
        <v>0</v>
      </c>
      <c r="D17" s="2">
        <v>100000</v>
      </c>
      <c r="E17" s="2">
        <f>D17*1.1</f>
        <v>110000.00000000001</v>
      </c>
      <c r="F17" s="2">
        <f>E17*1.1</f>
        <v>121000.00000000003</v>
      </c>
      <c r="G17" s="2">
        <f>F17*1.1</f>
        <v>133100.00000000003</v>
      </c>
      <c r="H17" s="2">
        <f t="shared" si="1"/>
        <v>464100</v>
      </c>
      <c r="I17" s="2"/>
      <c r="J17" t="s">
        <v>32</v>
      </c>
    </row>
    <row r="18" spans="1:10" x14ac:dyDescent="0.45">
      <c r="C18" s="2"/>
      <c r="D18" s="2"/>
      <c r="E18" s="2"/>
      <c r="F18" s="2"/>
      <c r="G18" s="2"/>
      <c r="H18" s="2"/>
      <c r="I18" s="2"/>
    </row>
    <row r="19" spans="1:10" x14ac:dyDescent="0.45">
      <c r="A19" t="s">
        <v>21</v>
      </c>
      <c r="C19" s="2">
        <f t="shared" ref="C19:G19" si="2">SUM(C6:C17)</f>
        <v>232500</v>
      </c>
      <c r="D19" s="2">
        <f t="shared" si="2"/>
        <v>150500</v>
      </c>
      <c r="E19" s="2">
        <f t="shared" si="2"/>
        <v>160875</v>
      </c>
      <c r="F19" s="2">
        <f t="shared" si="2"/>
        <v>172268.75000000003</v>
      </c>
      <c r="G19" s="2">
        <f t="shared" si="2"/>
        <v>186782.18750000003</v>
      </c>
      <c r="H19" s="2">
        <f t="shared" si="1"/>
        <v>902925.9375</v>
      </c>
      <c r="I19" s="2"/>
    </row>
    <row r="20" spans="1:10" x14ac:dyDescent="0.45">
      <c r="C20" s="2"/>
      <c r="D20" s="2"/>
      <c r="E20" s="2"/>
      <c r="F20" s="2"/>
      <c r="G20" s="2"/>
      <c r="H20" s="2"/>
      <c r="I20" s="2"/>
    </row>
    <row r="21" spans="1:10" x14ac:dyDescent="0.45">
      <c r="A21" t="s">
        <v>33</v>
      </c>
      <c r="C21" s="2"/>
      <c r="D21" s="2"/>
      <c r="E21" s="2"/>
      <c r="F21" s="2"/>
      <c r="G21" s="2"/>
      <c r="H21" s="2"/>
      <c r="I21" s="2"/>
    </row>
    <row r="22" spans="1:10" x14ac:dyDescent="0.45">
      <c r="B22" t="s">
        <v>35</v>
      </c>
      <c r="C22" s="2"/>
      <c r="D22" s="2">
        <v>200000</v>
      </c>
      <c r="E22" s="2">
        <v>400000</v>
      </c>
      <c r="F22" s="2">
        <v>700000</v>
      </c>
      <c r="G22" s="2">
        <v>1000000</v>
      </c>
      <c r="H22" s="2">
        <f>SUM(D22:G22)</f>
        <v>2300000</v>
      </c>
      <c r="I22" s="2"/>
      <c r="J22" t="s">
        <v>34</v>
      </c>
    </row>
    <row r="23" spans="1:10" x14ac:dyDescent="0.45">
      <c r="B23" t="s">
        <v>36</v>
      </c>
      <c r="C23" s="2"/>
      <c r="D23" s="2">
        <f>D22*0.4</f>
        <v>80000</v>
      </c>
      <c r="E23" s="2">
        <f>E22*0.4</f>
        <v>160000</v>
      </c>
      <c r="F23" s="2">
        <f>F22*0.45</f>
        <v>315000</v>
      </c>
      <c r="G23" s="2">
        <f>G22*0.45</f>
        <v>450000</v>
      </c>
      <c r="H23" s="2">
        <f>SUM(D23:G23)</f>
        <v>1005000</v>
      </c>
      <c r="I23" s="2"/>
      <c r="J23" t="s">
        <v>37</v>
      </c>
    </row>
    <row r="24" spans="1:10" x14ac:dyDescent="0.45">
      <c r="B24" t="s">
        <v>40</v>
      </c>
      <c r="C24" s="2"/>
      <c r="D24" s="2">
        <v>0</v>
      </c>
      <c r="E24" s="2">
        <v>200000</v>
      </c>
      <c r="F24" s="2">
        <v>0</v>
      </c>
      <c r="G24" s="2">
        <v>0</v>
      </c>
      <c r="H24" s="2">
        <f t="shared" ref="H24:H25" si="3">SUM(D24:G24)</f>
        <v>200000</v>
      </c>
      <c r="I24" s="2"/>
      <c r="J24" t="s">
        <v>38</v>
      </c>
    </row>
    <row r="25" spans="1:10" x14ac:dyDescent="0.45">
      <c r="B25" t="s">
        <v>41</v>
      </c>
      <c r="C25" s="2"/>
      <c r="D25" s="2">
        <v>0</v>
      </c>
      <c r="E25" s="2">
        <v>0</v>
      </c>
      <c r="F25" s="2">
        <v>50000</v>
      </c>
      <c r="G25" s="2">
        <v>50000</v>
      </c>
      <c r="H25" s="2">
        <f t="shared" si="3"/>
        <v>100000</v>
      </c>
      <c r="I25" s="2"/>
      <c r="J25" t="s">
        <v>39</v>
      </c>
    </row>
    <row r="26" spans="1:10" x14ac:dyDescent="0.45">
      <c r="C26" s="2"/>
      <c r="D26" s="2"/>
      <c r="E26" s="2"/>
      <c r="F26" s="2"/>
      <c r="G26" s="2"/>
      <c r="H26" s="2"/>
      <c r="I26" s="2"/>
    </row>
    <row r="27" spans="1:10" x14ac:dyDescent="0.45">
      <c r="A27" t="s">
        <v>42</v>
      </c>
      <c r="C27" s="2">
        <v>0</v>
      </c>
      <c r="D27" s="2">
        <f>SUM(D23:D25)</f>
        <v>80000</v>
      </c>
      <c r="E27" s="2">
        <f t="shared" ref="E27:H27" si="4">SUM(E23:E25)</f>
        <v>360000</v>
      </c>
      <c r="F27" s="2">
        <f t="shared" si="4"/>
        <v>365000</v>
      </c>
      <c r="G27" s="2">
        <f t="shared" si="4"/>
        <v>500000</v>
      </c>
      <c r="H27" s="2">
        <f t="shared" si="4"/>
        <v>1305000</v>
      </c>
      <c r="I27" s="2"/>
    </row>
    <row r="28" spans="1:10" x14ac:dyDescent="0.45">
      <c r="C28" s="2"/>
      <c r="D28" s="2"/>
      <c r="E28" s="2"/>
      <c r="F28" s="2"/>
      <c r="G28" s="2"/>
      <c r="H28" s="2"/>
      <c r="I28" s="2"/>
    </row>
    <row r="29" spans="1:10" x14ac:dyDescent="0.45">
      <c r="A29" t="s">
        <v>43</v>
      </c>
      <c r="C29" s="2">
        <f>C27-C19</f>
        <v>-232500</v>
      </c>
      <c r="D29" s="2">
        <f t="shared" ref="D29:H29" si="5">D27-D19</f>
        <v>-70500</v>
      </c>
      <c r="E29" s="2">
        <f t="shared" si="5"/>
        <v>199125</v>
      </c>
      <c r="F29" s="2">
        <f t="shared" si="5"/>
        <v>192731.24999999997</v>
      </c>
      <c r="G29" s="2">
        <f t="shared" si="5"/>
        <v>313217.8125</v>
      </c>
      <c r="H29" s="2">
        <f t="shared" si="5"/>
        <v>402074.0625</v>
      </c>
      <c r="I29" s="2"/>
      <c r="J29" t="s">
        <v>44</v>
      </c>
    </row>
    <row r="30" spans="1:10" x14ac:dyDescent="0.45">
      <c r="C30" s="2"/>
      <c r="D30" s="2"/>
      <c r="E30" s="2"/>
      <c r="F30" s="2"/>
      <c r="G30" s="2"/>
      <c r="H30" s="2"/>
      <c r="I30" s="2"/>
    </row>
    <row r="31" spans="1:10" x14ac:dyDescent="0.45">
      <c r="A31" t="s">
        <v>47</v>
      </c>
      <c r="B31" s="3">
        <v>0.1</v>
      </c>
      <c r="C31" s="2"/>
      <c r="D31" s="2"/>
      <c r="E31" s="2"/>
      <c r="F31" s="2"/>
      <c r="G31" s="2"/>
      <c r="H31" s="2"/>
      <c r="I31" s="2"/>
    </row>
    <row r="32" spans="1:10" x14ac:dyDescent="0.45">
      <c r="A32" t="s">
        <v>45</v>
      </c>
      <c r="B32" s="4">
        <f>NPV(0.1,D29,E29,F29,G29)+C29</f>
        <v>226709.02773034608</v>
      </c>
      <c r="C32" s="2"/>
      <c r="D32" s="2"/>
      <c r="E32" s="2"/>
      <c r="F32" s="2"/>
      <c r="G32" s="2"/>
      <c r="H32" s="2"/>
      <c r="I32" s="2"/>
    </row>
    <row r="33" spans="1:2" x14ac:dyDescent="0.45">
      <c r="A33" t="s">
        <v>46</v>
      </c>
      <c r="B33" s="3">
        <f>IRR(C29:G29)</f>
        <v>0.3451326337944971</v>
      </c>
    </row>
    <row r="35" spans="1:2" x14ac:dyDescent="0.45">
      <c r="A35" t="s">
        <v>48</v>
      </c>
      <c r="B35" s="3">
        <v>0.5</v>
      </c>
    </row>
    <row r="36" spans="1:2" x14ac:dyDescent="0.45">
      <c r="A36" t="s">
        <v>45</v>
      </c>
      <c r="B36" s="4">
        <f>NPV(B35,D29,E29,F29,G29)+C29</f>
        <v>-72024.25925925927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Hughes</dc:creator>
  <cp:lastModifiedBy>Greg Hughes</cp:lastModifiedBy>
  <dcterms:created xsi:type="dcterms:W3CDTF">2017-02-13T14:53:20Z</dcterms:created>
  <dcterms:modified xsi:type="dcterms:W3CDTF">2017-09-19T20:18:36Z</dcterms:modified>
</cp:coreProperties>
</file>