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192" windowHeight="11532"/>
  </bookViews>
  <sheets>
    <sheet name="INIT" sheetId="1" r:id="rId1"/>
    <sheet name="Sheet3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45621" iterateDelta="1E-4"/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18" i="1"/>
  <c r="B17" i="1"/>
  <c r="B16" i="1"/>
  <c r="B13" i="1"/>
  <c r="B12" i="1"/>
  <c r="C12" i="1"/>
  <c r="C13" i="1"/>
  <c r="C16" i="1"/>
  <c r="C17" i="1"/>
  <c r="C18" i="1"/>
  <c r="B40" i="1"/>
  <c r="B39" i="1"/>
  <c r="B38" i="1"/>
  <c r="B35" i="1"/>
  <c r="B34" i="1"/>
  <c r="C40" i="1"/>
  <c r="C39" i="1"/>
  <c r="C38" i="1"/>
  <c r="C34" i="1"/>
  <c r="C35" i="1"/>
  <c r="C37" i="1" l="1"/>
  <c r="B37" i="1"/>
  <c r="C15" i="1"/>
  <c r="B15" i="1"/>
  <c r="C36" i="1"/>
  <c r="B36" i="1"/>
  <c r="C14" i="1"/>
  <c r="B14" i="1"/>
  <c r="C33" i="1"/>
  <c r="B33" i="1"/>
  <c r="C11" i="1"/>
  <c r="B11" i="1"/>
  <c r="D40" i="1"/>
  <c r="D39" i="1"/>
  <c r="D38" i="1"/>
  <c r="D37" i="1"/>
  <c r="D36" i="1"/>
  <c r="D35" i="1"/>
  <c r="D34" i="1"/>
  <c r="D33" i="1"/>
  <c r="D32" i="1"/>
  <c r="C32" i="1"/>
  <c r="B32" i="1"/>
  <c r="D24" i="1"/>
  <c r="C24" i="1"/>
  <c r="B24" i="1"/>
  <c r="C10" i="1"/>
  <c r="B10" i="1"/>
  <c r="C2" i="1"/>
  <c r="B2" i="1"/>
  <c r="D31" i="1"/>
  <c r="C31" i="1"/>
  <c r="B31" i="1"/>
  <c r="C9" i="1"/>
  <c r="B9" i="1"/>
  <c r="D30" i="1"/>
  <c r="C30" i="1"/>
  <c r="B30" i="1"/>
  <c r="C8" i="1"/>
  <c r="B8" i="1"/>
  <c r="D29" i="1"/>
  <c r="C29" i="1"/>
  <c r="B29" i="1"/>
  <c r="D28" i="1"/>
  <c r="C28" i="1"/>
  <c r="B28" i="1"/>
  <c r="C7" i="1"/>
  <c r="B7" i="1"/>
  <c r="C6" i="1"/>
  <c r="B6" i="1"/>
  <c r="D27" i="1"/>
  <c r="C27" i="1"/>
  <c r="B27" i="1"/>
  <c r="C5" i="1"/>
  <c r="B5" i="1"/>
  <c r="D26" i="1"/>
  <c r="C26" i="1"/>
  <c r="B26" i="1"/>
  <c r="C4" i="1"/>
  <c r="B4" i="1"/>
  <c r="D25" i="1"/>
  <c r="C25" i="1"/>
  <c r="B25" i="1"/>
  <c r="C3" i="1"/>
  <c r="B3" i="1"/>
  <c r="D11" i="1" l="1"/>
  <c r="D12" i="1"/>
  <c r="D9" i="1"/>
  <c r="D14" i="1"/>
  <c r="D15" i="1"/>
  <c r="D16" i="1"/>
  <c r="D17" i="1"/>
  <c r="D18" i="1"/>
  <c r="D8" i="1"/>
  <c r="D2" i="1"/>
  <c r="D10" i="1" l="1"/>
  <c r="D13" i="1"/>
  <c r="D7" i="1"/>
  <c r="D5" i="1"/>
  <c r="D3" i="1"/>
  <c r="D4" i="1"/>
  <c r="D6" i="1"/>
</calcChain>
</file>

<file path=xl/sharedStrings.xml><?xml version="1.0" encoding="utf-8"?>
<sst xmlns="http://schemas.openxmlformats.org/spreadsheetml/2006/main" count="45" uniqueCount="25">
  <si>
    <t>accordion</t>
  </si>
  <si>
    <t>autocomplete</t>
  </si>
  <si>
    <t>button</t>
  </si>
  <si>
    <t>checkbox</t>
  </si>
  <si>
    <t>collapsible</t>
  </si>
  <si>
    <t>controlgroupbuttons</t>
  </si>
  <si>
    <t>controlgroupcheckboxes</t>
  </si>
  <si>
    <t>controlgroupselect</t>
  </si>
  <si>
    <t>flipswitch</t>
  </si>
  <si>
    <t>widget</t>
  </si>
  <si>
    <t>diff</t>
  </si>
  <si>
    <t>SIGNIFICANT?</t>
  </si>
  <si>
    <t>JQM 1.3.1 (old)</t>
  </si>
  <si>
    <t>JQM 1.4 (new)</t>
  </si>
  <si>
    <t>Confidence interval</t>
  </si>
  <si>
    <t>crit value</t>
  </si>
  <si>
    <t>listview</t>
  </si>
  <si>
    <t>radiobuttons</t>
  </si>
  <si>
    <t>select</t>
  </si>
  <si>
    <t>slider</t>
  </si>
  <si>
    <t>textinput</t>
  </si>
  <si>
    <t>listPage</t>
  </si>
  <si>
    <t>formPage</t>
  </si>
  <si>
    <t>miscPage</t>
  </si>
  <si>
    <t>slower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</si>
</sst>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0" fontId="0" fillId="0" borderId="0" xfId="0" applyAlignment="1">
      <alignment horizontal="right"/>
    </xf>
    <xf numFmtId="0" fontId="0" fillId="4" borderId="0" xfId="0" applyFill="1"/>
    <xf numFmtId="2" fontId="0" fillId="4" borderId="0" xfId="0" applyNumberFormat="1" applyFill="1"/>
    <xf numFmtId="0" fontId="2" fillId="0" borderId="0" xfId="0" applyFont="1"/>
    <xf numFmtId="2" fontId="0" fillId="5" borderId="0" xfId="0" applyNumberFormat="1" applyFill="1"/>
    <xf numFmtId="2" fontId="0" fillId="0" borderId="0" xfId="0" applyNumberForma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8" borderId="0" xfId="0" applyFill="1"/>
    <xf numFmtId="2" fontId="0" fillId="7" borderId="0" xfId="0" applyNumberFormat="1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nl-NL" sz="1700">
                <a:latin typeface="+mj-lt"/>
              </a:rPr>
              <a:t>Comparison</a:t>
            </a:r>
            <a:r>
              <a:rPr lang="nl-NL" sz="1700" baseline="0">
                <a:latin typeface="+mj-lt"/>
              </a:rPr>
              <a:t> on initial execution time</a:t>
            </a:r>
            <a:endParaRPr lang="nl-NL" sz="1700">
              <a:latin typeface="+mj-lt"/>
            </a:endParaRPr>
          </a:p>
        </c:rich>
      </c:tx>
      <c:layout>
        <c:manualLayout>
          <c:xMode val="edge"/>
          <c:yMode val="edge"/>
          <c:x val="0.20704962692671544"/>
          <c:y val="5.6258998667295196E-2"/>
        </c:manualLayout>
      </c:layout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957606176420925E-2"/>
          <c:y val="0.11846366440042824"/>
          <c:w val="0.73500898594572228"/>
          <c:h val="0.622950219200882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INIT!$B$1</c:f>
              <c:strCache>
                <c:ptCount val="1"/>
                <c:pt idx="0">
                  <c:v>JQM 1.3.1 (old)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INIT!$A$2:$A$18</c:f>
              <c:strCache>
                <c:ptCount val="17"/>
                <c:pt idx="0">
                  <c:v>accordion</c:v>
                </c:pt>
                <c:pt idx="1">
                  <c:v>autocomplete</c:v>
                </c:pt>
                <c:pt idx="2">
                  <c:v>button</c:v>
                </c:pt>
                <c:pt idx="3">
                  <c:v>checkbox</c:v>
                </c:pt>
                <c:pt idx="4">
                  <c:v>collapsible</c:v>
                </c:pt>
                <c:pt idx="5">
                  <c:v>controlgroupbuttons</c:v>
                </c:pt>
                <c:pt idx="6">
                  <c:v>controlgroupcheckboxes</c:v>
                </c:pt>
                <c:pt idx="7">
                  <c:v>controlgroupselect</c:v>
                </c:pt>
                <c:pt idx="8">
                  <c:v>flipswitch</c:v>
                </c:pt>
                <c:pt idx="9">
                  <c:v>formPage</c:v>
                </c:pt>
                <c:pt idx="10">
                  <c:v>listPage</c:v>
                </c:pt>
                <c:pt idx="11">
                  <c:v>listview</c:v>
                </c:pt>
                <c:pt idx="12">
                  <c:v>miscPage</c:v>
                </c:pt>
                <c:pt idx="13">
                  <c:v>radiobuttons</c:v>
                </c:pt>
                <c:pt idx="14">
                  <c:v>select</c:v>
                </c:pt>
                <c:pt idx="15">
                  <c:v>slider</c:v>
                </c:pt>
                <c:pt idx="16">
                  <c:v>textinput</c:v>
                </c:pt>
              </c:strCache>
            </c:strRef>
          </c:cat>
          <c:val>
            <c:numRef>
              <c:f>INIT!$B$2:$B$18</c:f>
              <c:numCache>
                <c:formatCode>0.00</c:formatCode>
                <c:ptCount val="17"/>
                <c:pt idx="0">
                  <c:v>191.16470588235293</c:v>
                </c:pt>
                <c:pt idx="1">
                  <c:v>191.06024096385542</c:v>
                </c:pt>
                <c:pt idx="2">
                  <c:v>191.82278481012659</c:v>
                </c:pt>
                <c:pt idx="3">
                  <c:v>188.92134831460675</c:v>
                </c:pt>
                <c:pt idx="4">
                  <c:v>202.76666666666668</c:v>
                </c:pt>
                <c:pt idx="5">
                  <c:v>202.76666666666668</c:v>
                </c:pt>
                <c:pt idx="6">
                  <c:v>191.79310344827587</c:v>
                </c:pt>
                <c:pt idx="7">
                  <c:v>187.64285714285714</c:v>
                </c:pt>
                <c:pt idx="8">
                  <c:v>191.16470588235293</c:v>
                </c:pt>
                <c:pt idx="9">
                  <c:v>236.72631578947369</c:v>
                </c:pt>
                <c:pt idx="10">
                  <c:v>195.48192771084337</c:v>
                </c:pt>
                <c:pt idx="11">
                  <c:v>201.42352941176472</c:v>
                </c:pt>
                <c:pt idx="12">
                  <c:v>196.91954022988506</c:v>
                </c:pt>
                <c:pt idx="13">
                  <c:v>190.65168539325842</c:v>
                </c:pt>
                <c:pt idx="14">
                  <c:v>192.2439024390244</c:v>
                </c:pt>
                <c:pt idx="15">
                  <c:v>196.62650602409639</c:v>
                </c:pt>
                <c:pt idx="16">
                  <c:v>194.44155844155844</c:v>
                </c:pt>
              </c:numCache>
            </c:numRef>
          </c:val>
        </c:ser>
        <c:ser>
          <c:idx val="1"/>
          <c:order val="1"/>
          <c:tx>
            <c:strRef>
              <c:f>INIT!$C$1</c:f>
              <c:strCache>
                <c:ptCount val="1"/>
                <c:pt idx="0">
                  <c:v>JQM 1.4 (new)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f>INIT!$A$2:$A$18</c:f>
              <c:strCache>
                <c:ptCount val="17"/>
                <c:pt idx="0">
                  <c:v>accordion</c:v>
                </c:pt>
                <c:pt idx="1">
                  <c:v>autocomplete</c:v>
                </c:pt>
                <c:pt idx="2">
                  <c:v>button</c:v>
                </c:pt>
                <c:pt idx="3">
                  <c:v>checkbox</c:v>
                </c:pt>
                <c:pt idx="4">
                  <c:v>collapsible</c:v>
                </c:pt>
                <c:pt idx="5">
                  <c:v>controlgroupbuttons</c:v>
                </c:pt>
                <c:pt idx="6">
                  <c:v>controlgroupcheckboxes</c:v>
                </c:pt>
                <c:pt idx="7">
                  <c:v>controlgroupselect</c:v>
                </c:pt>
                <c:pt idx="8">
                  <c:v>flipswitch</c:v>
                </c:pt>
                <c:pt idx="9">
                  <c:v>formPage</c:v>
                </c:pt>
                <c:pt idx="10">
                  <c:v>listPage</c:v>
                </c:pt>
                <c:pt idx="11">
                  <c:v>listview</c:v>
                </c:pt>
                <c:pt idx="12">
                  <c:v>miscPage</c:v>
                </c:pt>
                <c:pt idx="13">
                  <c:v>radiobuttons</c:v>
                </c:pt>
                <c:pt idx="14">
                  <c:v>select</c:v>
                </c:pt>
                <c:pt idx="15">
                  <c:v>slider</c:v>
                </c:pt>
                <c:pt idx="16">
                  <c:v>textinput</c:v>
                </c:pt>
              </c:strCache>
            </c:strRef>
          </c:cat>
          <c:val>
            <c:numRef>
              <c:f>INIT!$C$2:$C$18</c:f>
              <c:numCache>
                <c:formatCode>0.00</c:formatCode>
                <c:ptCount val="17"/>
                <c:pt idx="0">
                  <c:v>190.08791208791209</c:v>
                </c:pt>
                <c:pt idx="1">
                  <c:v>186.35869565217391</c:v>
                </c:pt>
                <c:pt idx="2">
                  <c:v>189.15294117647059</c:v>
                </c:pt>
                <c:pt idx="3">
                  <c:v>187.82978723404256</c:v>
                </c:pt>
                <c:pt idx="4">
                  <c:v>188.32291666666666</c:v>
                </c:pt>
                <c:pt idx="5">
                  <c:v>188.32291666666666</c:v>
                </c:pt>
                <c:pt idx="6">
                  <c:v>190.46808510638297</c:v>
                </c:pt>
                <c:pt idx="7">
                  <c:v>186.26436781609195</c:v>
                </c:pt>
                <c:pt idx="8">
                  <c:v>190.08791208791209</c:v>
                </c:pt>
                <c:pt idx="9">
                  <c:v>201.90526315789472</c:v>
                </c:pt>
                <c:pt idx="10">
                  <c:v>192.07777777777778</c:v>
                </c:pt>
                <c:pt idx="11">
                  <c:v>192.16853932584269</c:v>
                </c:pt>
                <c:pt idx="12">
                  <c:v>195.82978723404256</c:v>
                </c:pt>
                <c:pt idx="13">
                  <c:v>190.90625</c:v>
                </c:pt>
                <c:pt idx="14">
                  <c:v>190.8</c:v>
                </c:pt>
                <c:pt idx="15">
                  <c:v>193.77011494252875</c:v>
                </c:pt>
                <c:pt idx="16">
                  <c:v>192.1829268292683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076992"/>
        <c:axId val="43173376"/>
      </c:barChart>
      <c:catAx>
        <c:axId val="4307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173376"/>
        <c:crosses val="autoZero"/>
        <c:auto val="1"/>
        <c:lblAlgn val="ctr"/>
        <c:lblOffset val="100"/>
        <c:noMultiLvlLbl val="0"/>
      </c:catAx>
      <c:valAx>
        <c:axId val="43173376"/>
        <c:scaling>
          <c:orientation val="minMax"/>
        </c:scaling>
        <c:delete val="1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 sz="1400">
                    <a:latin typeface="+mn-lt"/>
                  </a:rPr>
                  <a:t>exectuion</a:t>
                </a:r>
                <a:r>
                  <a:rPr lang="nl-NL" sz="1400" baseline="0">
                    <a:latin typeface="+mn-lt"/>
                  </a:rPr>
                  <a:t> time</a:t>
                </a:r>
                <a:endParaRPr lang="nl-NL" sz="1400"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1.2784784015819161E-2"/>
              <c:y val="0.250980556477003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crossAx val="43076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2710625230623"/>
          <c:y val="4.4033464364595515E-2"/>
          <c:w val="0.1396517254247111"/>
          <c:h val="0.1239107368748194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nl-NL" sz="1700">
                <a:latin typeface="+mj-lt"/>
              </a:rPr>
              <a:t>Comparison</a:t>
            </a:r>
            <a:r>
              <a:rPr lang="nl-NL" sz="1700" baseline="0">
                <a:latin typeface="+mj-lt"/>
              </a:rPr>
              <a:t> on initial execution time </a:t>
            </a:r>
          </a:p>
          <a:p>
            <a:pPr algn="ctr">
              <a:defRPr/>
            </a:pPr>
            <a:r>
              <a:rPr lang="nl-NL" sz="1700" baseline="0">
                <a:latin typeface="+mj-lt"/>
              </a:rPr>
              <a:t>(focussed on error bars)</a:t>
            </a:r>
            <a:endParaRPr lang="nl-NL" sz="1700">
              <a:latin typeface="+mj-lt"/>
            </a:endParaRPr>
          </a:p>
        </c:rich>
      </c:tx>
      <c:layout>
        <c:manualLayout>
          <c:xMode val="edge"/>
          <c:yMode val="edge"/>
          <c:x val="0.46196800713160663"/>
          <c:y val="1.5179301655977523E-2"/>
        </c:manualLayout>
      </c:layout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957606176420925E-2"/>
          <c:y val="8.0276461367823779E-2"/>
          <c:w val="0.75398882257819611"/>
          <c:h val="0.647696919142383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INIT!$B$1</c:f>
              <c:strCache>
                <c:ptCount val="1"/>
                <c:pt idx="0">
                  <c:v>JQM 1.3.1 (old)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INIT!$B$24:$B$40</c:f>
                <c:numCache>
                  <c:formatCode>General</c:formatCode>
                  <c:ptCount val="17"/>
                  <c:pt idx="0">
                    <c:v>2.4543441791875473</c:v>
                  </c:pt>
                  <c:pt idx="1">
                    <c:v>7.9429504459718139</c:v>
                  </c:pt>
                  <c:pt idx="2">
                    <c:v>2.771539007170829</c:v>
                  </c:pt>
                  <c:pt idx="3">
                    <c:v>3.5886085084057036</c:v>
                  </c:pt>
                  <c:pt idx="4">
                    <c:v>30.427243319619656</c:v>
                  </c:pt>
                  <c:pt idx="5">
                    <c:v>30.427243319619656</c:v>
                  </c:pt>
                  <c:pt idx="6">
                    <c:v>3.1251384468217087</c:v>
                  </c:pt>
                  <c:pt idx="7">
                    <c:v>2.744364764228914</c:v>
                  </c:pt>
                  <c:pt idx="8">
                    <c:v>2.4543441791875473</c:v>
                  </c:pt>
                  <c:pt idx="9">
                    <c:v>66.570820641083273</c:v>
                  </c:pt>
                  <c:pt idx="10">
                    <c:v>3.4470150060534279</c:v>
                  </c:pt>
                  <c:pt idx="11">
                    <c:v>19.005326579053957</c:v>
                  </c:pt>
                  <c:pt idx="12">
                    <c:v>3.212193109859093</c:v>
                  </c:pt>
                  <c:pt idx="13">
                    <c:v>3.3684050838206656</c:v>
                  </c:pt>
                  <c:pt idx="14">
                    <c:v>2.614353149751389</c:v>
                  </c:pt>
                  <c:pt idx="15">
                    <c:v>2.8308325366636558</c:v>
                  </c:pt>
                  <c:pt idx="16">
                    <c:v>3.2076021630053937</c:v>
                  </c:pt>
                </c:numCache>
              </c:numRef>
            </c:plus>
            <c:minus>
              <c:numRef>
                <c:f>INIT!$B$24:$B$40</c:f>
                <c:numCache>
                  <c:formatCode>General</c:formatCode>
                  <c:ptCount val="17"/>
                  <c:pt idx="0">
                    <c:v>2.4543441791875473</c:v>
                  </c:pt>
                  <c:pt idx="1">
                    <c:v>7.9429504459718139</c:v>
                  </c:pt>
                  <c:pt idx="2">
                    <c:v>2.771539007170829</c:v>
                  </c:pt>
                  <c:pt idx="3">
                    <c:v>3.5886085084057036</c:v>
                  </c:pt>
                  <c:pt idx="4">
                    <c:v>30.427243319619656</c:v>
                  </c:pt>
                  <c:pt idx="5">
                    <c:v>30.427243319619656</c:v>
                  </c:pt>
                  <c:pt idx="6">
                    <c:v>3.1251384468217087</c:v>
                  </c:pt>
                  <c:pt idx="7">
                    <c:v>2.744364764228914</c:v>
                  </c:pt>
                  <c:pt idx="8">
                    <c:v>2.4543441791875473</c:v>
                  </c:pt>
                  <c:pt idx="9">
                    <c:v>66.570820641083273</c:v>
                  </c:pt>
                  <c:pt idx="10">
                    <c:v>3.4470150060534279</c:v>
                  </c:pt>
                  <c:pt idx="11">
                    <c:v>19.005326579053957</c:v>
                  </c:pt>
                  <c:pt idx="12">
                    <c:v>3.212193109859093</c:v>
                  </c:pt>
                  <c:pt idx="13">
                    <c:v>3.3684050838206656</c:v>
                  </c:pt>
                  <c:pt idx="14">
                    <c:v>2.614353149751389</c:v>
                  </c:pt>
                  <c:pt idx="15">
                    <c:v>2.8308325366636558</c:v>
                  </c:pt>
                  <c:pt idx="16">
                    <c:v>3.2076021630053937</c:v>
                  </c:pt>
                </c:numCache>
              </c:numRef>
            </c:minus>
            <c:spPr>
              <a:ln cap="rnd" cmpd="sng">
                <a:prstDash val="solid"/>
                <a:round/>
              </a:ln>
            </c:spPr>
          </c:errBars>
          <c:cat>
            <c:strRef>
              <c:f>INIT!$A$2:$A$18</c:f>
              <c:strCache>
                <c:ptCount val="17"/>
                <c:pt idx="0">
                  <c:v>accordion</c:v>
                </c:pt>
                <c:pt idx="1">
                  <c:v>autocomplete</c:v>
                </c:pt>
                <c:pt idx="2">
                  <c:v>button</c:v>
                </c:pt>
                <c:pt idx="3">
                  <c:v>checkbox</c:v>
                </c:pt>
                <c:pt idx="4">
                  <c:v>collapsible</c:v>
                </c:pt>
                <c:pt idx="5">
                  <c:v>controlgroupbuttons</c:v>
                </c:pt>
                <c:pt idx="6">
                  <c:v>controlgroupcheckboxes</c:v>
                </c:pt>
                <c:pt idx="7">
                  <c:v>controlgroupselect</c:v>
                </c:pt>
                <c:pt idx="8">
                  <c:v>flipswitch</c:v>
                </c:pt>
                <c:pt idx="9">
                  <c:v>formPage</c:v>
                </c:pt>
                <c:pt idx="10">
                  <c:v>listPage</c:v>
                </c:pt>
                <c:pt idx="11">
                  <c:v>listview</c:v>
                </c:pt>
                <c:pt idx="12">
                  <c:v>miscPage</c:v>
                </c:pt>
                <c:pt idx="13">
                  <c:v>radiobuttons</c:v>
                </c:pt>
                <c:pt idx="14">
                  <c:v>select</c:v>
                </c:pt>
                <c:pt idx="15">
                  <c:v>slider</c:v>
                </c:pt>
                <c:pt idx="16">
                  <c:v>textinput</c:v>
                </c:pt>
              </c:strCache>
            </c:strRef>
          </c:cat>
          <c:val>
            <c:numRef>
              <c:f>INIT!$B$2:$B$18</c:f>
              <c:numCache>
                <c:formatCode>0.00</c:formatCode>
                <c:ptCount val="17"/>
                <c:pt idx="0">
                  <c:v>191.16470588235293</c:v>
                </c:pt>
                <c:pt idx="1">
                  <c:v>191.06024096385542</c:v>
                </c:pt>
                <c:pt idx="2">
                  <c:v>191.82278481012659</c:v>
                </c:pt>
                <c:pt idx="3">
                  <c:v>188.92134831460675</c:v>
                </c:pt>
                <c:pt idx="4">
                  <c:v>202.76666666666668</c:v>
                </c:pt>
                <c:pt idx="5">
                  <c:v>202.76666666666668</c:v>
                </c:pt>
                <c:pt idx="6">
                  <c:v>191.79310344827587</c:v>
                </c:pt>
                <c:pt idx="7">
                  <c:v>187.64285714285714</c:v>
                </c:pt>
                <c:pt idx="8">
                  <c:v>191.16470588235293</c:v>
                </c:pt>
                <c:pt idx="9">
                  <c:v>236.72631578947369</c:v>
                </c:pt>
                <c:pt idx="10">
                  <c:v>195.48192771084337</c:v>
                </c:pt>
                <c:pt idx="11">
                  <c:v>201.42352941176472</c:v>
                </c:pt>
                <c:pt idx="12">
                  <c:v>196.91954022988506</c:v>
                </c:pt>
                <c:pt idx="13">
                  <c:v>190.65168539325842</c:v>
                </c:pt>
                <c:pt idx="14">
                  <c:v>192.2439024390244</c:v>
                </c:pt>
                <c:pt idx="15">
                  <c:v>196.62650602409639</c:v>
                </c:pt>
                <c:pt idx="16">
                  <c:v>194.44155844155844</c:v>
                </c:pt>
              </c:numCache>
            </c:numRef>
          </c:val>
        </c:ser>
        <c:ser>
          <c:idx val="1"/>
          <c:order val="1"/>
          <c:tx>
            <c:strRef>
              <c:f>INIT!$C$1</c:f>
              <c:strCache>
                <c:ptCount val="1"/>
                <c:pt idx="0">
                  <c:v>JQM 1.4 (new)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INIT!$C$24:$C$40</c:f>
                <c:numCache>
                  <c:formatCode>General</c:formatCode>
                  <c:ptCount val="17"/>
                  <c:pt idx="0">
                    <c:v>1.8627622833839481</c:v>
                  </c:pt>
                  <c:pt idx="1">
                    <c:v>1.8585563981213464</c:v>
                  </c:pt>
                  <c:pt idx="2">
                    <c:v>1.7423778224061377</c:v>
                  </c:pt>
                  <c:pt idx="3">
                    <c:v>2.4263621294851774</c:v>
                  </c:pt>
                  <c:pt idx="4">
                    <c:v>2.0747140378788167</c:v>
                  </c:pt>
                  <c:pt idx="5">
                    <c:v>2.0747140378788167</c:v>
                  </c:pt>
                  <c:pt idx="6">
                    <c:v>2.4133569675959019</c:v>
                  </c:pt>
                  <c:pt idx="7">
                    <c:v>1.4283693604179013</c:v>
                  </c:pt>
                  <c:pt idx="8">
                    <c:v>1.8627622833839481</c:v>
                  </c:pt>
                  <c:pt idx="9">
                    <c:v>3.0605476473906936</c:v>
                  </c:pt>
                  <c:pt idx="10">
                    <c:v>1.4944462157251741</c:v>
                  </c:pt>
                  <c:pt idx="11">
                    <c:v>1.7299617487330343</c:v>
                  </c:pt>
                  <c:pt idx="12">
                    <c:v>2.1453746357928867</c:v>
                  </c:pt>
                  <c:pt idx="13">
                    <c:v>2.4446660763844861</c:v>
                  </c:pt>
                  <c:pt idx="14">
                    <c:v>1.7724663512236636</c:v>
                  </c:pt>
                  <c:pt idx="15">
                    <c:v>1.8180818700068637</c:v>
                  </c:pt>
                  <c:pt idx="16">
                    <c:v>1.5956959075764476</c:v>
                  </c:pt>
                </c:numCache>
              </c:numRef>
            </c:plus>
            <c:minus>
              <c:numRef>
                <c:f>INIT!$C$24:$C$40</c:f>
                <c:numCache>
                  <c:formatCode>General</c:formatCode>
                  <c:ptCount val="17"/>
                  <c:pt idx="0">
                    <c:v>1.8627622833839481</c:v>
                  </c:pt>
                  <c:pt idx="1">
                    <c:v>1.8585563981213464</c:v>
                  </c:pt>
                  <c:pt idx="2">
                    <c:v>1.7423778224061377</c:v>
                  </c:pt>
                  <c:pt idx="3">
                    <c:v>2.4263621294851774</c:v>
                  </c:pt>
                  <c:pt idx="4">
                    <c:v>2.0747140378788167</c:v>
                  </c:pt>
                  <c:pt idx="5">
                    <c:v>2.0747140378788167</c:v>
                  </c:pt>
                  <c:pt idx="6">
                    <c:v>2.4133569675959019</c:v>
                  </c:pt>
                  <c:pt idx="7">
                    <c:v>1.4283693604179013</c:v>
                  </c:pt>
                  <c:pt idx="8">
                    <c:v>1.8627622833839481</c:v>
                  </c:pt>
                  <c:pt idx="9">
                    <c:v>3.0605476473906936</c:v>
                  </c:pt>
                  <c:pt idx="10">
                    <c:v>1.4944462157251741</c:v>
                  </c:pt>
                  <c:pt idx="11">
                    <c:v>1.7299617487330343</c:v>
                  </c:pt>
                  <c:pt idx="12">
                    <c:v>2.1453746357928867</c:v>
                  </c:pt>
                  <c:pt idx="13">
                    <c:v>2.4446660763844861</c:v>
                  </c:pt>
                  <c:pt idx="14">
                    <c:v>1.7724663512236636</c:v>
                  </c:pt>
                  <c:pt idx="15">
                    <c:v>1.8180818700068637</c:v>
                  </c:pt>
                  <c:pt idx="16">
                    <c:v>1.5956959075764476</c:v>
                  </c:pt>
                </c:numCache>
              </c:numRef>
            </c:minus>
          </c:errBars>
          <c:cat>
            <c:strRef>
              <c:f>INIT!$A$2:$A$18</c:f>
              <c:strCache>
                <c:ptCount val="17"/>
                <c:pt idx="0">
                  <c:v>accordion</c:v>
                </c:pt>
                <c:pt idx="1">
                  <c:v>autocomplete</c:v>
                </c:pt>
                <c:pt idx="2">
                  <c:v>button</c:v>
                </c:pt>
                <c:pt idx="3">
                  <c:v>checkbox</c:v>
                </c:pt>
                <c:pt idx="4">
                  <c:v>collapsible</c:v>
                </c:pt>
                <c:pt idx="5">
                  <c:v>controlgroupbuttons</c:v>
                </c:pt>
                <c:pt idx="6">
                  <c:v>controlgroupcheckboxes</c:v>
                </c:pt>
                <c:pt idx="7">
                  <c:v>controlgroupselect</c:v>
                </c:pt>
                <c:pt idx="8">
                  <c:v>flipswitch</c:v>
                </c:pt>
                <c:pt idx="9">
                  <c:v>formPage</c:v>
                </c:pt>
                <c:pt idx="10">
                  <c:v>listPage</c:v>
                </c:pt>
                <c:pt idx="11">
                  <c:v>listview</c:v>
                </c:pt>
                <c:pt idx="12">
                  <c:v>miscPage</c:v>
                </c:pt>
                <c:pt idx="13">
                  <c:v>radiobuttons</c:v>
                </c:pt>
                <c:pt idx="14">
                  <c:v>select</c:v>
                </c:pt>
                <c:pt idx="15">
                  <c:v>slider</c:v>
                </c:pt>
                <c:pt idx="16">
                  <c:v>textinput</c:v>
                </c:pt>
              </c:strCache>
            </c:strRef>
          </c:cat>
          <c:val>
            <c:numRef>
              <c:f>INIT!$C$2:$C$18</c:f>
              <c:numCache>
                <c:formatCode>0.00</c:formatCode>
                <c:ptCount val="17"/>
                <c:pt idx="0">
                  <c:v>190.08791208791209</c:v>
                </c:pt>
                <c:pt idx="1">
                  <c:v>186.35869565217391</c:v>
                </c:pt>
                <c:pt idx="2">
                  <c:v>189.15294117647059</c:v>
                </c:pt>
                <c:pt idx="3">
                  <c:v>187.82978723404256</c:v>
                </c:pt>
                <c:pt idx="4">
                  <c:v>188.32291666666666</c:v>
                </c:pt>
                <c:pt idx="5">
                  <c:v>188.32291666666666</c:v>
                </c:pt>
                <c:pt idx="6">
                  <c:v>190.46808510638297</c:v>
                </c:pt>
                <c:pt idx="7">
                  <c:v>186.26436781609195</c:v>
                </c:pt>
                <c:pt idx="8">
                  <c:v>190.08791208791209</c:v>
                </c:pt>
                <c:pt idx="9">
                  <c:v>201.90526315789472</c:v>
                </c:pt>
                <c:pt idx="10">
                  <c:v>192.07777777777778</c:v>
                </c:pt>
                <c:pt idx="11">
                  <c:v>192.16853932584269</c:v>
                </c:pt>
                <c:pt idx="12">
                  <c:v>195.82978723404256</c:v>
                </c:pt>
                <c:pt idx="13">
                  <c:v>190.90625</c:v>
                </c:pt>
                <c:pt idx="14">
                  <c:v>190.8</c:v>
                </c:pt>
                <c:pt idx="15">
                  <c:v>193.77011494252875</c:v>
                </c:pt>
                <c:pt idx="16">
                  <c:v>192.1829268292683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666496"/>
        <c:axId val="83048320"/>
      </c:barChart>
      <c:catAx>
        <c:axId val="48666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048320"/>
        <c:crosses val="autoZero"/>
        <c:auto val="1"/>
        <c:lblAlgn val="ctr"/>
        <c:lblOffset val="100"/>
        <c:noMultiLvlLbl val="0"/>
      </c:catAx>
      <c:valAx>
        <c:axId val="83048320"/>
        <c:scaling>
          <c:orientation val="minMax"/>
          <c:max val="310"/>
          <c:min val="160"/>
        </c:scaling>
        <c:delete val="1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 sz="1400">
                    <a:latin typeface="+mn-lt"/>
                  </a:rPr>
                  <a:t>exectuion</a:t>
                </a:r>
                <a:r>
                  <a:rPr lang="nl-NL" sz="1400" baseline="0">
                    <a:latin typeface="+mn-lt"/>
                  </a:rPr>
                  <a:t> time</a:t>
                </a:r>
                <a:endParaRPr lang="nl-NL" sz="1400"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1.0978099282305158E-2"/>
              <c:y val="0.3153878111604764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crossAx val="486664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613184530795435"/>
          <c:y val="0.21839479562261421"/>
          <c:w val="0.17293913464069022"/>
          <c:h val="0.13564304461942256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432435</xdr:colOff>
      <xdr:row>0</xdr:row>
      <xdr:rowOff>121920</xdr:rowOff>
    </xdr:from>
    <xdr:to>
      <xdr:col>17</xdr:col>
      <xdr:colOff>289560</xdr:colOff>
      <xdr:row>20</xdr:row>
      <xdr:rowOff>171069</xdr:rowOff>
    </xdr:to>
    <xdr:graphicFrame macro="">
      <xdr:nvGraphicFramePr>
        <xdr:cNvPr id="102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6</xdr:col>
      <xdr:colOff>192405</xdr:colOff>
      <xdr:row>21</xdr:row>
      <xdr:rowOff>148590</xdr:rowOff>
    </xdr:from>
    <xdr:to>
      <xdr:col>17</xdr:col>
      <xdr:colOff>0</xdr:colOff>
      <xdr:row>48</xdr:row>
      <xdr:rowOff>120015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rome%20Android/test_flipswitch_chrome_andro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hrome%20Android/test_autocomplete_chrome_androi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hrome%20Android/test_button_chrome_androi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hrome%20Android/test_checkbox_chrome_androi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Chrome%20Android/test_collapsible_chrome_androi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Chrome%20Android/test_controlgroupcheckboxes_chrome_androi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Chrome%20Android/test_controlgroupselect_chrome_androi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hrome%20Android/test_formPage_chrome_androi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Chrome%20Android/test_listPage_chrome_androi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Chrome%20Android/test_listview_chrome_android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Chrome%20Android/test_miscPage_chrome_androi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Chrome%20Android/test_radiobuttons_chrome_androi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Chrome%20Android/test_select_chrome_androi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Chrome%20Android/test_slider_chrome_android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Chrome%20Android/test_textinput_chrome_andro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flipswitch"/>
      <sheetName val="init"/>
      <sheetName val="t-test"/>
    </sheetNames>
    <sheetDataSet>
      <sheetData sheetId="0"/>
      <sheetData sheetId="1">
        <row r="25">
          <cell r="K25">
            <v>0.05</v>
          </cell>
          <cell r="M25">
            <v>2.4543441791875473</v>
          </cell>
          <cell r="N25">
            <v>1.8627622833839481</v>
          </cell>
        </row>
        <row r="103">
          <cell r="F103">
            <v>191.16470588235293</v>
          </cell>
          <cell r="H103">
            <v>190.08791208791209</v>
          </cell>
        </row>
      </sheetData>
      <sheetData sheetId="2">
        <row r="6">
          <cell r="B6" t="b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autocomplete"/>
      <sheetName val="init"/>
      <sheetName val="t-test"/>
    </sheetNames>
    <sheetDataSet>
      <sheetData sheetId="0"/>
      <sheetData sheetId="1">
        <row r="25">
          <cell r="K25">
            <v>0.05</v>
          </cell>
          <cell r="M25">
            <v>7.9429504459718139</v>
          </cell>
          <cell r="N25">
            <v>1.8585563981213464</v>
          </cell>
        </row>
        <row r="103">
          <cell r="F103">
            <v>191.06024096385542</v>
          </cell>
          <cell r="H103">
            <v>186.35869565217391</v>
          </cell>
        </row>
      </sheetData>
      <sheetData sheetId="2">
        <row r="6">
          <cell r="B6" t="b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button"/>
      <sheetName val="init"/>
      <sheetName val="t-test"/>
    </sheetNames>
    <sheetDataSet>
      <sheetData sheetId="0"/>
      <sheetData sheetId="1">
        <row r="25">
          <cell r="K25">
            <v>0.05</v>
          </cell>
          <cell r="M25">
            <v>2.771539007170829</v>
          </cell>
          <cell r="N25">
            <v>1.7423778224061377</v>
          </cell>
        </row>
        <row r="103">
          <cell r="F103">
            <v>191.82278481012659</v>
          </cell>
          <cell r="H103">
            <v>189.15294117647059</v>
          </cell>
        </row>
      </sheetData>
      <sheetData sheetId="2">
        <row r="6">
          <cell r="B6" t="b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checkbox"/>
      <sheetName val="init"/>
      <sheetName val="t-test"/>
    </sheetNames>
    <sheetDataSet>
      <sheetData sheetId="0"/>
      <sheetData sheetId="1">
        <row r="25">
          <cell r="K25">
            <v>0.05</v>
          </cell>
          <cell r="M25">
            <v>3.5886085084057036</v>
          </cell>
          <cell r="N25">
            <v>2.4263621294851774</v>
          </cell>
        </row>
        <row r="103">
          <cell r="F103">
            <v>188.92134831460675</v>
          </cell>
          <cell r="H103">
            <v>187.82978723404256</v>
          </cell>
        </row>
      </sheetData>
      <sheetData sheetId="2">
        <row r="6">
          <cell r="B6" t="b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collapsible"/>
      <sheetName val="init"/>
      <sheetName val="t-test"/>
    </sheetNames>
    <sheetDataSet>
      <sheetData sheetId="0"/>
      <sheetData sheetId="1">
        <row r="25">
          <cell r="K25">
            <v>0.05</v>
          </cell>
          <cell r="M25">
            <v>30.427243319619656</v>
          </cell>
          <cell r="N25">
            <v>2.0747140378788167</v>
          </cell>
        </row>
        <row r="103">
          <cell r="F103">
            <v>202.76666666666668</v>
          </cell>
          <cell r="H103">
            <v>188.32291666666666</v>
          </cell>
        </row>
      </sheetData>
      <sheetData sheetId="2">
        <row r="6">
          <cell r="B6" t="b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controlgroupcheckboxes"/>
      <sheetName val="init"/>
      <sheetName val="t-test"/>
    </sheetNames>
    <sheetDataSet>
      <sheetData sheetId="0"/>
      <sheetData sheetId="1">
        <row r="25">
          <cell r="K25">
            <v>0.05</v>
          </cell>
          <cell r="M25">
            <v>3.1251384468217087</v>
          </cell>
          <cell r="N25">
            <v>2.4133569675959019</v>
          </cell>
        </row>
        <row r="103">
          <cell r="F103">
            <v>191.79310344827587</v>
          </cell>
          <cell r="H103">
            <v>190.46808510638297</v>
          </cell>
        </row>
      </sheetData>
      <sheetData sheetId="2">
        <row r="6">
          <cell r="B6" t="b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controlgroupselect"/>
      <sheetName val="init"/>
      <sheetName val="t-test"/>
    </sheetNames>
    <sheetDataSet>
      <sheetData sheetId="0"/>
      <sheetData sheetId="1">
        <row r="25">
          <cell r="K25">
            <v>0.05</v>
          </cell>
          <cell r="M25">
            <v>2.744364764228914</v>
          </cell>
          <cell r="N25">
            <v>1.4283693604179013</v>
          </cell>
        </row>
        <row r="103">
          <cell r="F103">
            <v>187.64285714285714</v>
          </cell>
          <cell r="H103">
            <v>186.26436781609195</v>
          </cell>
        </row>
      </sheetData>
      <sheetData sheetId="2">
        <row r="6">
          <cell r="B6" t="b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formPage"/>
      <sheetName val="init"/>
      <sheetName val="t-test"/>
    </sheetNames>
    <sheetDataSet>
      <sheetData sheetId="0"/>
      <sheetData sheetId="1">
        <row r="25">
          <cell r="M25">
            <v>66.570820641083273</v>
          </cell>
          <cell r="N25">
            <v>3.0605476473906936</v>
          </cell>
        </row>
        <row r="103">
          <cell r="F103">
            <v>236.72631578947369</v>
          </cell>
          <cell r="H103">
            <v>201.90526315789472</v>
          </cell>
        </row>
      </sheetData>
      <sheetData sheetId="2">
        <row r="6">
          <cell r="B6" t="b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listPage"/>
      <sheetName val="init"/>
      <sheetName val="t-test"/>
    </sheetNames>
    <sheetDataSet>
      <sheetData sheetId="0"/>
      <sheetData sheetId="1">
        <row r="25">
          <cell r="M25">
            <v>3.4470150060534279</v>
          </cell>
          <cell r="N25">
            <v>1.4944462157251741</v>
          </cell>
        </row>
        <row r="103">
          <cell r="F103">
            <v>195.48192771084337</v>
          </cell>
          <cell r="H103">
            <v>192.07777777777778</v>
          </cell>
        </row>
      </sheetData>
      <sheetData sheetId="2">
        <row r="6">
          <cell r="B6" t="b">
            <v>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listview"/>
      <sheetName val="init"/>
      <sheetName val="t-test"/>
    </sheetNames>
    <sheetDataSet>
      <sheetData sheetId="0"/>
      <sheetData sheetId="1">
        <row r="25">
          <cell r="M25">
            <v>19.005326579053957</v>
          </cell>
          <cell r="N25">
            <v>1.7299617487330343</v>
          </cell>
        </row>
        <row r="103">
          <cell r="F103">
            <v>201.42352941176472</v>
          </cell>
          <cell r="H103">
            <v>192.16853932584269</v>
          </cell>
        </row>
      </sheetData>
      <sheetData sheetId="2">
        <row r="6">
          <cell r="B6" t="b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miscPage"/>
      <sheetName val="init"/>
      <sheetName val="t-test"/>
    </sheetNames>
    <sheetDataSet>
      <sheetData sheetId="0"/>
      <sheetData sheetId="1">
        <row r="25">
          <cell r="M25">
            <v>3.212193109859093</v>
          </cell>
          <cell r="N25">
            <v>2.1453746357928867</v>
          </cell>
        </row>
        <row r="103">
          <cell r="F103">
            <v>196.91954022988506</v>
          </cell>
          <cell r="H103">
            <v>195.82978723404256</v>
          </cell>
        </row>
      </sheetData>
      <sheetData sheetId="2">
        <row r="6">
          <cell r="B6" t="b">
            <v>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radiobuttons"/>
      <sheetName val="init"/>
      <sheetName val="t-test"/>
    </sheetNames>
    <sheetDataSet>
      <sheetData sheetId="0"/>
      <sheetData sheetId="1">
        <row r="25">
          <cell r="M25">
            <v>3.3684050838206656</v>
          </cell>
          <cell r="N25">
            <v>2.4446660763844861</v>
          </cell>
        </row>
        <row r="103">
          <cell r="F103">
            <v>190.65168539325842</v>
          </cell>
          <cell r="H103">
            <v>190.90625</v>
          </cell>
        </row>
      </sheetData>
      <sheetData sheetId="2">
        <row r="6">
          <cell r="B6" t="b">
            <v>0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select"/>
      <sheetName val="init"/>
      <sheetName val="t-test"/>
    </sheetNames>
    <sheetDataSet>
      <sheetData sheetId="0"/>
      <sheetData sheetId="1">
        <row r="25">
          <cell r="M25">
            <v>2.614353149751389</v>
          </cell>
          <cell r="N25">
            <v>1.7724663512236636</v>
          </cell>
        </row>
        <row r="103">
          <cell r="F103">
            <v>192.2439024390244</v>
          </cell>
          <cell r="H103">
            <v>190.8</v>
          </cell>
        </row>
      </sheetData>
      <sheetData sheetId="2">
        <row r="6">
          <cell r="B6" t="b">
            <v>0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slider"/>
      <sheetName val="init"/>
      <sheetName val="t-test"/>
    </sheetNames>
    <sheetDataSet>
      <sheetData sheetId="0"/>
      <sheetData sheetId="1">
        <row r="25">
          <cell r="M25">
            <v>2.8308325366636558</v>
          </cell>
          <cell r="N25">
            <v>1.8180818700068637</v>
          </cell>
        </row>
        <row r="103">
          <cell r="F103">
            <v>196.62650602409639</v>
          </cell>
          <cell r="H103">
            <v>193.77011494252875</v>
          </cell>
        </row>
      </sheetData>
      <sheetData sheetId="2">
        <row r="6">
          <cell r="B6" t="b">
            <v>0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 textinput"/>
      <sheetName val="init"/>
      <sheetName val="t-test"/>
    </sheetNames>
    <sheetDataSet>
      <sheetData sheetId="0"/>
      <sheetData sheetId="1">
        <row r="25">
          <cell r="M25">
            <v>3.2076021630053937</v>
          </cell>
          <cell r="N25">
            <v>1.5956959075764476</v>
          </cell>
        </row>
        <row r="103">
          <cell r="F103">
            <v>194.44155844155844</v>
          </cell>
          <cell r="H103">
            <v>192.1829268292683</v>
          </cell>
        </row>
      </sheetData>
      <sheetData sheetId="2">
        <row r="6">
          <cell r="B6" t="b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15" sqref="E15"/>
    </sheetView>
  </sheetViews>
  <sheetFormatPr defaultRowHeight="14.4" x14ac:dyDescent="0.3"/>
  <cols>
    <col min="1" max="1" width="25.33203125" customWidth="1"/>
    <col min="2" max="2" width="14.33203125" bestFit="1" customWidth="1"/>
    <col min="3" max="3" width="12.33203125" customWidth="1"/>
    <col min="4" max="4" width="10.109375" customWidth="1"/>
    <col min="5" max="5" width="8.5546875" customWidth="1"/>
    <col min="6" max="6" width="14.33203125" bestFit="1" customWidth="1"/>
    <col min="7" max="7" width="13.6640625" bestFit="1" customWidth="1"/>
    <col min="10" max="10" width="13.33203125" customWidth="1"/>
  </cols>
  <sheetData>
    <row r="1" spans="1:6" x14ac:dyDescent="0.3">
      <c r="A1" t="s">
        <v>9</v>
      </c>
      <c r="B1" s="6" t="s">
        <v>12</v>
      </c>
      <c r="C1" s="6" t="s">
        <v>13</v>
      </c>
      <c r="D1" s="5" t="s">
        <v>10</v>
      </c>
      <c r="F1" t="s">
        <v>11</v>
      </c>
    </row>
    <row r="2" spans="1:6" x14ac:dyDescent="0.3">
      <c r="A2" s="1" t="s">
        <v>0</v>
      </c>
      <c r="B2" s="3">
        <f>[1]init!$F$103</f>
        <v>191.16470588235293</v>
      </c>
      <c r="C2" s="4">
        <f>[1]init!$H$103</f>
        <v>190.08791208791209</v>
      </c>
      <c r="D2" s="2">
        <f>B2-C2</f>
        <v>1.0767937944408459</v>
      </c>
      <c r="F2" s="15" t="b">
        <f>'[1]t-test'!$B$6</f>
        <v>0</v>
      </c>
    </row>
    <row r="3" spans="1:6" x14ac:dyDescent="0.3">
      <c r="A3" s="1" t="s">
        <v>1</v>
      </c>
      <c r="B3" s="3">
        <f>[2]init!$F$103</f>
        <v>191.06024096385542</v>
      </c>
      <c r="C3" s="4">
        <f>[2]init!$H$103</f>
        <v>186.35869565217391</v>
      </c>
      <c r="D3" s="2">
        <f t="shared" ref="D3:D9" si="0">B3-C3</f>
        <v>4.7015453116815138</v>
      </c>
      <c r="F3" s="15" t="b">
        <f>'[2]t-test'!$B$6</f>
        <v>0</v>
      </c>
    </row>
    <row r="4" spans="1:6" x14ac:dyDescent="0.3">
      <c r="A4" s="1" t="s">
        <v>2</v>
      </c>
      <c r="B4" s="3">
        <f>[3]init!$F$103</f>
        <v>191.82278481012659</v>
      </c>
      <c r="C4" s="4">
        <f>[3]init!$H$103</f>
        <v>189.15294117647059</v>
      </c>
      <c r="D4" s="2">
        <f t="shared" si="0"/>
        <v>2.6698436336560007</v>
      </c>
      <c r="F4" s="15" t="b">
        <f>'[3]t-test'!$B$6</f>
        <v>0</v>
      </c>
    </row>
    <row r="5" spans="1:6" x14ac:dyDescent="0.3">
      <c r="A5" s="1" t="s">
        <v>3</v>
      </c>
      <c r="B5" s="3">
        <f>[4]init!$F$103</f>
        <v>188.92134831460675</v>
      </c>
      <c r="C5" s="4">
        <f>[4]init!$H$103</f>
        <v>187.82978723404256</v>
      </c>
      <c r="D5" s="2">
        <f t="shared" si="0"/>
        <v>1.0915610805641904</v>
      </c>
      <c r="F5" s="15" t="b">
        <f>'[4]t-test'!$B$6</f>
        <v>0</v>
      </c>
    </row>
    <row r="6" spans="1:6" x14ac:dyDescent="0.3">
      <c r="A6" s="1" t="s">
        <v>4</v>
      </c>
      <c r="B6" s="3">
        <f>[5]init!$F$103</f>
        <v>202.76666666666668</v>
      </c>
      <c r="C6" s="4">
        <f>[5]init!$H$103</f>
        <v>188.32291666666666</v>
      </c>
      <c r="D6" s="2">
        <f t="shared" si="0"/>
        <v>14.443750000000023</v>
      </c>
      <c r="F6" s="15" t="b">
        <f>'[5]t-test'!$B$6</f>
        <v>0</v>
      </c>
    </row>
    <row r="7" spans="1:6" x14ac:dyDescent="0.3">
      <c r="A7" s="1" t="s">
        <v>5</v>
      </c>
      <c r="B7" s="3">
        <f>[5]init!$F$103</f>
        <v>202.76666666666668</v>
      </c>
      <c r="C7" s="4">
        <f>[5]init!$H$103</f>
        <v>188.32291666666666</v>
      </c>
      <c r="D7" s="2">
        <f t="shared" si="0"/>
        <v>14.443750000000023</v>
      </c>
      <c r="F7" s="15" t="b">
        <f>'[5]t-test'!$B$6</f>
        <v>0</v>
      </c>
    </row>
    <row r="8" spans="1:6" x14ac:dyDescent="0.3">
      <c r="A8" s="1" t="s">
        <v>6</v>
      </c>
      <c r="B8" s="3">
        <f>[6]init!$F$103</f>
        <v>191.79310344827587</v>
      </c>
      <c r="C8" s="4">
        <f>[6]init!$H$103</f>
        <v>190.46808510638297</v>
      </c>
      <c r="D8" s="2">
        <f t="shared" si="0"/>
        <v>1.3250183418928998</v>
      </c>
      <c r="F8" s="15" t="b">
        <f>'[6]t-test'!$B$6</f>
        <v>0</v>
      </c>
    </row>
    <row r="9" spans="1:6" x14ac:dyDescent="0.3">
      <c r="A9" s="1" t="s">
        <v>7</v>
      </c>
      <c r="B9" s="3">
        <f>[7]init!$F$103</f>
        <v>187.64285714285714</v>
      </c>
      <c r="C9" s="4">
        <f>[7]init!$H$103</f>
        <v>186.26436781609195</v>
      </c>
      <c r="D9" s="2">
        <f t="shared" si="0"/>
        <v>1.378489326765191</v>
      </c>
      <c r="F9" s="15" t="b">
        <f>'[7]t-test'!$B$6</f>
        <v>0</v>
      </c>
    </row>
    <row r="10" spans="1:6" x14ac:dyDescent="0.3">
      <c r="A10" s="1" t="s">
        <v>8</v>
      </c>
      <c r="B10" s="3">
        <f>[1]init!$F$103</f>
        <v>191.16470588235293</v>
      </c>
      <c r="C10" s="4">
        <f>[1]init!$H$103</f>
        <v>190.08791208791209</v>
      </c>
      <c r="D10" s="2">
        <f>B10-C10</f>
        <v>1.0767937944408459</v>
      </c>
      <c r="F10" s="15" t="b">
        <f>'[1]t-test'!$B$6</f>
        <v>0</v>
      </c>
    </row>
    <row r="11" spans="1:6" x14ac:dyDescent="0.3">
      <c r="A11" s="1" t="s">
        <v>22</v>
      </c>
      <c r="B11" s="3">
        <f>[8]init!$F$103</f>
        <v>236.72631578947369</v>
      </c>
      <c r="C11" s="4">
        <f>[8]init!$H$103</f>
        <v>201.90526315789472</v>
      </c>
      <c r="D11" s="2">
        <f t="shared" ref="D11:D12" si="1">B11-C11</f>
        <v>34.821052631578965</v>
      </c>
      <c r="F11" s="15" t="b">
        <f>'[8]t-test'!$B$6</f>
        <v>0</v>
      </c>
    </row>
    <row r="12" spans="1:6" x14ac:dyDescent="0.3">
      <c r="A12" s="1" t="s">
        <v>21</v>
      </c>
      <c r="B12" s="3">
        <f>[9]init!$F$103</f>
        <v>195.48192771084337</v>
      </c>
      <c r="C12" s="4">
        <f>[9]init!$H$103</f>
        <v>192.07777777777778</v>
      </c>
      <c r="D12" s="10">
        <f t="shared" si="1"/>
        <v>3.4041499330655824</v>
      </c>
      <c r="F12" s="4" t="b">
        <f>'[9]t-test'!$B$6</f>
        <v>1</v>
      </c>
    </row>
    <row r="13" spans="1:6" x14ac:dyDescent="0.3">
      <c r="A13" s="8" t="s">
        <v>16</v>
      </c>
      <c r="B13" s="3">
        <f>[10]init!$F$103</f>
        <v>201.42352941176472</v>
      </c>
      <c r="C13" s="4">
        <f>[10]init!$H$103</f>
        <v>192.16853932584269</v>
      </c>
      <c r="D13" s="10">
        <f t="shared" ref="D13:D18" si="2">B13-C13</f>
        <v>9.2549900859220315</v>
      </c>
      <c r="F13" s="15" t="b">
        <f>'[10]t-test'!$B$6</f>
        <v>0</v>
      </c>
    </row>
    <row r="14" spans="1:6" x14ac:dyDescent="0.3">
      <c r="A14" s="8" t="s">
        <v>23</v>
      </c>
      <c r="B14" s="3">
        <f>[11]init!$F$103</f>
        <v>196.91954022988506</v>
      </c>
      <c r="C14" s="4">
        <f>[11]init!$H$103</f>
        <v>195.82978723404256</v>
      </c>
      <c r="D14" s="10">
        <f t="shared" si="2"/>
        <v>1.0897529958425025</v>
      </c>
      <c r="E14" s="11"/>
      <c r="F14" s="15" t="b">
        <f>'[11]t-test'!$B$6</f>
        <v>0</v>
      </c>
    </row>
    <row r="15" spans="1:6" x14ac:dyDescent="0.3">
      <c r="A15" s="8" t="s">
        <v>17</v>
      </c>
      <c r="B15" s="3">
        <f>[12]init!$F$103</f>
        <v>190.65168539325842</v>
      </c>
      <c r="C15" s="9">
        <f>[12]init!$H$103</f>
        <v>190.90625</v>
      </c>
      <c r="D15" s="16">
        <f t="shared" si="2"/>
        <v>-0.25456460674158166</v>
      </c>
      <c r="E15" s="11" t="s">
        <v>24</v>
      </c>
      <c r="F15" s="15" t="b">
        <f>'[12]t-test'!$B$6</f>
        <v>0</v>
      </c>
    </row>
    <row r="16" spans="1:6" x14ac:dyDescent="0.3">
      <c r="A16" s="8" t="s">
        <v>18</v>
      </c>
      <c r="B16" s="3">
        <f>[13]init!$F$103</f>
        <v>192.2439024390244</v>
      </c>
      <c r="C16" s="9">
        <f>[13]init!$H$103</f>
        <v>190.8</v>
      </c>
      <c r="D16" s="10">
        <f t="shared" si="2"/>
        <v>1.4439024390243844</v>
      </c>
      <c r="F16" s="15" t="b">
        <f>'[13]t-test'!$B$6</f>
        <v>0</v>
      </c>
    </row>
    <row r="17" spans="1:6" x14ac:dyDescent="0.3">
      <c r="A17" s="8" t="s">
        <v>19</v>
      </c>
      <c r="B17" s="3">
        <f>[14]init!$F$103</f>
        <v>196.62650602409639</v>
      </c>
      <c r="C17" s="9">
        <f>[14]init!$H$103</f>
        <v>193.77011494252875</v>
      </c>
      <c r="D17" s="10">
        <f t="shared" si="2"/>
        <v>2.8563910815676365</v>
      </c>
      <c r="F17" s="15" t="b">
        <f>'[14]t-test'!$B$6</f>
        <v>0</v>
      </c>
    </row>
    <row r="18" spans="1:6" x14ac:dyDescent="0.3">
      <c r="A18" s="8" t="s">
        <v>20</v>
      </c>
      <c r="B18" s="3">
        <f>[15]init!$F$103</f>
        <v>194.44155844155844</v>
      </c>
      <c r="C18" s="9">
        <f>[15]init!$H$103</f>
        <v>192.1829268292683</v>
      </c>
      <c r="D18" s="10">
        <f t="shared" si="2"/>
        <v>2.2586316122901451</v>
      </c>
      <c r="F18" s="15" t="b">
        <f>'[15]t-test'!$B$6</f>
        <v>0</v>
      </c>
    </row>
    <row r="19" spans="1:6" x14ac:dyDescent="0.3">
      <c r="A19" s="12"/>
      <c r="B19" s="11"/>
      <c r="C19" s="10"/>
      <c r="D19" s="11"/>
      <c r="F19" s="14"/>
    </row>
    <row r="20" spans="1:6" x14ac:dyDescent="0.3">
      <c r="A20" s="13"/>
      <c r="B20" s="11"/>
      <c r="C20" s="11"/>
    </row>
    <row r="21" spans="1:6" x14ac:dyDescent="0.3">
      <c r="A21" s="13"/>
      <c r="B21" s="11"/>
      <c r="C21" s="11"/>
    </row>
    <row r="22" spans="1:6" x14ac:dyDescent="0.3">
      <c r="A22" s="1" t="s">
        <v>14</v>
      </c>
      <c r="D22" t="s">
        <v>15</v>
      </c>
    </row>
    <row r="23" spans="1:6" x14ac:dyDescent="0.3">
      <c r="A23" t="s">
        <v>9</v>
      </c>
      <c r="B23" s="6" t="s">
        <v>12</v>
      </c>
      <c r="C23" s="6" t="s">
        <v>13</v>
      </c>
    </row>
    <row r="24" spans="1:6" x14ac:dyDescent="0.3">
      <c r="A24" s="1" t="s">
        <v>0</v>
      </c>
      <c r="B24" s="3">
        <f>[1]init!$M$25</f>
        <v>2.4543441791875473</v>
      </c>
      <c r="C24" s="4">
        <f>[1]init!$N$25</f>
        <v>1.8627622833839481</v>
      </c>
      <c r="D24" s="7">
        <f>[1]init!$K$25</f>
        <v>0.05</v>
      </c>
    </row>
    <row r="25" spans="1:6" x14ac:dyDescent="0.3">
      <c r="A25" s="1" t="s">
        <v>1</v>
      </c>
      <c r="B25" s="3">
        <f>[2]init!$M$25</f>
        <v>7.9429504459718139</v>
      </c>
      <c r="C25" s="4">
        <f>[2]init!$N$25</f>
        <v>1.8585563981213464</v>
      </c>
      <c r="D25" s="7">
        <f>[2]init!$K$25</f>
        <v>0.05</v>
      </c>
    </row>
    <row r="26" spans="1:6" x14ac:dyDescent="0.3">
      <c r="A26" s="1" t="s">
        <v>2</v>
      </c>
      <c r="B26" s="3">
        <f>[3]init!$M$25</f>
        <v>2.771539007170829</v>
      </c>
      <c r="C26" s="4">
        <f>[3]init!$N$25</f>
        <v>1.7423778224061377</v>
      </c>
      <c r="D26" s="7">
        <f>[3]init!$K$25</f>
        <v>0.05</v>
      </c>
    </row>
    <row r="27" spans="1:6" x14ac:dyDescent="0.3">
      <c r="A27" s="1" t="s">
        <v>3</v>
      </c>
      <c r="B27" s="3">
        <f>[4]init!$M$25</f>
        <v>3.5886085084057036</v>
      </c>
      <c r="C27" s="4">
        <f>[4]init!$N$25</f>
        <v>2.4263621294851774</v>
      </c>
      <c r="D27" s="7">
        <f>[4]init!$K$25</f>
        <v>0.05</v>
      </c>
    </row>
    <row r="28" spans="1:6" x14ac:dyDescent="0.3">
      <c r="A28" s="1" t="s">
        <v>4</v>
      </c>
      <c r="B28" s="3">
        <f>[5]init!$M$25</f>
        <v>30.427243319619656</v>
      </c>
      <c r="C28" s="4">
        <f>[5]init!$N$25</f>
        <v>2.0747140378788167</v>
      </c>
      <c r="D28" s="7">
        <f>[5]init!$K$25</f>
        <v>0.05</v>
      </c>
    </row>
    <row r="29" spans="1:6" x14ac:dyDescent="0.3">
      <c r="A29" s="1" t="s">
        <v>5</v>
      </c>
      <c r="B29" s="3">
        <f>[5]init!$M$25</f>
        <v>30.427243319619656</v>
      </c>
      <c r="C29" s="4">
        <f>[5]init!$N$25</f>
        <v>2.0747140378788167</v>
      </c>
      <c r="D29" s="7">
        <f>[5]init!$K$25</f>
        <v>0.05</v>
      </c>
    </row>
    <row r="30" spans="1:6" x14ac:dyDescent="0.3">
      <c r="A30" s="1" t="s">
        <v>6</v>
      </c>
      <c r="B30" s="3">
        <f>[6]init!$M$25</f>
        <v>3.1251384468217087</v>
      </c>
      <c r="C30" s="4">
        <f>[6]init!$N$25</f>
        <v>2.4133569675959019</v>
      </c>
      <c r="D30" s="7">
        <f>[6]init!$K$25</f>
        <v>0.05</v>
      </c>
    </row>
    <row r="31" spans="1:6" x14ac:dyDescent="0.3">
      <c r="A31" s="1" t="s">
        <v>7</v>
      </c>
      <c r="B31" s="3">
        <f>[7]init!$M$25</f>
        <v>2.744364764228914</v>
      </c>
      <c r="C31" s="4">
        <f>[7]init!$N$25</f>
        <v>1.4283693604179013</v>
      </c>
      <c r="D31" s="7">
        <f>[7]init!$K$25</f>
        <v>0.05</v>
      </c>
      <c r="F31" s="11"/>
    </row>
    <row r="32" spans="1:6" x14ac:dyDescent="0.3">
      <c r="A32" s="1" t="s">
        <v>8</v>
      </c>
      <c r="B32" s="3">
        <f>[1]init!$M$25</f>
        <v>2.4543441791875473</v>
      </c>
      <c r="C32" s="4">
        <f>[1]init!$N$25</f>
        <v>1.8627622833839481</v>
      </c>
      <c r="D32" s="7">
        <f>[1]init!$K$25</f>
        <v>0.05</v>
      </c>
      <c r="F32" s="11"/>
    </row>
    <row r="33" spans="1:6" x14ac:dyDescent="0.3">
      <c r="A33" s="1" t="s">
        <v>22</v>
      </c>
      <c r="B33" s="3">
        <f>[8]init!$M$25</f>
        <v>66.570820641083273</v>
      </c>
      <c r="C33" s="4">
        <f>[8]init!$N$25</f>
        <v>3.0605476473906936</v>
      </c>
      <c r="D33" s="7">
        <f>[1]init!$K$25</f>
        <v>0.05</v>
      </c>
      <c r="F33" s="11"/>
    </row>
    <row r="34" spans="1:6" x14ac:dyDescent="0.3">
      <c r="A34" s="1" t="s">
        <v>21</v>
      </c>
      <c r="B34" s="3">
        <f>[9]init!$M$25</f>
        <v>3.4470150060534279</v>
      </c>
      <c r="C34" s="4">
        <f>[9]init!$N$25</f>
        <v>1.4944462157251741</v>
      </c>
      <c r="D34" s="7">
        <f>[1]init!$K$25</f>
        <v>0.05</v>
      </c>
      <c r="F34" s="11"/>
    </row>
    <row r="35" spans="1:6" x14ac:dyDescent="0.3">
      <c r="A35" s="8" t="s">
        <v>16</v>
      </c>
      <c r="B35" s="3">
        <f>[10]init!$M$25</f>
        <v>19.005326579053957</v>
      </c>
      <c r="C35" s="4">
        <f>[10]init!$N$25</f>
        <v>1.7299617487330343</v>
      </c>
      <c r="D35" s="7">
        <f>[1]init!$K$25</f>
        <v>0.05</v>
      </c>
      <c r="F35" s="11"/>
    </row>
    <row r="36" spans="1:6" x14ac:dyDescent="0.3">
      <c r="A36" s="8" t="s">
        <v>23</v>
      </c>
      <c r="B36" s="3">
        <f>[11]init!$M$25</f>
        <v>3.212193109859093</v>
      </c>
      <c r="C36" s="4">
        <f>[11]init!$N$25</f>
        <v>2.1453746357928867</v>
      </c>
      <c r="D36" s="7">
        <f>[1]init!$K$25</f>
        <v>0.05</v>
      </c>
      <c r="F36" s="11"/>
    </row>
    <row r="37" spans="1:6" x14ac:dyDescent="0.3">
      <c r="A37" s="8" t="s">
        <v>17</v>
      </c>
      <c r="B37" s="3">
        <f>[12]init!$M$25</f>
        <v>3.3684050838206656</v>
      </c>
      <c r="C37" s="9">
        <f>[12]init!$N$25</f>
        <v>2.4446660763844861</v>
      </c>
      <c r="D37" s="7">
        <f>[1]init!$K$25</f>
        <v>0.05</v>
      </c>
      <c r="F37" s="11"/>
    </row>
    <row r="38" spans="1:6" x14ac:dyDescent="0.3">
      <c r="A38" s="8" t="s">
        <v>18</v>
      </c>
      <c r="B38" s="3">
        <f>[13]init!$M$25</f>
        <v>2.614353149751389</v>
      </c>
      <c r="C38" s="9">
        <f>[13]init!$N$25</f>
        <v>1.7724663512236636</v>
      </c>
      <c r="D38" s="7">
        <f>[1]init!$K$25</f>
        <v>0.05</v>
      </c>
      <c r="F38" s="11"/>
    </row>
    <row r="39" spans="1:6" x14ac:dyDescent="0.3">
      <c r="A39" s="8" t="s">
        <v>19</v>
      </c>
      <c r="B39" s="3">
        <f>[14]init!$M$25</f>
        <v>2.8308325366636558</v>
      </c>
      <c r="C39" s="9">
        <f>[14]init!$N$25</f>
        <v>1.8180818700068637</v>
      </c>
      <c r="D39" s="7">
        <f>[1]init!$K$25</f>
        <v>0.05</v>
      </c>
      <c r="F39" s="11"/>
    </row>
    <row r="40" spans="1:6" x14ac:dyDescent="0.3">
      <c r="A40" s="8" t="s">
        <v>20</v>
      </c>
      <c r="B40" s="3">
        <f>[15]init!$M$25</f>
        <v>3.2076021630053937</v>
      </c>
      <c r="C40" s="9">
        <f>[15]init!$N$25</f>
        <v>1.5956959075764476</v>
      </c>
      <c r="D40" s="7">
        <f>[1]init!$K$25</f>
        <v>0.05</v>
      </c>
      <c r="F40" s="11"/>
    </row>
    <row r="41" spans="1:6" x14ac:dyDescent="0.3">
      <c r="F41" s="11"/>
    </row>
  </sheetData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Nathan</cp:lastModifiedBy>
  <dcterms:created xsi:type="dcterms:W3CDTF">2013-06-12T12:30:24Z</dcterms:created>
  <dcterms:modified xsi:type="dcterms:W3CDTF">2013-09-17T18:30:10Z</dcterms:modified>
</cp:coreProperties>
</file>