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18195" windowHeight="11535"/>
  </bookViews>
  <sheets>
    <sheet name="INIT" sheetId="1" r:id="rId1"/>
    <sheet name="EVENT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14210" iterateDelta="1E-4"/>
</workbook>
</file>

<file path=xl/calcChain.xml><?xml version="1.0" encoding="utf-8"?>
<calcChain xmlns="http://schemas.openxmlformats.org/spreadsheetml/2006/main">
  <c r="J3" i="1"/>
  <c r="D35"/>
  <c r="D34"/>
  <c r="D33"/>
  <c r="D32"/>
  <c r="D31"/>
  <c r="D30"/>
  <c r="D29"/>
  <c r="D28"/>
  <c r="D27"/>
  <c r="C29"/>
  <c r="C28"/>
  <c r="C27"/>
  <c r="B35"/>
  <c r="B33"/>
  <c r="B31"/>
  <c r="B29"/>
  <c r="B27"/>
  <c r="C35"/>
  <c r="C33"/>
  <c r="C31"/>
  <c r="C30"/>
  <c r="C34"/>
  <c r="B34"/>
  <c r="C32"/>
  <c r="B32"/>
  <c r="B30"/>
  <c r="B28"/>
  <c r="J8"/>
  <c r="J9"/>
  <c r="J7"/>
  <c r="J6"/>
  <c r="J5"/>
  <c r="J4"/>
  <c r="J2"/>
  <c r="J10"/>
  <c r="C19" i="2"/>
  <c r="G10"/>
  <c r="L10"/>
  <c r="C18"/>
  <c r="F10"/>
  <c r="C17"/>
  <c r="G9"/>
  <c r="L9"/>
  <c r="C16"/>
  <c r="F9"/>
  <c r="C15"/>
  <c r="G8"/>
  <c r="L8"/>
  <c r="C14"/>
  <c r="F8"/>
  <c r="C13"/>
  <c r="G7"/>
  <c r="C12"/>
  <c r="F7"/>
  <c r="C11"/>
  <c r="G6"/>
  <c r="L6"/>
  <c r="C10"/>
  <c r="F6"/>
  <c r="C9"/>
  <c r="G5"/>
  <c r="L5"/>
  <c r="C8"/>
  <c r="F5"/>
  <c r="C7"/>
  <c r="G4"/>
  <c r="L4"/>
  <c r="C6"/>
  <c r="F4"/>
  <c r="C3"/>
  <c r="G2"/>
  <c r="C2"/>
  <c r="F2"/>
  <c r="K6"/>
  <c r="K10"/>
  <c r="K9"/>
  <c r="K5"/>
  <c r="K2"/>
  <c r="H8"/>
  <c r="K8"/>
  <c r="L7"/>
  <c r="K7"/>
  <c r="L2"/>
  <c r="K4"/>
  <c r="H10"/>
  <c r="H9"/>
  <c r="H7"/>
  <c r="H5"/>
  <c r="H6"/>
  <c r="H2"/>
  <c r="H4"/>
  <c r="G10" i="1"/>
  <c r="G9"/>
  <c r="G8"/>
  <c r="G7"/>
  <c r="G6"/>
  <c r="G5"/>
  <c r="G4"/>
  <c r="G3"/>
  <c r="G2"/>
  <c r="F10"/>
  <c r="F9"/>
  <c r="F8"/>
  <c r="F7"/>
  <c r="F6"/>
  <c r="F5"/>
  <c r="F4"/>
  <c r="F3"/>
  <c r="F2"/>
  <c r="C8"/>
  <c r="C10"/>
  <c r="C9"/>
  <c r="C7"/>
  <c r="C6"/>
  <c r="C5"/>
  <c r="C4"/>
  <c r="H2"/>
  <c r="H4"/>
  <c r="H6"/>
  <c r="H8"/>
  <c r="H10"/>
  <c r="H3"/>
  <c r="H5"/>
  <c r="H7"/>
  <c r="H9"/>
  <c r="C12"/>
  <c r="C13"/>
  <c r="C19"/>
  <c r="C18"/>
  <c r="C17"/>
  <c r="C16"/>
  <c r="C15"/>
  <c r="C14"/>
  <c r="C11"/>
  <c r="C3"/>
  <c r="C2"/>
</calcChain>
</file>

<file path=xl/sharedStrings.xml><?xml version="1.0" encoding="utf-8"?>
<sst xmlns="http://schemas.openxmlformats.org/spreadsheetml/2006/main" count="110" uniqueCount="21">
  <si>
    <t>accordion</t>
  </si>
  <si>
    <t>autocomplete</t>
  </si>
  <si>
    <t>button</t>
  </si>
  <si>
    <t>checkbox</t>
  </si>
  <si>
    <t>collapsible</t>
  </si>
  <si>
    <t>controlgroupbuttons</t>
  </si>
  <si>
    <t>controlgroupcheckboxes</t>
  </si>
  <si>
    <t>controlgroupselect</t>
  </si>
  <si>
    <t>flipswitch</t>
  </si>
  <si>
    <t>OLD</t>
  </si>
  <si>
    <t>NEW</t>
  </si>
  <si>
    <t>MEANS</t>
  </si>
  <si>
    <t>Version</t>
  </si>
  <si>
    <t>widget</t>
  </si>
  <si>
    <t>diff</t>
  </si>
  <si>
    <t xml:space="preserve"> </t>
  </si>
  <si>
    <t>SIGNIFICANT?</t>
  </si>
  <si>
    <t>JQM 1.3.1 (old)</t>
  </si>
  <si>
    <t>JQM 1.4 (new)</t>
  </si>
  <si>
    <t>Confidence interval</t>
  </si>
  <si>
    <t>crit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</si>
</sst>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0" borderId="0" xfId="0" applyAlignment="1">
      <alignment horizontal="right"/>
    </xf>
    <xf numFmtId="0" fontId="0" fillId="4" borderId="0" xfId="0" applyFill="1"/>
    <xf numFmtId="2" fontId="0" fillId="4" borderId="0" xfId="0" applyNumberFormat="1" applyFill="1"/>
  </cellXfs>
  <cellStyles count="1">
    <cellStyle name="Standaard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/>
          <a:lstStyle/>
          <a:p>
            <a:pPr algn="ctr">
              <a:defRPr/>
            </a:pPr>
            <a:r>
              <a:rPr lang="nl-NL" sz="1700">
                <a:latin typeface="+mj-lt"/>
              </a:rPr>
              <a:t>Comparison</a:t>
            </a:r>
            <a:r>
              <a:rPr lang="nl-NL" sz="1700" baseline="0">
                <a:latin typeface="+mj-lt"/>
              </a:rPr>
              <a:t> on initial execution time</a:t>
            </a:r>
            <a:endParaRPr lang="nl-NL" sz="1700">
              <a:latin typeface="+mj-lt"/>
            </a:endParaRPr>
          </a:p>
        </c:rich>
      </c:tx>
      <c:layout>
        <c:manualLayout>
          <c:xMode val="edge"/>
          <c:yMode val="edge"/>
          <c:x val="0.20704962692671544"/>
          <c:y val="5.6258998667295196E-2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1957606176420925E-2"/>
          <c:y val="0.11846366440042824"/>
          <c:w val="0.78743241469816272"/>
          <c:h val="0.62295021920088234"/>
        </c:manualLayout>
      </c:layout>
      <c:barChart>
        <c:barDir val="col"/>
        <c:grouping val="clustered"/>
        <c:ser>
          <c:idx val="0"/>
          <c:order val="0"/>
          <c:tx>
            <c:strRef>
              <c:f>INIT!$F$1</c:f>
              <c:strCache>
                <c:ptCount val="1"/>
                <c:pt idx="0">
                  <c:v>JQM 1.3.1 (old)</c:v>
                </c:pt>
              </c:strCache>
            </c:strRef>
          </c:tx>
          <c:spPr>
            <a:solidFill>
              <a:schemeClr val="accent2"/>
            </a:solidFill>
          </c:spPr>
          <c:cat>
            <c:strRef>
              <c:f>INIT!$E$2:$E$10</c:f>
              <c:strCache>
                <c:ptCount val="9"/>
                <c:pt idx="0">
                  <c:v>accordion</c:v>
                </c:pt>
                <c:pt idx="1">
                  <c:v>autocomplete</c:v>
                </c:pt>
                <c:pt idx="2">
                  <c:v>button</c:v>
                </c:pt>
                <c:pt idx="3">
                  <c:v>checkbox</c:v>
                </c:pt>
                <c:pt idx="4">
                  <c:v>collapsible</c:v>
                </c:pt>
                <c:pt idx="5">
                  <c:v>controlgroupbuttons</c:v>
                </c:pt>
                <c:pt idx="6">
                  <c:v>controlgroupcheckboxes</c:v>
                </c:pt>
                <c:pt idx="7">
                  <c:v>controlgroupselect</c:v>
                </c:pt>
                <c:pt idx="8">
                  <c:v>flipswitch</c:v>
                </c:pt>
              </c:strCache>
            </c:strRef>
          </c:cat>
          <c:val>
            <c:numRef>
              <c:f>INIT!$F$2:$F$10</c:f>
              <c:numCache>
                <c:formatCode>0.00</c:formatCode>
                <c:ptCount val="9"/>
                <c:pt idx="0">
                  <c:v>221.16504854368932</c:v>
                </c:pt>
                <c:pt idx="1">
                  <c:v>115.77874186550976</c:v>
                </c:pt>
                <c:pt idx="2">
                  <c:v>110.84909909909909</c:v>
                </c:pt>
                <c:pt idx="3">
                  <c:v>113.16626506024096</c:v>
                </c:pt>
                <c:pt idx="4">
                  <c:v>114.29761904761905</c:v>
                </c:pt>
                <c:pt idx="5">
                  <c:v>107.63215859030836</c:v>
                </c:pt>
                <c:pt idx="6">
                  <c:v>114.91509433962264</c:v>
                </c:pt>
                <c:pt idx="7">
                  <c:v>117.27173913043478</c:v>
                </c:pt>
                <c:pt idx="8">
                  <c:v>111.60981912144703</c:v>
                </c:pt>
              </c:numCache>
            </c:numRef>
          </c:val>
        </c:ser>
        <c:ser>
          <c:idx val="1"/>
          <c:order val="1"/>
          <c:tx>
            <c:strRef>
              <c:f>INIT!$G$1</c:f>
              <c:strCache>
                <c:ptCount val="1"/>
                <c:pt idx="0">
                  <c:v>JQM 1.4 (new)</c:v>
                </c:pt>
              </c:strCache>
            </c:strRef>
          </c:tx>
          <c:spPr>
            <a:solidFill>
              <a:schemeClr val="accent3"/>
            </a:solidFill>
          </c:spPr>
          <c:cat>
            <c:strRef>
              <c:f>INIT!$E$2:$E$10</c:f>
              <c:strCache>
                <c:ptCount val="9"/>
                <c:pt idx="0">
                  <c:v>accordion</c:v>
                </c:pt>
                <c:pt idx="1">
                  <c:v>autocomplete</c:v>
                </c:pt>
                <c:pt idx="2">
                  <c:v>button</c:v>
                </c:pt>
                <c:pt idx="3">
                  <c:v>checkbox</c:v>
                </c:pt>
                <c:pt idx="4">
                  <c:v>collapsible</c:v>
                </c:pt>
                <c:pt idx="5">
                  <c:v>controlgroupbuttons</c:v>
                </c:pt>
                <c:pt idx="6">
                  <c:v>controlgroupcheckboxes</c:v>
                </c:pt>
                <c:pt idx="7">
                  <c:v>controlgroupselect</c:v>
                </c:pt>
                <c:pt idx="8">
                  <c:v>flipswitch</c:v>
                </c:pt>
              </c:strCache>
            </c:strRef>
          </c:cat>
          <c:val>
            <c:numRef>
              <c:f>INIT!$G$2:$G$10</c:f>
              <c:numCache>
                <c:formatCode>0.00</c:formatCode>
                <c:ptCount val="9"/>
                <c:pt idx="0">
                  <c:v>188.05910165484633</c:v>
                </c:pt>
                <c:pt idx="1">
                  <c:v>111.88461538461539</c:v>
                </c:pt>
                <c:pt idx="2">
                  <c:v>107.30263157894737</c:v>
                </c:pt>
                <c:pt idx="3">
                  <c:v>106.42823529411764</c:v>
                </c:pt>
                <c:pt idx="4">
                  <c:v>107.1574074074074</c:v>
                </c:pt>
                <c:pt idx="5">
                  <c:v>105.4341252699784</c:v>
                </c:pt>
                <c:pt idx="6">
                  <c:v>110.39816933638444</c:v>
                </c:pt>
                <c:pt idx="7">
                  <c:v>115.20084566596195</c:v>
                </c:pt>
                <c:pt idx="8">
                  <c:v>105.10353535353535</c:v>
                </c:pt>
              </c:numCache>
            </c:numRef>
          </c:val>
        </c:ser>
        <c:axId val="36861440"/>
        <c:axId val="36862976"/>
      </c:barChart>
      <c:catAx>
        <c:axId val="36861440"/>
        <c:scaling>
          <c:orientation val="minMax"/>
        </c:scaling>
        <c:axPos val="b"/>
        <c:numFmt formatCode="General" sourceLinked="1"/>
        <c:tickLblPos val="nextTo"/>
        <c:crossAx val="36862976"/>
        <c:crosses val="autoZero"/>
        <c:auto val="1"/>
        <c:lblAlgn val="ctr"/>
        <c:lblOffset val="100"/>
      </c:catAx>
      <c:valAx>
        <c:axId val="36862976"/>
        <c:scaling>
          <c:orientation val="minMax"/>
          <c:max val="250"/>
        </c:scaling>
        <c:delete val="1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 sz="1400">
                    <a:latin typeface="+mn-lt"/>
                  </a:rPr>
                  <a:t>exectuion</a:t>
                </a:r>
                <a:r>
                  <a:rPr lang="nl-NL" sz="1400" baseline="0">
                    <a:latin typeface="+mn-lt"/>
                  </a:rPr>
                  <a:t> time</a:t>
                </a:r>
                <a:endParaRPr lang="nl-NL" sz="1400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1.2784784015819161E-2"/>
              <c:y val="0.25098055647700357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one"/>
        <c:crossAx val="36861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487911384113764"/>
          <c:y val="0.17555593653632059"/>
          <c:w val="0.17208694858219611"/>
          <c:h val="0.13555584973057666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/>
          <a:lstStyle/>
          <a:p>
            <a:pPr algn="ctr">
              <a:defRPr/>
            </a:pPr>
            <a:r>
              <a:rPr lang="nl-NL" sz="1700">
                <a:latin typeface="+mj-lt"/>
              </a:rPr>
              <a:t>Comparison</a:t>
            </a:r>
            <a:r>
              <a:rPr lang="nl-NL" sz="1700" baseline="0">
                <a:latin typeface="+mj-lt"/>
              </a:rPr>
              <a:t> on initial execution time </a:t>
            </a:r>
          </a:p>
          <a:p>
            <a:pPr algn="ctr">
              <a:defRPr/>
            </a:pPr>
            <a:r>
              <a:rPr lang="nl-NL" sz="1700" baseline="0">
                <a:latin typeface="+mj-lt"/>
              </a:rPr>
              <a:t>(focussed on error bars)</a:t>
            </a:r>
            <a:endParaRPr lang="nl-NL" sz="1700">
              <a:latin typeface="+mj-lt"/>
            </a:endParaRPr>
          </a:p>
        </c:rich>
      </c:tx>
      <c:layout>
        <c:manualLayout>
          <c:xMode val="edge"/>
          <c:yMode val="edge"/>
          <c:x val="0.25402342999807948"/>
          <c:y val="4.8810099854836586E-2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1957606176420925E-2"/>
          <c:y val="6.2167480461590374E-2"/>
          <c:w val="0.78743241469816272"/>
          <c:h val="0.66580585248073076"/>
        </c:manualLayout>
      </c:layout>
      <c:barChart>
        <c:barDir val="col"/>
        <c:grouping val="clustered"/>
        <c:ser>
          <c:idx val="0"/>
          <c:order val="0"/>
          <c:tx>
            <c:strRef>
              <c:f>INIT!$F$1</c:f>
              <c:strCache>
                <c:ptCount val="1"/>
                <c:pt idx="0">
                  <c:v>JQM 1.3.1 (old)</c:v>
                </c:pt>
              </c:strCache>
            </c:strRef>
          </c:tx>
          <c:spPr>
            <a:solidFill>
              <a:schemeClr val="accent2"/>
            </a:solidFill>
          </c:spPr>
          <c:errBars>
            <c:errBarType val="both"/>
            <c:errValType val="cust"/>
            <c:plus>
              <c:numRef>
                <c:f>INIT!$B$27:$B$35</c:f>
                <c:numCache>
                  <c:formatCode>General</c:formatCode>
                  <c:ptCount val="9"/>
                  <c:pt idx="0">
                    <c:v>13.778649898388919</c:v>
                  </c:pt>
                  <c:pt idx="1">
                    <c:v>2.0060708039642297</c:v>
                  </c:pt>
                  <c:pt idx="2">
                    <c:v>1.2386503578269989</c:v>
                  </c:pt>
                  <c:pt idx="3">
                    <c:v>1.726309691715822</c:v>
                  </c:pt>
                  <c:pt idx="4">
                    <c:v>1.8539298644659161</c:v>
                  </c:pt>
                  <c:pt idx="5">
                    <c:v>0.92625287452113081</c:v>
                  </c:pt>
                  <c:pt idx="6">
                    <c:v>1.3820512126025557</c:v>
                  </c:pt>
                  <c:pt idx="7">
                    <c:v>1.8706331055448502</c:v>
                  </c:pt>
                  <c:pt idx="8">
                    <c:v>1.3740229243702693</c:v>
                  </c:pt>
                </c:numCache>
              </c:numRef>
            </c:plus>
            <c:minus>
              <c:numRef>
                <c:f>INIT!$B$27:$B$35</c:f>
                <c:numCache>
                  <c:formatCode>General</c:formatCode>
                  <c:ptCount val="9"/>
                  <c:pt idx="0">
                    <c:v>13.778649898388919</c:v>
                  </c:pt>
                  <c:pt idx="1">
                    <c:v>2.0060708039642297</c:v>
                  </c:pt>
                  <c:pt idx="2">
                    <c:v>1.2386503578269989</c:v>
                  </c:pt>
                  <c:pt idx="3">
                    <c:v>1.726309691715822</c:v>
                  </c:pt>
                  <c:pt idx="4">
                    <c:v>1.8539298644659161</c:v>
                  </c:pt>
                  <c:pt idx="5">
                    <c:v>0.92625287452113081</c:v>
                  </c:pt>
                  <c:pt idx="6">
                    <c:v>1.3820512126025557</c:v>
                  </c:pt>
                  <c:pt idx="7">
                    <c:v>1.8706331055448502</c:v>
                  </c:pt>
                  <c:pt idx="8">
                    <c:v>1.3740229243702693</c:v>
                  </c:pt>
                </c:numCache>
              </c:numRef>
            </c:minus>
          </c:errBars>
          <c:cat>
            <c:strRef>
              <c:f>INIT!$E$2:$E$10</c:f>
              <c:strCache>
                <c:ptCount val="9"/>
                <c:pt idx="0">
                  <c:v>accordion</c:v>
                </c:pt>
                <c:pt idx="1">
                  <c:v>autocomplete</c:v>
                </c:pt>
                <c:pt idx="2">
                  <c:v>button</c:v>
                </c:pt>
                <c:pt idx="3">
                  <c:v>checkbox</c:v>
                </c:pt>
                <c:pt idx="4">
                  <c:v>collapsible</c:v>
                </c:pt>
                <c:pt idx="5">
                  <c:v>controlgroupbuttons</c:v>
                </c:pt>
                <c:pt idx="6">
                  <c:v>controlgroupcheckboxes</c:v>
                </c:pt>
                <c:pt idx="7">
                  <c:v>controlgroupselect</c:v>
                </c:pt>
                <c:pt idx="8">
                  <c:v>flipswitch</c:v>
                </c:pt>
              </c:strCache>
            </c:strRef>
          </c:cat>
          <c:val>
            <c:numRef>
              <c:f>INIT!$F$2:$F$10</c:f>
              <c:numCache>
                <c:formatCode>0.00</c:formatCode>
                <c:ptCount val="9"/>
                <c:pt idx="0">
                  <c:v>221.16504854368932</c:v>
                </c:pt>
                <c:pt idx="1">
                  <c:v>115.77874186550976</c:v>
                </c:pt>
                <c:pt idx="2">
                  <c:v>110.84909909909909</c:v>
                </c:pt>
                <c:pt idx="3">
                  <c:v>113.16626506024096</c:v>
                </c:pt>
                <c:pt idx="4">
                  <c:v>114.29761904761905</c:v>
                </c:pt>
                <c:pt idx="5">
                  <c:v>107.63215859030836</c:v>
                </c:pt>
                <c:pt idx="6">
                  <c:v>114.91509433962264</c:v>
                </c:pt>
                <c:pt idx="7">
                  <c:v>117.27173913043478</c:v>
                </c:pt>
                <c:pt idx="8">
                  <c:v>111.60981912144703</c:v>
                </c:pt>
              </c:numCache>
            </c:numRef>
          </c:val>
        </c:ser>
        <c:ser>
          <c:idx val="1"/>
          <c:order val="1"/>
          <c:tx>
            <c:strRef>
              <c:f>INIT!$G$1</c:f>
              <c:strCache>
                <c:ptCount val="1"/>
                <c:pt idx="0">
                  <c:v>JQM 1.4 (new)</c:v>
                </c:pt>
              </c:strCache>
            </c:strRef>
          </c:tx>
          <c:spPr>
            <a:solidFill>
              <a:schemeClr val="accent3"/>
            </a:solidFill>
          </c:spPr>
          <c:errBars>
            <c:errBarType val="both"/>
            <c:errValType val="cust"/>
            <c:plus>
              <c:numRef>
                <c:f>INIT!$C$27:$C$35</c:f>
                <c:numCache>
                  <c:formatCode>General</c:formatCode>
                  <c:ptCount val="9"/>
                  <c:pt idx="0">
                    <c:v>1.581692225945716</c:v>
                  </c:pt>
                  <c:pt idx="1">
                    <c:v>0.86371243684220333</c:v>
                  </c:pt>
                  <c:pt idx="2">
                    <c:v>0.59607121217144099</c:v>
                  </c:pt>
                  <c:pt idx="3">
                    <c:v>0.52992318970912144</c:v>
                  </c:pt>
                  <c:pt idx="4">
                    <c:v>0.65176456323793375</c:v>
                  </c:pt>
                  <c:pt idx="5">
                    <c:v>0.47577180677873593</c:v>
                  </c:pt>
                  <c:pt idx="6">
                    <c:v>0.57160499253341024</c:v>
                  </c:pt>
                  <c:pt idx="7">
                    <c:v>1.0566476751935354</c:v>
                  </c:pt>
                  <c:pt idx="8">
                    <c:v>0.22878643688679473</c:v>
                  </c:pt>
                </c:numCache>
              </c:numRef>
            </c:plus>
            <c:minus>
              <c:numRef>
                <c:f>INIT!$C$27:$C$35</c:f>
                <c:numCache>
                  <c:formatCode>General</c:formatCode>
                  <c:ptCount val="9"/>
                  <c:pt idx="0">
                    <c:v>1.581692225945716</c:v>
                  </c:pt>
                  <c:pt idx="1">
                    <c:v>0.86371243684220333</c:v>
                  </c:pt>
                  <c:pt idx="2">
                    <c:v>0.59607121217144099</c:v>
                  </c:pt>
                  <c:pt idx="3">
                    <c:v>0.52992318970912144</c:v>
                  </c:pt>
                  <c:pt idx="4">
                    <c:v>0.65176456323793375</c:v>
                  </c:pt>
                  <c:pt idx="5">
                    <c:v>0.47577180677873593</c:v>
                  </c:pt>
                  <c:pt idx="6">
                    <c:v>0.57160499253341024</c:v>
                  </c:pt>
                  <c:pt idx="7">
                    <c:v>1.0566476751935354</c:v>
                  </c:pt>
                  <c:pt idx="8">
                    <c:v>0.22878643688679473</c:v>
                  </c:pt>
                </c:numCache>
              </c:numRef>
            </c:minus>
          </c:errBars>
          <c:cat>
            <c:strRef>
              <c:f>INIT!$E$2:$E$10</c:f>
              <c:strCache>
                <c:ptCount val="9"/>
                <c:pt idx="0">
                  <c:v>accordion</c:v>
                </c:pt>
                <c:pt idx="1">
                  <c:v>autocomplete</c:v>
                </c:pt>
                <c:pt idx="2">
                  <c:v>button</c:v>
                </c:pt>
                <c:pt idx="3">
                  <c:v>checkbox</c:v>
                </c:pt>
                <c:pt idx="4">
                  <c:v>collapsible</c:v>
                </c:pt>
                <c:pt idx="5">
                  <c:v>controlgroupbuttons</c:v>
                </c:pt>
                <c:pt idx="6">
                  <c:v>controlgroupcheckboxes</c:v>
                </c:pt>
                <c:pt idx="7">
                  <c:v>controlgroupselect</c:v>
                </c:pt>
                <c:pt idx="8">
                  <c:v>flipswitch</c:v>
                </c:pt>
              </c:strCache>
            </c:strRef>
          </c:cat>
          <c:val>
            <c:numRef>
              <c:f>INIT!$G$2:$G$10</c:f>
              <c:numCache>
                <c:formatCode>0.00</c:formatCode>
                <c:ptCount val="9"/>
                <c:pt idx="0">
                  <c:v>188.05910165484633</c:v>
                </c:pt>
                <c:pt idx="1">
                  <c:v>111.88461538461539</c:v>
                </c:pt>
                <c:pt idx="2">
                  <c:v>107.30263157894737</c:v>
                </c:pt>
                <c:pt idx="3">
                  <c:v>106.42823529411764</c:v>
                </c:pt>
                <c:pt idx="4">
                  <c:v>107.1574074074074</c:v>
                </c:pt>
                <c:pt idx="5">
                  <c:v>105.4341252699784</c:v>
                </c:pt>
                <c:pt idx="6">
                  <c:v>110.39816933638444</c:v>
                </c:pt>
                <c:pt idx="7">
                  <c:v>115.20084566596195</c:v>
                </c:pt>
                <c:pt idx="8">
                  <c:v>105.10353535353535</c:v>
                </c:pt>
              </c:numCache>
            </c:numRef>
          </c:val>
        </c:ser>
        <c:axId val="47330048"/>
        <c:axId val="47331584"/>
      </c:barChart>
      <c:catAx>
        <c:axId val="47330048"/>
        <c:scaling>
          <c:orientation val="minMax"/>
        </c:scaling>
        <c:axPos val="b"/>
        <c:numFmt formatCode="General" sourceLinked="1"/>
        <c:tickLblPos val="nextTo"/>
        <c:crossAx val="47331584"/>
        <c:crosses val="autoZero"/>
        <c:auto val="1"/>
        <c:lblAlgn val="ctr"/>
        <c:lblOffset val="100"/>
      </c:catAx>
      <c:valAx>
        <c:axId val="47331584"/>
        <c:scaling>
          <c:orientation val="minMax"/>
          <c:max val="250"/>
          <c:min val="100"/>
        </c:scaling>
        <c:delete val="1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 sz="1400">
                    <a:latin typeface="+mn-lt"/>
                  </a:rPr>
                  <a:t>exectuion</a:t>
                </a:r>
                <a:r>
                  <a:rPr lang="nl-NL" sz="1400" baseline="0">
                    <a:latin typeface="+mn-lt"/>
                  </a:rPr>
                  <a:t> time</a:t>
                </a:r>
                <a:endParaRPr lang="nl-NL" sz="1400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1.0978099282305158E-2"/>
              <c:y val="0.31538781116047648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one"/>
        <c:crossAx val="47330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1613184530795435"/>
          <c:y val="0.21839479562261421"/>
          <c:w val="0.98907097994864457"/>
          <c:h val="0.35403784024203677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/>
          <a:lstStyle/>
          <a:p>
            <a:pPr>
              <a:defRPr/>
            </a:pPr>
            <a:r>
              <a:rPr lang="nl-NL" sz="1700">
                <a:latin typeface="+mj-lt"/>
              </a:rPr>
              <a:t>Comparison</a:t>
            </a:r>
            <a:r>
              <a:rPr lang="nl-NL" sz="1700" baseline="0">
                <a:latin typeface="+mj-lt"/>
              </a:rPr>
              <a:t> on initial event time</a:t>
            </a:r>
            <a:endParaRPr lang="nl-NL" sz="1700">
              <a:latin typeface="+mj-lt"/>
            </a:endParaRPr>
          </a:p>
        </c:rich>
      </c:tx>
      <c:layout>
        <c:manualLayout>
          <c:xMode val="edge"/>
          <c:yMode val="edge"/>
          <c:x val="0.13478235842450953"/>
          <c:y val="5.6258770470592585E-2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1957606176420925E-2"/>
          <c:y val="0.19127991572697739"/>
          <c:w val="0.78743241469816272"/>
          <c:h val="0.46468852264394506"/>
        </c:manualLayout>
      </c:layout>
      <c:barChart>
        <c:barDir val="col"/>
        <c:grouping val="clustered"/>
        <c:ser>
          <c:idx val="0"/>
          <c:order val="0"/>
          <c:tx>
            <c:strRef>
              <c:f>EVENT!$F$1</c:f>
              <c:strCache>
                <c:ptCount val="1"/>
                <c:pt idx="0">
                  <c:v>OLD</c:v>
                </c:pt>
              </c:strCache>
            </c:strRef>
          </c:tx>
          <c:spPr>
            <a:solidFill>
              <a:schemeClr val="accent2"/>
            </a:solidFill>
          </c:spPr>
          <c:cat>
            <c:strRef>
              <c:f>EVENT!$E$2:$E$10</c:f>
              <c:strCache>
                <c:ptCount val="9"/>
                <c:pt idx="0">
                  <c:v>accordion</c:v>
                </c:pt>
                <c:pt idx="2">
                  <c:v>button</c:v>
                </c:pt>
                <c:pt idx="3">
                  <c:v>checkbox</c:v>
                </c:pt>
                <c:pt idx="4">
                  <c:v>collapsible</c:v>
                </c:pt>
                <c:pt idx="5">
                  <c:v>controlgroupbuttons</c:v>
                </c:pt>
                <c:pt idx="6">
                  <c:v>controlgroupcheckboxes</c:v>
                </c:pt>
                <c:pt idx="7">
                  <c:v>controlgroupselect</c:v>
                </c:pt>
                <c:pt idx="8">
                  <c:v>flipswitch</c:v>
                </c:pt>
              </c:strCache>
            </c:strRef>
          </c:cat>
          <c:val>
            <c:numRef>
              <c:f>EVENT!$F$2:$F$10</c:f>
              <c:numCache>
                <c:formatCode>0.00</c:formatCode>
                <c:ptCount val="9"/>
                <c:pt idx="0">
                  <c:v>152.29324894514767</c:v>
                </c:pt>
                <c:pt idx="2">
                  <c:v>76.036319612590802</c:v>
                </c:pt>
                <c:pt idx="3">
                  <c:v>1.6739999999999999</c:v>
                </c:pt>
                <c:pt idx="4">
                  <c:v>0.628</c:v>
                </c:pt>
                <c:pt idx="5">
                  <c:v>78.179324894514764</c:v>
                </c:pt>
                <c:pt idx="6">
                  <c:v>2.2551440329218106</c:v>
                </c:pt>
                <c:pt idx="7">
                  <c:v>1.230971128608924</c:v>
                </c:pt>
                <c:pt idx="8">
                  <c:v>1.1435294117647059</c:v>
                </c:pt>
              </c:numCache>
            </c:numRef>
          </c:val>
        </c:ser>
        <c:ser>
          <c:idx val="1"/>
          <c:order val="1"/>
          <c:tx>
            <c:strRef>
              <c:f>EVENT!$G$1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chemeClr val="accent3"/>
            </a:solidFill>
          </c:spPr>
          <c:cat>
            <c:strRef>
              <c:f>EVENT!$E$2:$E$10</c:f>
              <c:strCache>
                <c:ptCount val="9"/>
                <c:pt idx="0">
                  <c:v>accordion</c:v>
                </c:pt>
                <c:pt idx="2">
                  <c:v>button</c:v>
                </c:pt>
                <c:pt idx="3">
                  <c:v>checkbox</c:v>
                </c:pt>
                <c:pt idx="4">
                  <c:v>collapsible</c:v>
                </c:pt>
                <c:pt idx="5">
                  <c:v>controlgroupbuttons</c:v>
                </c:pt>
                <c:pt idx="6">
                  <c:v>controlgroupcheckboxes</c:v>
                </c:pt>
                <c:pt idx="7">
                  <c:v>controlgroupselect</c:v>
                </c:pt>
                <c:pt idx="8">
                  <c:v>flipswitch</c:v>
                </c:pt>
              </c:strCache>
            </c:strRef>
          </c:cat>
          <c:val>
            <c:numRef>
              <c:f>EVENT!$G$2:$G$10</c:f>
              <c:numCache>
                <c:formatCode>0.00</c:formatCode>
                <c:ptCount val="9"/>
                <c:pt idx="0">
                  <c:v>150.47131147540983</c:v>
                </c:pt>
                <c:pt idx="2">
                  <c:v>69.962441314553985</c:v>
                </c:pt>
                <c:pt idx="3">
                  <c:v>1.6659999999999999</c:v>
                </c:pt>
                <c:pt idx="4">
                  <c:v>0.62</c:v>
                </c:pt>
                <c:pt idx="5">
                  <c:v>78.273833671399601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axId val="37449728"/>
        <c:axId val="37451264"/>
      </c:barChart>
      <c:catAx>
        <c:axId val="37449728"/>
        <c:scaling>
          <c:orientation val="minMax"/>
        </c:scaling>
        <c:axPos val="b"/>
        <c:numFmt formatCode="General" sourceLinked="1"/>
        <c:tickLblPos val="nextTo"/>
        <c:crossAx val="37451264"/>
        <c:crosses val="autoZero"/>
        <c:auto val="1"/>
        <c:lblAlgn val="ctr"/>
        <c:lblOffset val="100"/>
      </c:catAx>
      <c:valAx>
        <c:axId val="37451264"/>
        <c:scaling>
          <c:orientation val="minMax"/>
        </c:scaling>
        <c:delete val="1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 sz="1400">
                    <a:latin typeface="+mn-lt"/>
                  </a:rPr>
                  <a:t>exectuion</a:t>
                </a:r>
                <a:r>
                  <a:rPr lang="nl-NL" sz="1400" baseline="0">
                    <a:latin typeface="+mn-lt"/>
                  </a:rPr>
                  <a:t> time</a:t>
                </a:r>
                <a:endParaRPr lang="nl-NL" sz="1400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1.9445768951548814E-3"/>
              <c:y val="0.18875841928209677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one"/>
        <c:crossAx val="374497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507364975450078"/>
          <c:y val="0.43098591549295773"/>
          <c:w val="8.0196399345335512E-2"/>
          <c:h val="0.13521126760563379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/>
          <a:lstStyle/>
          <a:p>
            <a:pPr>
              <a:defRPr/>
            </a:pPr>
            <a:r>
              <a:rPr lang="nl-NL" sz="1700">
                <a:latin typeface="+mj-lt"/>
              </a:rPr>
              <a:t>Comparison</a:t>
            </a:r>
            <a:r>
              <a:rPr lang="nl-NL" sz="1700" baseline="0">
                <a:latin typeface="+mj-lt"/>
              </a:rPr>
              <a:t> on initial event time (normalized)</a:t>
            </a:r>
            <a:endParaRPr lang="nl-NL" sz="1700">
              <a:latin typeface="+mj-lt"/>
            </a:endParaRPr>
          </a:p>
        </c:rich>
      </c:tx>
      <c:layout>
        <c:manualLayout>
          <c:xMode val="edge"/>
          <c:yMode val="edge"/>
          <c:x val="0.13478235842450953"/>
          <c:y val="3.7505748401168167E-2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1957606176420925E-2"/>
          <c:y val="0.19127991572697739"/>
          <c:w val="0.78743241469816272"/>
          <c:h val="0.46468852264394506"/>
        </c:manualLayout>
      </c:layout>
      <c:barChart>
        <c:barDir val="col"/>
        <c:grouping val="clustered"/>
        <c:ser>
          <c:idx val="0"/>
          <c:order val="0"/>
          <c:tx>
            <c:strRef>
              <c:f>EVENT!$K$1</c:f>
              <c:strCache>
                <c:ptCount val="1"/>
                <c:pt idx="0">
                  <c:v>OLD</c:v>
                </c:pt>
              </c:strCache>
            </c:strRef>
          </c:tx>
          <c:spPr>
            <a:solidFill>
              <a:schemeClr val="accent2"/>
            </a:solidFill>
          </c:spPr>
          <c:cat>
            <c:strRef>
              <c:f>EVENT!$J$2:$J$10</c:f>
              <c:strCache>
                <c:ptCount val="9"/>
                <c:pt idx="0">
                  <c:v>accordion</c:v>
                </c:pt>
                <c:pt idx="2">
                  <c:v>button</c:v>
                </c:pt>
                <c:pt idx="3">
                  <c:v>checkbox</c:v>
                </c:pt>
                <c:pt idx="4">
                  <c:v>collapsible</c:v>
                </c:pt>
                <c:pt idx="5">
                  <c:v>controlgroupbuttons</c:v>
                </c:pt>
                <c:pt idx="6">
                  <c:v>controlgroupcheckboxes</c:v>
                </c:pt>
                <c:pt idx="7">
                  <c:v>controlgroupselect</c:v>
                </c:pt>
                <c:pt idx="8">
                  <c:v>flipswitch</c:v>
                </c:pt>
              </c:strCache>
            </c:strRef>
          </c:cat>
          <c:val>
            <c:numRef>
              <c:f>EVENT!$K$2:$K$10</c:f>
              <c:numCache>
                <c:formatCode>0.00</c:formatCode>
                <c:ptCount val="9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0.99879258786171643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strRef>
              <c:f>EVENT!$L$1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chemeClr val="accent3"/>
            </a:solidFill>
          </c:spPr>
          <c:cat>
            <c:strRef>
              <c:f>EVENT!$J$2:$J$10</c:f>
              <c:strCache>
                <c:ptCount val="9"/>
                <c:pt idx="0">
                  <c:v>accordion</c:v>
                </c:pt>
                <c:pt idx="2">
                  <c:v>button</c:v>
                </c:pt>
                <c:pt idx="3">
                  <c:v>checkbox</c:v>
                </c:pt>
                <c:pt idx="4">
                  <c:v>collapsible</c:v>
                </c:pt>
                <c:pt idx="5">
                  <c:v>controlgroupbuttons</c:v>
                </c:pt>
                <c:pt idx="6">
                  <c:v>controlgroupcheckboxes</c:v>
                </c:pt>
                <c:pt idx="7">
                  <c:v>controlgroupselect</c:v>
                </c:pt>
                <c:pt idx="8">
                  <c:v>flipswitch</c:v>
                </c:pt>
              </c:strCache>
            </c:strRef>
          </c:cat>
          <c:val>
            <c:numRef>
              <c:f>EVENT!$L$2:$L$10</c:f>
              <c:numCache>
                <c:formatCode>0.00</c:formatCode>
                <c:ptCount val="9"/>
                <c:pt idx="0">
                  <c:v>0.98803664980320927</c:v>
                </c:pt>
                <c:pt idx="2">
                  <c:v>0.92011872314462928</c:v>
                </c:pt>
                <c:pt idx="3">
                  <c:v>0.99522102747909202</c:v>
                </c:pt>
                <c:pt idx="4">
                  <c:v>0.98726114649681529</c:v>
                </c:pt>
                <c:pt idx="5">
                  <c:v>1</c:v>
                </c:pt>
                <c:pt idx="6">
                  <c:v>0.88686131386861311</c:v>
                </c:pt>
                <c:pt idx="7">
                  <c:v>0.812366737739872</c:v>
                </c:pt>
                <c:pt idx="8">
                  <c:v>0.87448559670781889</c:v>
                </c:pt>
              </c:numCache>
            </c:numRef>
          </c:val>
        </c:ser>
        <c:axId val="37476992"/>
        <c:axId val="37478784"/>
      </c:barChart>
      <c:catAx>
        <c:axId val="37476992"/>
        <c:scaling>
          <c:orientation val="minMax"/>
        </c:scaling>
        <c:axPos val="b"/>
        <c:numFmt formatCode="General" sourceLinked="1"/>
        <c:tickLblPos val="nextTo"/>
        <c:crossAx val="37478784"/>
        <c:crosses val="autoZero"/>
        <c:auto val="1"/>
        <c:lblAlgn val="ctr"/>
        <c:lblOffset val="100"/>
      </c:catAx>
      <c:valAx>
        <c:axId val="37478784"/>
        <c:scaling>
          <c:orientation val="minMax"/>
        </c:scaling>
        <c:delete val="1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 sz="1400">
                    <a:latin typeface="+mn-lt"/>
                  </a:rPr>
                  <a:t>exectuion</a:t>
                </a:r>
                <a:r>
                  <a:rPr lang="nl-NL" sz="1400" baseline="0">
                    <a:latin typeface="+mn-lt"/>
                  </a:rPr>
                  <a:t> time</a:t>
                </a:r>
                <a:endParaRPr lang="nl-NL" sz="1400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1.9445768951548814E-3"/>
              <c:y val="0.18875841928209677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one"/>
        <c:crossAx val="37476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507364975450078"/>
          <c:y val="0.43098591549295773"/>
          <c:w val="8.0196399345335512E-2"/>
          <c:h val="0.13521126760563379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12</xdr:row>
      <xdr:rowOff>76200</xdr:rowOff>
    </xdr:from>
    <xdr:to>
      <xdr:col>12</xdr:col>
      <xdr:colOff>571500</xdr:colOff>
      <xdr:row>34</xdr:row>
      <xdr:rowOff>171450</xdr:rowOff>
    </xdr:to>
    <xdr:graphicFrame macro="">
      <xdr:nvGraphicFramePr>
        <xdr:cNvPr id="102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352425</xdr:colOff>
      <xdr:row>36</xdr:row>
      <xdr:rowOff>57150</xdr:rowOff>
    </xdr:from>
    <xdr:to>
      <xdr:col>12</xdr:col>
      <xdr:colOff>590550</xdr:colOff>
      <xdr:row>63</xdr:row>
      <xdr:rowOff>28575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16</xdr:row>
      <xdr:rowOff>0</xdr:rowOff>
    </xdr:from>
    <xdr:to>
      <xdr:col>10</xdr:col>
      <xdr:colOff>238125</xdr:colOff>
      <xdr:row>33</xdr:row>
      <xdr:rowOff>142875</xdr:rowOff>
    </xdr:to>
    <xdr:graphicFrame macro="">
      <xdr:nvGraphicFramePr>
        <xdr:cNvPr id="409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34</xdr:row>
      <xdr:rowOff>114300</xdr:rowOff>
    </xdr:from>
    <xdr:to>
      <xdr:col>10</xdr:col>
      <xdr:colOff>247650</xdr:colOff>
      <xdr:row>52</xdr:row>
      <xdr:rowOff>66675</xdr:rowOff>
    </xdr:to>
    <xdr:graphicFrame macro="">
      <xdr:nvGraphicFramePr>
        <xdr:cNvPr id="409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ished%20500samples%20t-Test/accord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nished%20500samples%20t-Test/autocomple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nished%20500samples%20t-Test/butt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nished%20500samples%20t-Test/checkbox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nished%20500samples%20t-Test/collapsib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nished%20500samples%20t-Test/controlgroupbutton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nished%20500samples%20t-Test/controlgroupcheckboxe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nished%20500samples%20t-Test/controlgroupselec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nished%20500samples%20t-Test/flipswitch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sults Accordion"/>
      <sheetName val="INIT"/>
      <sheetName val="EVENT"/>
      <sheetName val="t-test EVENT"/>
      <sheetName val="clean event data"/>
      <sheetName val="t-test"/>
      <sheetName val="Sheet2"/>
    </sheetNames>
    <sheetDataSet>
      <sheetData sheetId="0"/>
      <sheetData sheetId="1">
        <row r="25">
          <cell r="K25">
            <v>0.05</v>
          </cell>
          <cell r="M25">
            <v>13.778649898388919</v>
          </cell>
          <cell r="N25">
            <v>1.581692225945716</v>
          </cell>
        </row>
        <row r="503">
          <cell r="F503">
            <v>221.16504854368932</v>
          </cell>
          <cell r="H503">
            <v>188.05910165484633</v>
          </cell>
        </row>
      </sheetData>
      <sheetData sheetId="2">
        <row r="503">
          <cell r="F503">
            <v>152.29324894514767</v>
          </cell>
          <cell r="H503">
            <v>150.47131147540983</v>
          </cell>
        </row>
      </sheetData>
      <sheetData sheetId="3"/>
      <sheetData sheetId="4"/>
      <sheetData sheetId="5">
        <row r="15">
          <cell r="B15" t="b">
            <v>1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esults Accordion"/>
      <sheetName val="INIT"/>
      <sheetName val="t-test"/>
      <sheetName val="data"/>
      <sheetName val="autocompletion"/>
    </sheetNames>
    <sheetDataSet>
      <sheetData sheetId="0" refreshError="1"/>
      <sheetData sheetId="1" refreshError="1">
        <row r="25">
          <cell r="K25">
            <v>0.05</v>
          </cell>
          <cell r="M25">
            <v>2.0060708039642297</v>
          </cell>
          <cell r="N25">
            <v>0.86371243684220333</v>
          </cell>
        </row>
        <row r="503">
          <cell r="F503">
            <v>115.77874186550976</v>
          </cell>
          <cell r="H503">
            <v>111.88461538461539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esults Accordion"/>
      <sheetName val="INIT"/>
      <sheetName val="EVENT"/>
      <sheetName val="t-test"/>
      <sheetName val="Sheet1"/>
    </sheetNames>
    <sheetDataSet>
      <sheetData sheetId="0"/>
      <sheetData sheetId="1">
        <row r="25">
          <cell r="K25">
            <v>0.05</v>
          </cell>
          <cell r="M25">
            <v>1.2386503578269989</v>
          </cell>
          <cell r="N25">
            <v>0.59607121217144099</v>
          </cell>
        </row>
        <row r="503">
          <cell r="F503">
            <v>110.84909909909909</v>
          </cell>
          <cell r="H503">
            <v>107.30263157894737</v>
          </cell>
        </row>
      </sheetData>
      <sheetData sheetId="2">
        <row r="503">
          <cell r="F503">
            <v>76.036319612590802</v>
          </cell>
          <cell r="H503">
            <v>69.962441314553985</v>
          </cell>
        </row>
      </sheetData>
      <sheetData sheetId="3">
        <row r="15">
          <cell r="B15" t="b">
            <v>1</v>
          </cell>
        </row>
      </sheetData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Results Accordion"/>
      <sheetName val="INIT"/>
      <sheetName val="EVENT"/>
      <sheetName val="t-test"/>
      <sheetName val="Sheet1"/>
    </sheetNames>
    <sheetDataSet>
      <sheetData sheetId="0"/>
      <sheetData sheetId="1">
        <row r="25">
          <cell r="K25">
            <v>0.05</v>
          </cell>
          <cell r="M25">
            <v>1.726309691715822</v>
          </cell>
          <cell r="N25">
            <v>0.52992318970912144</v>
          </cell>
        </row>
        <row r="503">
          <cell r="F503">
            <v>113.16626506024096</v>
          </cell>
          <cell r="H503">
            <v>106.42823529411764</v>
          </cell>
        </row>
      </sheetData>
      <sheetData sheetId="2">
        <row r="503">
          <cell r="F503">
            <v>1.6739999999999999</v>
          </cell>
          <cell r="H503">
            <v>1.6659999999999999</v>
          </cell>
        </row>
      </sheetData>
      <sheetData sheetId="3">
        <row r="15">
          <cell r="B15" t="b">
            <v>1</v>
          </cell>
        </row>
      </sheetData>
      <sheetData sheetId="4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sults Accordion"/>
      <sheetName val="INIT"/>
      <sheetName val="EVENT"/>
      <sheetName val="t-test"/>
      <sheetName val="Sheet1"/>
    </sheetNames>
    <sheetDataSet>
      <sheetData sheetId="0"/>
      <sheetData sheetId="1">
        <row r="25">
          <cell r="K25">
            <v>0.05</v>
          </cell>
          <cell r="M25">
            <v>1.8539298644659161</v>
          </cell>
          <cell r="N25">
            <v>0.65176456323793375</v>
          </cell>
        </row>
        <row r="503">
          <cell r="F503">
            <v>114.29761904761905</v>
          </cell>
          <cell r="H503">
            <v>107.1574074074074</v>
          </cell>
        </row>
      </sheetData>
      <sheetData sheetId="2">
        <row r="503">
          <cell r="F503">
            <v>0.628</v>
          </cell>
          <cell r="H503">
            <v>0.62</v>
          </cell>
        </row>
      </sheetData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Results Accordion"/>
      <sheetName val="INIT"/>
      <sheetName val="EVENT"/>
      <sheetName val="t-test"/>
      <sheetName val="Sheet2"/>
    </sheetNames>
    <sheetDataSet>
      <sheetData sheetId="0"/>
      <sheetData sheetId="1">
        <row r="25">
          <cell r="K25">
            <v>0.05</v>
          </cell>
          <cell r="M25">
            <v>0.92625287452113081</v>
          </cell>
          <cell r="N25">
            <v>0.47577180677873593</v>
          </cell>
        </row>
        <row r="503">
          <cell r="F503">
            <v>107.63215859030836</v>
          </cell>
          <cell r="H503">
            <v>105.4341252699784</v>
          </cell>
        </row>
      </sheetData>
      <sheetData sheetId="2">
        <row r="503">
          <cell r="F503">
            <v>78.179324894514764</v>
          </cell>
          <cell r="H503">
            <v>78.273833671399601</v>
          </cell>
        </row>
      </sheetData>
      <sheetData sheetId="3">
        <row r="15">
          <cell r="B15" t="b">
            <v>1</v>
          </cell>
        </row>
      </sheetData>
      <sheetData sheetId="4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Results Accordion"/>
      <sheetName val="INIT"/>
      <sheetName val="EVENT"/>
      <sheetName val="t-test"/>
      <sheetName val="Sheet1"/>
    </sheetNames>
    <sheetDataSet>
      <sheetData sheetId="0"/>
      <sheetData sheetId="1">
        <row r="25">
          <cell r="K25">
            <v>0.05</v>
          </cell>
          <cell r="M25">
            <v>1.3820512126025557</v>
          </cell>
          <cell r="N25">
            <v>0.57160499253341024</v>
          </cell>
        </row>
        <row r="503">
          <cell r="F503">
            <v>114.91509433962264</v>
          </cell>
          <cell r="H503">
            <v>110.39816933638444</v>
          </cell>
        </row>
      </sheetData>
      <sheetData sheetId="2">
        <row r="503">
          <cell r="F503">
            <v>2.2551440329218106</v>
          </cell>
          <cell r="H503">
            <v>2</v>
          </cell>
        </row>
      </sheetData>
      <sheetData sheetId="3">
        <row r="15">
          <cell r="B15" t="b">
            <v>1</v>
          </cell>
        </row>
      </sheetData>
      <sheetData sheetId="4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Results Accordion"/>
      <sheetName val="INIT"/>
      <sheetName val="EVENT"/>
      <sheetName val="t-test"/>
      <sheetName val="Sheet3"/>
    </sheetNames>
    <sheetDataSet>
      <sheetData sheetId="0"/>
      <sheetData sheetId="1">
        <row r="25">
          <cell r="K25">
            <v>0.05</v>
          </cell>
          <cell r="M25">
            <v>1.8706331055448502</v>
          </cell>
          <cell r="N25">
            <v>1.0566476751935354</v>
          </cell>
        </row>
        <row r="503">
          <cell r="F503">
            <v>117.27173913043478</v>
          </cell>
          <cell r="H503">
            <v>115.20084566596195</v>
          </cell>
        </row>
      </sheetData>
      <sheetData sheetId="2">
        <row r="503">
          <cell r="F503">
            <v>1.230971128608924</v>
          </cell>
          <cell r="H503">
            <v>1</v>
          </cell>
        </row>
      </sheetData>
      <sheetData sheetId="3">
        <row r="15">
          <cell r="B15" t="b">
            <v>1</v>
          </cell>
        </row>
      </sheetData>
      <sheetData sheetId="4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Results Accordion"/>
      <sheetName val="INIT"/>
      <sheetName val="EVENT"/>
      <sheetName val="t-test"/>
      <sheetName val="Sheet1"/>
    </sheetNames>
    <sheetDataSet>
      <sheetData sheetId="0"/>
      <sheetData sheetId="1">
        <row r="25">
          <cell r="K25">
            <v>0.05</v>
          </cell>
          <cell r="M25">
            <v>1.3740229243702693</v>
          </cell>
          <cell r="N25">
            <v>0.22878643688679473</v>
          </cell>
        </row>
        <row r="503">
          <cell r="F503">
            <v>111.60981912144703</v>
          </cell>
          <cell r="H503">
            <v>105.10353535353535</v>
          </cell>
        </row>
      </sheetData>
      <sheetData sheetId="2">
        <row r="503">
          <cell r="F503">
            <v>1.1435294117647059</v>
          </cell>
          <cell r="H503">
            <v>1</v>
          </cell>
        </row>
      </sheetData>
      <sheetData sheetId="3">
        <row r="15">
          <cell r="B15" t="b">
            <v>1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5"/>
  <sheetViews>
    <sheetView tabSelected="1" topLeftCell="A16" workbookViewId="0">
      <selection activeCell="O31" sqref="O31"/>
    </sheetView>
  </sheetViews>
  <sheetFormatPr defaultRowHeight="15"/>
  <cols>
    <col min="1" max="1" width="25.28515625" customWidth="1"/>
    <col min="2" max="2" width="14.28515625" bestFit="1" customWidth="1"/>
    <col min="3" max="3" width="12.28515625" customWidth="1"/>
    <col min="4" max="4" width="10.140625" customWidth="1"/>
    <col min="5" max="5" width="24" customWidth="1"/>
    <col min="6" max="6" width="14.28515625" bestFit="1" customWidth="1"/>
    <col min="7" max="7" width="13.7109375" bestFit="1" customWidth="1"/>
    <col min="10" max="10" width="13.28515625" customWidth="1"/>
  </cols>
  <sheetData>
    <row r="1" spans="1:10">
      <c r="B1" t="s">
        <v>12</v>
      </c>
      <c r="C1" s="7" t="s">
        <v>11</v>
      </c>
      <c r="E1" t="s">
        <v>13</v>
      </c>
      <c r="F1" s="8" t="s">
        <v>17</v>
      </c>
      <c r="G1" s="8" t="s">
        <v>18</v>
      </c>
      <c r="H1" s="7" t="s">
        <v>14</v>
      </c>
      <c r="J1" t="s">
        <v>16</v>
      </c>
    </row>
    <row r="2" spans="1:10">
      <c r="A2" s="1" t="s">
        <v>0</v>
      </c>
      <c r="B2" s="3" t="s">
        <v>17</v>
      </c>
      <c r="C2" s="4">
        <f>[1]INIT!$F$503</f>
        <v>221.16504854368932</v>
      </c>
      <c r="E2" s="1" t="s">
        <v>0</v>
      </c>
      <c r="F2" s="4">
        <f>[1]INIT!$F$503</f>
        <v>221.16504854368932</v>
      </c>
      <c r="G2" s="6">
        <f>[1]INIT!$H$503</f>
        <v>188.05910165484633</v>
      </c>
      <c r="H2" s="2">
        <f>F2-G2</f>
        <v>33.105946888842993</v>
      </c>
      <c r="J2" s="6" t="b">
        <f>'[1]t-test'!$B$15</f>
        <v>1</v>
      </c>
    </row>
    <row r="3" spans="1:10">
      <c r="A3" s="1"/>
      <c r="B3" s="5" t="s">
        <v>18</v>
      </c>
      <c r="C3" s="6">
        <f>[1]INIT!$H$503</f>
        <v>188.05910165484633</v>
      </c>
      <c r="E3" s="1" t="s">
        <v>1</v>
      </c>
      <c r="F3" s="4">
        <f>[2]INIT!$F$503</f>
        <v>115.77874186550976</v>
      </c>
      <c r="G3" s="6">
        <f>[2]INIT!$H$503</f>
        <v>111.88461538461539</v>
      </c>
      <c r="H3" s="2">
        <f t="shared" ref="H3:H10" si="0">F3-G3</f>
        <v>3.8941264808943714</v>
      </c>
      <c r="J3" s="6" t="e">
        <f>'[2]t-test'!$B$15</f>
        <v>#REF!</v>
      </c>
    </row>
    <row r="4" spans="1:10">
      <c r="A4" s="1" t="s">
        <v>1</v>
      </c>
      <c r="B4" s="3" t="s">
        <v>17</v>
      </c>
      <c r="C4" s="4">
        <f>[2]INIT!$F$503</f>
        <v>115.77874186550976</v>
      </c>
      <c r="E4" s="1" t="s">
        <v>2</v>
      </c>
      <c r="F4" s="4">
        <f>[3]INIT!$F$503</f>
        <v>110.84909909909909</v>
      </c>
      <c r="G4" s="6">
        <f>[3]INIT!$H$503</f>
        <v>107.30263157894737</v>
      </c>
      <c r="H4" s="2">
        <f t="shared" si="0"/>
        <v>3.5464675201517224</v>
      </c>
      <c r="J4" s="6" t="b">
        <f>'[3]t-test'!$B$15</f>
        <v>1</v>
      </c>
    </row>
    <row r="5" spans="1:10">
      <c r="A5" s="1"/>
      <c r="B5" s="5" t="s">
        <v>18</v>
      </c>
      <c r="C5" s="6">
        <f>[2]INIT!$H$503</f>
        <v>111.88461538461539</v>
      </c>
      <c r="E5" s="1" t="s">
        <v>3</v>
      </c>
      <c r="F5" s="4">
        <f>[4]INIT!$F$503</f>
        <v>113.16626506024096</v>
      </c>
      <c r="G5" s="6">
        <f>[4]INIT!$H$503</f>
        <v>106.42823529411764</v>
      </c>
      <c r="H5" s="2">
        <f t="shared" si="0"/>
        <v>6.7380297661233186</v>
      </c>
      <c r="J5" s="6" t="b">
        <f>'[4]t-test'!$B$15</f>
        <v>1</v>
      </c>
    </row>
    <row r="6" spans="1:10">
      <c r="A6" s="1" t="s">
        <v>2</v>
      </c>
      <c r="B6" s="3" t="s">
        <v>17</v>
      </c>
      <c r="C6" s="4">
        <f>[3]INIT!$F$503</f>
        <v>110.84909909909909</v>
      </c>
      <c r="E6" s="1" t="s">
        <v>4</v>
      </c>
      <c r="F6" s="4">
        <f>[5]INIT!$F$503</f>
        <v>114.29761904761905</v>
      </c>
      <c r="G6" s="6">
        <f>[5]INIT!$H$503</f>
        <v>107.1574074074074</v>
      </c>
      <c r="H6" s="2">
        <f t="shared" si="0"/>
        <v>7.1402116402116462</v>
      </c>
      <c r="J6" s="6" t="b">
        <f>'[6]t-test'!$B$15</f>
        <v>1</v>
      </c>
    </row>
    <row r="7" spans="1:10">
      <c r="A7" s="1"/>
      <c r="B7" s="5" t="s">
        <v>18</v>
      </c>
      <c r="C7" s="6">
        <f>[3]INIT!$H$503</f>
        <v>107.30263157894737</v>
      </c>
      <c r="E7" s="1" t="s">
        <v>5</v>
      </c>
      <c r="F7" s="4">
        <f>[6]INIT!$F$503</f>
        <v>107.63215859030836</v>
      </c>
      <c r="G7" s="6">
        <f>[6]INIT!$H$503</f>
        <v>105.4341252699784</v>
      </c>
      <c r="H7" s="2">
        <f t="shared" si="0"/>
        <v>2.1980333203299693</v>
      </c>
      <c r="J7" s="6" t="b">
        <f>'[6]t-test'!$B$15</f>
        <v>1</v>
      </c>
    </row>
    <row r="8" spans="1:10">
      <c r="A8" s="1" t="s">
        <v>3</v>
      </c>
      <c r="B8" s="3" t="s">
        <v>17</v>
      </c>
      <c r="C8" s="4">
        <f>[4]INIT!$F$503</f>
        <v>113.16626506024096</v>
      </c>
      <c r="E8" s="1" t="s">
        <v>6</v>
      </c>
      <c r="F8" s="4">
        <f>[7]INIT!$F$503</f>
        <v>114.91509433962264</v>
      </c>
      <c r="G8" s="6">
        <f>[7]INIT!$H$503</f>
        <v>110.39816933638444</v>
      </c>
      <c r="H8" s="2">
        <f t="shared" si="0"/>
        <v>4.5169250032381996</v>
      </c>
      <c r="J8" s="6" t="b">
        <f>'[7]t-test'!$B$15</f>
        <v>1</v>
      </c>
    </row>
    <row r="9" spans="1:10">
      <c r="A9" s="1"/>
      <c r="B9" s="5" t="s">
        <v>18</v>
      </c>
      <c r="C9" s="6">
        <f>[4]INIT!$H$503</f>
        <v>106.42823529411764</v>
      </c>
      <c r="E9" s="1" t="s">
        <v>7</v>
      </c>
      <c r="F9" s="4">
        <f>[8]INIT!$F$503</f>
        <v>117.27173913043478</v>
      </c>
      <c r="G9" s="6">
        <f>[8]INIT!$H$503</f>
        <v>115.20084566596195</v>
      </c>
      <c r="H9" s="2">
        <f t="shared" si="0"/>
        <v>2.0708934644728316</v>
      </c>
      <c r="J9" s="6" t="b">
        <f>'[8]t-test'!$B$15</f>
        <v>1</v>
      </c>
    </row>
    <row r="10" spans="1:10">
      <c r="A10" s="1" t="s">
        <v>4</v>
      </c>
      <c r="B10" s="3" t="s">
        <v>17</v>
      </c>
      <c r="C10" s="4">
        <f>[5]INIT!$F$503</f>
        <v>114.29761904761905</v>
      </c>
      <c r="E10" s="1" t="s">
        <v>8</v>
      </c>
      <c r="F10" s="4">
        <f>[9]INIT!$F$503</f>
        <v>111.60981912144703</v>
      </c>
      <c r="G10" s="6">
        <f>[9]INIT!$H$503</f>
        <v>105.10353535353535</v>
      </c>
      <c r="H10" s="2">
        <f t="shared" si="0"/>
        <v>6.5062837679116825</v>
      </c>
      <c r="J10" s="6" t="b">
        <f>'[9]t-test'!$B$15</f>
        <v>1</v>
      </c>
    </row>
    <row r="11" spans="1:10">
      <c r="A11" s="1"/>
      <c r="B11" s="5" t="s">
        <v>18</v>
      </c>
      <c r="C11" s="6">
        <f>[5]INIT!$H$503</f>
        <v>107.1574074074074</v>
      </c>
    </row>
    <row r="12" spans="1:10">
      <c r="A12" s="1" t="s">
        <v>5</v>
      </c>
      <c r="B12" s="3" t="s">
        <v>17</v>
      </c>
      <c r="C12" s="4">
        <f>[6]INIT!$F$503</f>
        <v>107.63215859030836</v>
      </c>
    </row>
    <row r="13" spans="1:10">
      <c r="A13" s="1"/>
      <c r="B13" s="5" t="s">
        <v>18</v>
      </c>
      <c r="C13" s="6">
        <f>[6]INIT!$H$503</f>
        <v>105.4341252699784</v>
      </c>
    </row>
    <row r="14" spans="1:10">
      <c r="A14" s="1" t="s">
        <v>6</v>
      </c>
      <c r="B14" s="3" t="s">
        <v>17</v>
      </c>
      <c r="C14" s="4">
        <f>[7]INIT!$F$503</f>
        <v>114.91509433962264</v>
      </c>
    </row>
    <row r="15" spans="1:10">
      <c r="A15" s="1"/>
      <c r="B15" s="5" t="s">
        <v>18</v>
      </c>
      <c r="C15" s="6">
        <f>[7]INIT!$H$503</f>
        <v>110.39816933638444</v>
      </c>
    </row>
    <row r="16" spans="1:10">
      <c r="A16" s="1" t="s">
        <v>7</v>
      </c>
      <c r="B16" s="3" t="s">
        <v>17</v>
      </c>
      <c r="C16" s="4">
        <f>[8]INIT!$F$503</f>
        <v>117.27173913043478</v>
      </c>
    </row>
    <row r="17" spans="1:4">
      <c r="A17" s="1"/>
      <c r="B17" s="5" t="s">
        <v>18</v>
      </c>
      <c r="C17" s="6">
        <f>[8]INIT!$H$503</f>
        <v>115.20084566596195</v>
      </c>
    </row>
    <row r="18" spans="1:4">
      <c r="A18" s="1" t="s">
        <v>8</v>
      </c>
      <c r="B18" s="3" t="s">
        <v>17</v>
      </c>
      <c r="C18" s="4">
        <f>[9]INIT!$F$503</f>
        <v>111.60981912144703</v>
      </c>
    </row>
    <row r="19" spans="1:4">
      <c r="A19" s="1"/>
      <c r="B19" s="5" t="s">
        <v>18</v>
      </c>
      <c r="C19" s="6">
        <f>[9]INIT!$H$503</f>
        <v>105.10353535353535</v>
      </c>
    </row>
    <row r="25" spans="1:4">
      <c r="A25" s="1" t="s">
        <v>19</v>
      </c>
      <c r="D25" t="s">
        <v>20</v>
      </c>
    </row>
    <row r="26" spans="1:4">
      <c r="A26" t="s">
        <v>13</v>
      </c>
      <c r="B26" s="8" t="s">
        <v>17</v>
      </c>
      <c r="C26" s="8" t="s">
        <v>18</v>
      </c>
    </row>
    <row r="27" spans="1:4">
      <c r="A27" s="1" t="s">
        <v>0</v>
      </c>
      <c r="B27" s="4">
        <f>[1]INIT!$M$25</f>
        <v>13.778649898388919</v>
      </c>
      <c r="C27" s="6">
        <f>[1]INIT!$N$25</f>
        <v>1.581692225945716</v>
      </c>
      <c r="D27" s="9">
        <f>[1]INIT!$K$25</f>
        <v>0.05</v>
      </c>
    </row>
    <row r="28" spans="1:4">
      <c r="A28" s="1" t="s">
        <v>1</v>
      </c>
      <c r="B28" s="4">
        <f>[2]INIT!$M$25</f>
        <v>2.0060708039642297</v>
      </c>
      <c r="C28" s="6">
        <f>[2]INIT!$N$25</f>
        <v>0.86371243684220333</v>
      </c>
      <c r="D28" s="9">
        <f>[2]INIT!$K$25</f>
        <v>0.05</v>
      </c>
    </row>
    <row r="29" spans="1:4">
      <c r="A29" s="1" t="s">
        <v>2</v>
      </c>
      <c r="B29" s="4">
        <f>[3]INIT!$M$25</f>
        <v>1.2386503578269989</v>
      </c>
      <c r="C29" s="6">
        <f>[3]INIT!$N$25</f>
        <v>0.59607121217144099</v>
      </c>
      <c r="D29" s="9">
        <f>[3]INIT!$K$25</f>
        <v>0.05</v>
      </c>
    </row>
    <row r="30" spans="1:4">
      <c r="A30" s="1" t="s">
        <v>3</v>
      </c>
      <c r="B30" s="4">
        <f>[4]INIT!$M$25</f>
        <v>1.726309691715822</v>
      </c>
      <c r="C30" s="6">
        <f>[4]INIT!$N$25</f>
        <v>0.52992318970912144</v>
      </c>
      <c r="D30" s="9">
        <f>[4]INIT!$K$25</f>
        <v>0.05</v>
      </c>
    </row>
    <row r="31" spans="1:4">
      <c r="A31" s="1" t="s">
        <v>4</v>
      </c>
      <c r="B31" s="4">
        <f>[5]INIT!$M$25</f>
        <v>1.8539298644659161</v>
      </c>
      <c r="C31" s="6">
        <f>[5]INIT!$N$25</f>
        <v>0.65176456323793375</v>
      </c>
      <c r="D31" s="9">
        <f>[5]INIT!$K$25</f>
        <v>0.05</v>
      </c>
    </row>
    <row r="32" spans="1:4">
      <c r="A32" s="1" t="s">
        <v>5</v>
      </c>
      <c r="B32" s="4">
        <f>[6]INIT!$M$25</f>
        <v>0.92625287452113081</v>
      </c>
      <c r="C32" s="6">
        <f>[6]INIT!$N$25</f>
        <v>0.47577180677873593</v>
      </c>
      <c r="D32" s="9">
        <f>[6]INIT!$K$25</f>
        <v>0.05</v>
      </c>
    </row>
    <row r="33" spans="1:4">
      <c r="A33" s="1" t="s">
        <v>6</v>
      </c>
      <c r="B33" s="4">
        <f>[7]INIT!$M$25</f>
        <v>1.3820512126025557</v>
      </c>
      <c r="C33" s="6">
        <f>[7]INIT!$N$25</f>
        <v>0.57160499253341024</v>
      </c>
      <c r="D33" s="9">
        <f>[7]INIT!$K$25</f>
        <v>0.05</v>
      </c>
    </row>
    <row r="34" spans="1:4">
      <c r="A34" s="1" t="s">
        <v>7</v>
      </c>
      <c r="B34" s="4">
        <f>[8]INIT!$M$25</f>
        <v>1.8706331055448502</v>
      </c>
      <c r="C34" s="6">
        <f>[8]INIT!$N$25</f>
        <v>1.0566476751935354</v>
      </c>
      <c r="D34" s="9">
        <f>[8]INIT!$K$25</f>
        <v>0.05</v>
      </c>
    </row>
    <row r="35" spans="1:4">
      <c r="A35" s="1" t="s">
        <v>8</v>
      </c>
      <c r="B35" s="4">
        <f>[9]INIT!$M$25</f>
        <v>1.3740229243702693</v>
      </c>
      <c r="C35" s="6">
        <f>[9]INIT!$N$25</f>
        <v>0.22878643688679473</v>
      </c>
      <c r="D35" s="9">
        <f>[9]INIT!$K$25</f>
        <v>0.05</v>
      </c>
    </row>
  </sheetData>
  <phoneticPr fontId="0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6"/>
  <sheetViews>
    <sheetView workbookViewId="0">
      <selection activeCell="G15" sqref="G15"/>
    </sheetView>
  </sheetViews>
  <sheetFormatPr defaultRowHeight="15"/>
  <cols>
    <col min="1" max="1" width="25.28515625" customWidth="1"/>
    <col min="3" max="3" width="21.28515625" customWidth="1"/>
    <col min="5" max="5" width="24" customWidth="1"/>
    <col min="10" max="10" width="23.140625" bestFit="1" customWidth="1"/>
  </cols>
  <sheetData>
    <row r="1" spans="1:13">
      <c r="B1" t="s">
        <v>12</v>
      </c>
      <c r="C1" s="7" t="s">
        <v>11</v>
      </c>
      <c r="E1" t="s">
        <v>13</v>
      </c>
      <c r="F1" t="s">
        <v>9</v>
      </c>
      <c r="G1" t="s">
        <v>10</v>
      </c>
      <c r="H1" t="s">
        <v>14</v>
      </c>
      <c r="J1" t="s">
        <v>13</v>
      </c>
      <c r="K1" t="s">
        <v>9</v>
      </c>
      <c r="L1" t="s">
        <v>10</v>
      </c>
    </row>
    <row r="2" spans="1:13">
      <c r="A2" s="1" t="s">
        <v>0</v>
      </c>
      <c r="B2" s="3" t="s">
        <v>9</v>
      </c>
      <c r="C2" s="4">
        <f>[1]EVENT!$F$503</f>
        <v>152.29324894514767</v>
      </c>
      <c r="E2" s="1" t="s">
        <v>0</v>
      </c>
      <c r="F2" s="4">
        <f>C2</f>
        <v>152.29324894514767</v>
      </c>
      <c r="G2" s="6">
        <f>C3</f>
        <v>150.47131147540983</v>
      </c>
      <c r="H2" s="2">
        <f>F2-G2</f>
        <v>1.8219374697378328</v>
      </c>
      <c r="J2" s="1" t="s">
        <v>0</v>
      </c>
      <c r="K2" s="4">
        <f>F2/MAX(F2:G2)</f>
        <v>1</v>
      </c>
      <c r="L2" s="6">
        <f>G2/MAX(F2:G2)</f>
        <v>0.98803664980320927</v>
      </c>
      <c r="M2" s="2"/>
    </row>
    <row r="3" spans="1:13">
      <c r="A3" s="1"/>
      <c r="B3" s="5" t="s">
        <v>10</v>
      </c>
      <c r="C3" s="6">
        <f>[1]EVENT!$H$503</f>
        <v>150.47131147540983</v>
      </c>
      <c r="E3" s="1"/>
      <c r="F3" s="4"/>
      <c r="G3" s="6"/>
      <c r="H3" s="2"/>
      <c r="J3" s="1"/>
      <c r="K3" s="4"/>
      <c r="L3" s="6"/>
      <c r="M3" s="2"/>
    </row>
    <row r="4" spans="1:13">
      <c r="A4" s="1" t="s">
        <v>1</v>
      </c>
      <c r="B4" s="3" t="s">
        <v>9</v>
      </c>
      <c r="C4" s="4"/>
      <c r="E4" s="1" t="s">
        <v>2</v>
      </c>
      <c r="F4" s="4">
        <f>C6</f>
        <v>76.036319612590802</v>
      </c>
      <c r="G4" s="6">
        <f>C7</f>
        <v>69.962441314553985</v>
      </c>
      <c r="H4" s="2">
        <f t="shared" ref="H4:H10" si="0">F4-G4</f>
        <v>6.0738782980368171</v>
      </c>
      <c r="J4" s="1" t="s">
        <v>2</v>
      </c>
      <c r="K4" s="4">
        <f t="shared" ref="K4:K10" si="1">F4/MAX(F4:G4)</f>
        <v>1</v>
      </c>
      <c r="L4" s="6">
        <f t="shared" ref="L4:L10" si="2">G4/MAX(F4:G4)</f>
        <v>0.92011872314462928</v>
      </c>
      <c r="M4" s="2"/>
    </row>
    <row r="5" spans="1:13">
      <c r="A5" s="1"/>
      <c r="B5" s="5" t="s">
        <v>10</v>
      </c>
      <c r="C5" s="6"/>
      <c r="E5" s="1" t="s">
        <v>3</v>
      </c>
      <c r="F5" s="4">
        <f>C8</f>
        <v>1.6739999999999999</v>
      </c>
      <c r="G5" s="6">
        <f>C9</f>
        <v>1.6659999999999999</v>
      </c>
      <c r="H5" s="2">
        <f t="shared" si="0"/>
        <v>8.0000000000000071E-3</v>
      </c>
      <c r="J5" s="1" t="s">
        <v>3</v>
      </c>
      <c r="K5" s="4">
        <f t="shared" si="1"/>
        <v>1</v>
      </c>
      <c r="L5" s="6">
        <f t="shared" si="2"/>
        <v>0.99522102747909202</v>
      </c>
      <c r="M5" s="2"/>
    </row>
    <row r="6" spans="1:13">
      <c r="A6" s="1" t="s">
        <v>2</v>
      </c>
      <c r="B6" s="3" t="s">
        <v>9</v>
      </c>
      <c r="C6" s="4">
        <f>[3]EVENT!$F$503</f>
        <v>76.036319612590802</v>
      </c>
      <c r="E6" s="1" t="s">
        <v>4</v>
      </c>
      <c r="F6" s="4">
        <f>C10</f>
        <v>0.628</v>
      </c>
      <c r="G6" s="6">
        <f>C11</f>
        <v>0.62</v>
      </c>
      <c r="H6" s="2">
        <f t="shared" si="0"/>
        <v>8.0000000000000071E-3</v>
      </c>
      <c r="J6" s="1" t="s">
        <v>4</v>
      </c>
      <c r="K6" s="4">
        <f t="shared" si="1"/>
        <v>1</v>
      </c>
      <c r="L6" s="6">
        <f t="shared" si="2"/>
        <v>0.98726114649681529</v>
      </c>
      <c r="M6" s="2"/>
    </row>
    <row r="7" spans="1:13">
      <c r="A7" s="1"/>
      <c r="B7" s="5" t="s">
        <v>10</v>
      </c>
      <c r="C7" s="6">
        <f>[3]EVENT!$H$503</f>
        <v>69.962441314553985</v>
      </c>
      <c r="E7" s="1" t="s">
        <v>5</v>
      </c>
      <c r="F7" s="4">
        <f>C12</f>
        <v>78.179324894514764</v>
      </c>
      <c r="G7" s="6">
        <f>C13</f>
        <v>78.273833671399601</v>
      </c>
      <c r="H7" s="2">
        <f t="shared" si="0"/>
        <v>-9.450877688483672E-2</v>
      </c>
      <c r="J7" s="1" t="s">
        <v>5</v>
      </c>
      <c r="K7" s="4">
        <f t="shared" si="1"/>
        <v>0.99879258786171643</v>
      </c>
      <c r="L7" s="6">
        <f t="shared" si="2"/>
        <v>1</v>
      </c>
      <c r="M7" s="2"/>
    </row>
    <row r="8" spans="1:13">
      <c r="A8" s="1" t="s">
        <v>3</v>
      </c>
      <c r="B8" s="3" t="s">
        <v>9</v>
      </c>
      <c r="C8" s="4">
        <f>[4]EVENT!$F$503</f>
        <v>1.6739999999999999</v>
      </c>
      <c r="E8" s="1" t="s">
        <v>6</v>
      </c>
      <c r="F8" s="4">
        <f>C14</f>
        <v>2.2551440329218106</v>
      </c>
      <c r="G8" s="6">
        <f>C15</f>
        <v>2</v>
      </c>
      <c r="H8" s="2">
        <f t="shared" si="0"/>
        <v>0.25514403292181065</v>
      </c>
      <c r="J8" s="1" t="s">
        <v>6</v>
      </c>
      <c r="K8" s="4">
        <f t="shared" si="1"/>
        <v>1</v>
      </c>
      <c r="L8" s="6">
        <f t="shared" si="2"/>
        <v>0.88686131386861311</v>
      </c>
      <c r="M8" s="2"/>
    </row>
    <row r="9" spans="1:13">
      <c r="A9" s="1"/>
      <c r="B9" s="5" t="s">
        <v>10</v>
      </c>
      <c r="C9" s="6">
        <f>[4]EVENT!$H$503</f>
        <v>1.6659999999999999</v>
      </c>
      <c r="E9" s="1" t="s">
        <v>7</v>
      </c>
      <c r="F9" s="4">
        <f>C16</f>
        <v>1.230971128608924</v>
      </c>
      <c r="G9" s="6">
        <f>C17</f>
        <v>1</v>
      </c>
      <c r="H9" s="2">
        <f t="shared" si="0"/>
        <v>0.23097112860892399</v>
      </c>
      <c r="J9" s="1" t="s">
        <v>7</v>
      </c>
      <c r="K9" s="4">
        <f t="shared" si="1"/>
        <v>1</v>
      </c>
      <c r="L9" s="6">
        <f t="shared" si="2"/>
        <v>0.812366737739872</v>
      </c>
      <c r="M9" s="2"/>
    </row>
    <row r="10" spans="1:13">
      <c r="A10" s="1" t="s">
        <v>4</v>
      </c>
      <c r="B10" s="3" t="s">
        <v>9</v>
      </c>
      <c r="C10" s="4">
        <f>[5]EVENT!$F$503</f>
        <v>0.628</v>
      </c>
      <c r="E10" s="1" t="s">
        <v>8</v>
      </c>
      <c r="F10" s="4">
        <f>C18</f>
        <v>1.1435294117647059</v>
      </c>
      <c r="G10" s="6">
        <f>C19</f>
        <v>1</v>
      </c>
      <c r="H10" s="2">
        <f t="shared" si="0"/>
        <v>0.14352941176470591</v>
      </c>
      <c r="J10" s="1" t="s">
        <v>8</v>
      </c>
      <c r="K10" s="4">
        <f t="shared" si="1"/>
        <v>1</v>
      </c>
      <c r="L10" s="6">
        <f t="shared" si="2"/>
        <v>0.87448559670781889</v>
      </c>
      <c r="M10" s="2"/>
    </row>
    <row r="11" spans="1:13">
      <c r="A11" s="1"/>
      <c r="B11" s="5" t="s">
        <v>10</v>
      </c>
      <c r="C11" s="6">
        <f>[5]EVENT!$H$503</f>
        <v>0.62</v>
      </c>
    </row>
    <row r="12" spans="1:13">
      <c r="A12" s="1" t="s">
        <v>5</v>
      </c>
      <c r="B12" s="3" t="s">
        <v>9</v>
      </c>
      <c r="C12" s="4">
        <f>[6]EVENT!$F$503</f>
        <v>78.179324894514764</v>
      </c>
    </row>
    <row r="13" spans="1:13">
      <c r="A13" s="1"/>
      <c r="B13" s="5" t="s">
        <v>10</v>
      </c>
      <c r="C13" s="6">
        <f>[6]EVENT!$H$503</f>
        <v>78.273833671399601</v>
      </c>
    </row>
    <row r="14" spans="1:13">
      <c r="A14" s="1" t="s">
        <v>6</v>
      </c>
      <c r="B14" s="3" t="s">
        <v>9</v>
      </c>
      <c r="C14" s="4">
        <f>[7]EVENT!$F$503</f>
        <v>2.2551440329218106</v>
      </c>
    </row>
    <row r="15" spans="1:13">
      <c r="A15" s="1"/>
      <c r="B15" s="5" t="s">
        <v>10</v>
      </c>
      <c r="C15" s="6">
        <f>[7]EVENT!$H$503</f>
        <v>2</v>
      </c>
    </row>
    <row r="16" spans="1:13">
      <c r="A16" s="1" t="s">
        <v>7</v>
      </c>
      <c r="B16" s="3" t="s">
        <v>9</v>
      </c>
      <c r="C16" s="4">
        <f>[8]EVENT!$F$503</f>
        <v>1.230971128608924</v>
      </c>
    </row>
    <row r="17" spans="1:3">
      <c r="A17" s="1"/>
      <c r="B17" s="5" t="s">
        <v>10</v>
      </c>
      <c r="C17" s="6">
        <f>[8]EVENT!$H$503</f>
        <v>1</v>
      </c>
    </row>
    <row r="18" spans="1:3">
      <c r="A18" s="1" t="s">
        <v>8</v>
      </c>
      <c r="B18" s="3" t="s">
        <v>9</v>
      </c>
      <c r="C18" s="4">
        <f>[9]EVENT!$F$503</f>
        <v>1.1435294117647059</v>
      </c>
    </row>
    <row r="19" spans="1:3">
      <c r="A19" s="1"/>
      <c r="B19" s="5" t="s">
        <v>10</v>
      </c>
      <c r="C19" s="6">
        <f>[9]EVENT!$H$503</f>
        <v>1</v>
      </c>
    </row>
    <row r="26" spans="1:3">
      <c r="B26" t="s">
        <v>15</v>
      </c>
    </row>
  </sheetData>
  <phoneticPr fontId="0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INIT</vt:lpstr>
      <vt:lpstr>EVENT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</dc:creator>
  <cp:lastModifiedBy>TU Delft</cp:lastModifiedBy>
  <dcterms:created xsi:type="dcterms:W3CDTF">2013-06-12T12:30:24Z</dcterms:created>
  <dcterms:modified xsi:type="dcterms:W3CDTF">2013-06-20T09:03:17Z</dcterms:modified>
</cp:coreProperties>
</file>