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Blatt 1" sheetId="2" r:id="rId5"/>
    <sheet name="Blatt 2 - Tabelle 1" sheetId="3" r:id="rId6"/>
    <sheet name="Blatt 2 - Tabelle 1-1" sheetId="4" r:id="rId7"/>
  </sheets>
</workbook>
</file>

<file path=xl/sharedStrings.xml><?xml version="1.0" encoding="utf-8"?>
<sst xmlns="http://schemas.openxmlformats.org/spreadsheetml/2006/main" uniqueCount="126">
  <si>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</si>
  <si>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</si>
  <si>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</si>
  <si>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</si>
  <si>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1</t>
  </si>
  <si>
    <t>Tabelle 1</t>
  </si>
  <si>
    <t>Ef-Score</t>
  </si>
  <si>
    <t>1:1  = 7-Meter</t>
  </si>
  <si>
    <t>Tore Position</t>
  </si>
  <si>
    <t>Tore Sonstige</t>
  </si>
  <si>
    <t>Assists</t>
  </si>
  <si>
    <t>Block ohne Ballgewinn</t>
  </si>
  <si>
    <t>Block mit Ballgewinn</t>
  </si>
  <si>
    <t>TRFs</t>
  </si>
  <si>
    <t>Fehlwürfe Position</t>
  </si>
  <si>
    <t>Fehlwürfe sonstige</t>
  </si>
  <si>
    <t>Zeitstrafen</t>
  </si>
  <si>
    <t>Foul mit 7-Meter</t>
  </si>
  <si>
    <t>Poser</t>
  </si>
  <si>
    <t>Simon</t>
  </si>
  <si>
    <t>Weber</t>
  </si>
  <si>
    <t>Buck</t>
  </si>
  <si>
    <t>Speck</t>
  </si>
  <si>
    <t>Poser 2</t>
  </si>
  <si>
    <t>Lucca_1.Spiel</t>
  </si>
  <si>
    <t>Johnny_1.Spiel</t>
  </si>
  <si>
    <t>Weber_1.Spiel</t>
  </si>
  <si>
    <t>Formel-Ef-Score 1</t>
  </si>
  <si>
    <t>=((1:1-7-Meter*0,5)+(Tore Position_LA*1,3/RL*1,5/KM*1,1)+Tore_Sonstige+(Assists*1,5)+(Block_kein_Ballgewinn*0,5)+(Block_Ballgewinn/Steal*2)) / ((TRFs*2)+(Fehlwürfe_Position_LA*1,5/RL*1,7/KM*1,3)+Fehlwürfe_Sonstige+(Zeitstrafen*2)+(Foul_mit_7-Meter*1,5))</t>
  </si>
  <si>
    <t>Tor mit Zeitstrafe!!</t>
  </si>
  <si>
    <t>Zeitstrafe ziehen ohne Tor</t>
  </si>
  <si>
    <t>Tor entscheidende Phase</t>
  </si>
  <si>
    <t>Formel-Ef-Score_Alt =</t>
  </si>
  <si>
    <t>((Ballgewinne*2)+Tore+(Assists*2)) / ((TRFs*2,5)+(Fehlwürfe*1,5)+(Zeitstrafen*2,5))</t>
  </si>
  <si>
    <t>Spieler:</t>
  </si>
  <si>
    <t>Formel-Ef-Score_Neu =</t>
  </si>
  <si>
    <t>((positive Aktionen*entsprechendem Faktor)-(negative Aktionen*entsprechenden Faktor))/(positive Aktionen+negative Aktionen)</t>
  </si>
  <si>
    <t>TW:</t>
  </si>
  <si>
    <t>Formel-Ef-Score =</t>
  </si>
  <si>
    <t>((Paraden_Gesamt*100)/(Paraden_Gesamt+Gegentore))+((Paraden_Außen+Paraden_Sonstige)*2)+(Assists/Tor*1,5)-(Fehlpässe/Fehlwurf*2)</t>
  </si>
  <si>
    <t>Paraden  Außen</t>
  </si>
  <si>
    <t>Paraden Gesamt</t>
  </si>
  <si>
    <t>Fehlpässe</t>
  </si>
  <si>
    <t>Gegentore</t>
  </si>
  <si>
    <t>Würfe Gesamt</t>
  </si>
  <si>
    <t>Spiele</t>
  </si>
  <si>
    <t>Quote</t>
  </si>
  <si>
    <t>Preißler</t>
  </si>
  <si>
    <t>Rümmelein</t>
  </si>
  <si>
    <t>Gesamt-Score / Sieg, oder Niederlage ab?</t>
  </si>
  <si>
    <t>Spiel 1</t>
  </si>
  <si>
    <t>Spiel 2</t>
  </si>
  <si>
    <t>Spiel 3</t>
  </si>
  <si>
    <t>Spiel 4</t>
  </si>
  <si>
    <t>Spiel 5</t>
  </si>
  <si>
    <t>Spiel 6</t>
  </si>
  <si>
    <t>verloren</t>
  </si>
  <si>
    <t>gewonnen</t>
  </si>
  <si>
    <t>Ef Score Spieler</t>
  </si>
  <si>
    <t>Ef Score TW</t>
  </si>
  <si>
    <t>Ef-Score TW / (Ef-Score Sp.*100)</t>
  </si>
  <si>
    <t>(Ef-Score Sp.*100) / Ef-Score TW</t>
  </si>
  <si>
    <t>((Ef-Score Sp. *100)+(Ef-Score TW*10))/ 110</t>
  </si>
  <si>
    <t>(((Ef-Score TW/10)+Ef-Score Sp.)*100)/100</t>
  </si>
  <si>
    <t>Blatt 2</t>
  </si>
  <si>
    <t>Blatt 2 - Tabelle 1</t>
  </si>
  <si>
    <t>Gewichtung</t>
  </si>
  <si>
    <t>Spieler A</t>
  </si>
  <si>
    <t>Spieler B</t>
  </si>
  <si>
    <t>Spieler C</t>
  </si>
  <si>
    <t>Spieler D</t>
  </si>
  <si>
    <t>Tore in 9-Meter</t>
  </si>
  <si>
    <t>Tore außerhalb 9-Meter</t>
  </si>
  <si>
    <t>positive Aktion in den letzten 5 Min. (unter 2 Tore Abstand)</t>
  </si>
  <si>
    <t>Block mit Ballgewinn / Steal</t>
  </si>
  <si>
    <t>Ballgewinne in Unterzahl</t>
  </si>
  <si>
    <t>(8 Aktionen)</t>
  </si>
  <si>
    <t>(10 Aktionen)</t>
  </si>
  <si>
    <t>(7 Aktionen)</t>
  </si>
  <si>
    <t>Fehlwürfe in 9-Meter</t>
  </si>
  <si>
    <t>Fehlwürfe außerhalb 9-Meter</t>
  </si>
  <si>
    <t>negative Aktion in den letzten 5 Min. (unter 2 Tore Abstand)</t>
  </si>
  <si>
    <t>Ef.-SCORE</t>
  </si>
  <si>
    <t>15 Punkte positiv und negativ</t>
  </si>
  <si>
    <t>Es MUSS mind. ein Punkt pro Feld sein</t>
  </si>
  <si>
    <t>Die letzten 5 Min. zählen immer 3 Punkte</t>
  </si>
  <si>
    <t>Tabelle 1-1</t>
  </si>
  <si>
    <t>Blatt 2 - Tabelle 1-1</t>
  </si>
  <si>
    <t>Variante Paul 1-10</t>
  </si>
  <si>
    <t>Neu?</t>
  </si>
  <si>
    <t>Bialowas Coburg</t>
  </si>
  <si>
    <t>Tobse</t>
  </si>
  <si>
    <t>Timon</t>
  </si>
  <si>
    <t>Finn</t>
  </si>
  <si>
    <t>Hans</t>
  </si>
  <si>
    <t>A</t>
  </si>
  <si>
    <t>Tore Position (Außen/Rückraum/Kreis?)</t>
  </si>
  <si>
    <t>B</t>
  </si>
  <si>
    <t>C</t>
  </si>
  <si>
    <t>D</t>
  </si>
  <si>
    <t>Tor letzte 5 Min.</t>
  </si>
  <si>
    <t>E</t>
  </si>
  <si>
    <t>F</t>
  </si>
  <si>
    <t>G</t>
  </si>
  <si>
    <t>H</t>
  </si>
  <si>
    <t>Block mit Ballgewinn / Steal / Stürmerfoul</t>
  </si>
  <si>
    <t>I</t>
  </si>
  <si>
    <t>2 Min. ziehen</t>
  </si>
  <si>
    <t>Aktionen</t>
  </si>
  <si>
    <t>J</t>
  </si>
  <si>
    <t>Fehlwürfe Position (Außen/Rückraum/Kreis?)</t>
  </si>
  <si>
    <t>K</t>
  </si>
  <si>
    <t>L</t>
  </si>
  <si>
    <t>M</t>
  </si>
  <si>
    <t>Fehlwurf letzte 5 Min.</t>
  </si>
  <si>
    <t>N</t>
  </si>
  <si>
    <t>O</t>
  </si>
  <si>
    <t>P</t>
  </si>
  <si>
    <t>laut Tabelle</t>
  </si>
  <si>
    <t>Anton Beck</t>
  </si>
  <si>
    <t>HSC</t>
  </si>
  <si>
    <t>Simon Grieshammer</t>
  </si>
  <si>
    <t>TSV A</t>
  </si>
  <si>
    <t>Torhüter</t>
  </si>
  <si>
    <t>Feldspieler</t>
  </si>
  <si>
    <t>(((Ax5)+(Bx4)+(Cx5)+(Dx9)+(Ex6)+(Fx6)+(Gx2)+(Hx7)+(Ix8))-((Jx6)+(Kx8)+(Lx5)+(Mx10)+(Nx8)+(Ox7)+(Px8)))/(A+B+C+D+E+F+G+H+I+J+K+L+M+N+O+P)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</si>
</sst>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%"/>
  </numFmts>
  <fonts count="12">
    <font>
      <sz val="10"/>
      <color indexed="8"/>
      <name val="Helvetica Neue"/>
    </font>
    <font>
      <sz val="12"/>
      <color indexed="8"/>
      <name val="Helvetica Neue"/>
    </font>
    <font>
      <sz val="12"/>
      <color indexed="10"/>
      <name val="Helvetica Neue"/>
    </font>
    <font>
      <sz val="14"/>
      <color indexed="10"/>
      <name val="Helvetica Neue"/>
    </font>
    <font>
      <u val="single"/>
      <sz val="12"/>
      <color indexed="12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  <font>
      <b val="1"/>
      <sz val="12"/>
      <color indexed="8"/>
      <name val="Helvetica Neue"/>
    </font>
    <font>
      <sz val="12"/>
      <color indexed="8"/>
      <name val="Helvetica Neue Medium"/>
    </font>
    <font>
      <b val="1"/>
      <sz val="12"/>
      <color indexed="10"/>
      <name val="Helvetica Neue"/>
    </font>
    <font>
      <b val="1"/>
      <sz val="12"/>
      <color indexed="17"/>
      <name val="Helvetica Neue"/>
    </font>
    <font>
      <b val="1"/>
      <sz val="10"/>
      <color indexed="10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8"/>
        <bgColor auto="1"/>
      </patternFill>
    </fill>
  </fills>
  <borders count="45">
    <border>
      <left/>
      <right/>
      <top/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4"/>
      </top>
      <bottom style="thin">
        <color indexed="8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8"/>
      </right>
      <top style="thin">
        <color indexed="15"/>
      </top>
      <bottom style="thin">
        <color indexed="14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ck">
        <color indexed="17"/>
      </right>
      <top style="thin">
        <color indexed="14"/>
      </top>
      <bottom style="thin">
        <color indexed="8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8"/>
      </bottom>
      <diagonal/>
    </border>
    <border>
      <left style="thick">
        <color indexed="17"/>
      </left>
      <right style="thin">
        <color indexed="15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ck">
        <color indexed="17"/>
      </right>
      <top style="thin">
        <color indexed="8"/>
      </top>
      <bottom style="thin">
        <color indexed="15"/>
      </bottom>
      <diagonal/>
    </border>
    <border>
      <left style="thick">
        <color indexed="17"/>
      </left>
      <right style="thick">
        <color indexed="17"/>
      </right>
      <top style="thin">
        <color indexed="8"/>
      </top>
      <bottom style="thin">
        <color indexed="15"/>
      </bottom>
      <diagonal/>
    </border>
    <border>
      <left style="thick">
        <color indexed="17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ck">
        <color indexed="17"/>
      </right>
      <top style="thin">
        <color indexed="15"/>
      </top>
      <bottom style="thin">
        <color indexed="15"/>
      </bottom>
      <diagonal/>
    </border>
    <border>
      <left style="thick">
        <color indexed="17"/>
      </left>
      <right style="thick">
        <color indexed="17"/>
      </right>
      <top style="thin">
        <color indexed="15"/>
      </top>
      <bottom style="thin">
        <color indexed="15"/>
      </bottom>
      <diagonal/>
    </border>
    <border>
      <left style="thick">
        <color indexed="17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ck">
        <color indexed="17"/>
      </left>
      <right style="thick">
        <color indexed="17"/>
      </right>
      <top style="thin">
        <color indexed="15"/>
      </top>
      <bottom style="thick">
        <color indexed="17"/>
      </bottom>
      <diagonal/>
    </border>
    <border>
      <left style="thin">
        <color indexed="15"/>
      </left>
      <right style="thin">
        <color indexed="15"/>
      </right>
      <top style="thick">
        <color indexed="17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6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3" applyNumberFormat="0" applyFont="1" applyFill="0" applyBorder="0" applyAlignment="1" applyProtection="0">
      <alignment horizontal="left" vertical="top" wrapText="1"/>
    </xf>
    <xf numFmtId="0" fontId="2" fillId="2" applyNumberFormat="0" applyFont="1" applyFill="1" applyBorder="0" applyAlignment="1" applyProtection="0">
      <alignment horizontal="left" vertical="top" wrapText="1"/>
    </xf>
    <xf numFmtId="0" fontId="2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0" fillId="4" applyNumberFormat="1" applyFont="1" applyFill="1" applyBorder="0" applyAlignment="1" applyProtection="0">
      <alignment vertical="top" wrapText="1"/>
    </xf>
    <xf numFmtId="0" fontId="1" fillId="4" applyNumberFormat="0" applyFont="1" applyFill="1" applyBorder="0" applyAlignment="1" applyProtection="0">
      <alignment horizontal="center" vertical="center"/>
    </xf>
    <xf numFmtId="0" fontId="5" fillId="5" borderId="1" applyNumberFormat="0" applyFont="1" applyFill="1" applyBorder="1" applyAlignment="1" applyProtection="0">
      <alignment vertical="top" wrapText="1"/>
    </xf>
    <xf numFmtId="49" fontId="5" fillId="5" borderId="2" applyNumberFormat="1" applyFont="1" applyFill="1" applyBorder="1" applyAlignment="1" applyProtection="0">
      <alignment vertical="top" wrapText="1"/>
    </xf>
    <xf numFmtId="0" fontId="5" fillId="5" borderId="2" applyNumberFormat="0" applyFont="1" applyFill="1" applyBorder="1" applyAlignment="1" applyProtection="0">
      <alignment vertical="top" wrapText="1"/>
    </xf>
    <xf numFmtId="0" fontId="5" fillId="5" borderId="3" applyNumberFormat="0" applyFont="1" applyFill="1" applyBorder="1" applyAlignment="1" applyProtection="0">
      <alignment vertical="top" wrapText="1"/>
    </xf>
    <xf numFmtId="49" fontId="5" fillId="6" borderId="4" applyNumberFormat="1" applyFont="1" applyFill="1" applyBorder="1" applyAlignment="1" applyProtection="0">
      <alignment vertical="top" wrapText="1"/>
    </xf>
    <xf numFmtId="59" fontId="5" fillId="6" borderId="5" applyNumberFormat="1" applyFont="1" applyFill="1" applyBorder="1" applyAlignment="1" applyProtection="0">
      <alignment vertical="top" wrapText="1"/>
    </xf>
    <xf numFmtId="0" fontId="5" fillId="4" borderId="6" applyNumberFormat="1" applyFont="1" applyFill="1" applyBorder="1" applyAlignment="1" applyProtection="0">
      <alignment vertical="top" wrapText="1"/>
    </xf>
    <xf numFmtId="0" fontId="5" fillId="4" borderId="7" applyNumberFormat="1" applyFont="1" applyFill="1" applyBorder="1" applyAlignment="1" applyProtection="0">
      <alignment vertical="top" wrapText="1"/>
    </xf>
    <xf numFmtId="0" fontId="5" fillId="4" borderId="7" applyNumberFormat="0" applyFont="1" applyFill="1" applyBorder="1" applyAlignment="1" applyProtection="0">
      <alignment vertical="top" wrapText="1"/>
    </xf>
    <xf numFmtId="0" fontId="5" fillId="4" borderId="8" applyNumberFormat="0" applyFont="1" applyFill="1" applyBorder="1" applyAlignment="1" applyProtection="0">
      <alignment vertical="top" wrapText="1"/>
    </xf>
    <xf numFmtId="49" fontId="5" fillId="6" borderId="9" applyNumberFormat="1" applyFont="1" applyFill="1" applyBorder="1" applyAlignment="1" applyProtection="0">
      <alignment vertical="top" wrapText="1"/>
    </xf>
    <xf numFmtId="59" fontId="5" fillId="6" borderId="10" applyNumberFormat="1" applyFont="1" applyFill="1" applyBorder="1" applyAlignment="1" applyProtection="0">
      <alignment vertical="top" wrapText="1"/>
    </xf>
    <xf numFmtId="0" fontId="5" fillId="4" borderId="11" applyNumberFormat="1" applyFont="1" applyFill="1" applyBorder="1" applyAlignment="1" applyProtection="0">
      <alignment vertical="top" wrapText="1"/>
    </xf>
    <xf numFmtId="0" fontId="5" fillId="4" borderId="12" applyNumberFormat="1" applyFont="1" applyFill="1" applyBorder="1" applyAlignment="1" applyProtection="0">
      <alignment vertical="top" wrapText="1"/>
    </xf>
    <xf numFmtId="0" fontId="5" fillId="4" borderId="12" applyNumberFormat="0" applyFont="1" applyFill="1" applyBorder="1" applyAlignment="1" applyProtection="0">
      <alignment vertical="top" wrapText="1"/>
    </xf>
    <xf numFmtId="0" fontId="5" fillId="4" borderId="13" applyNumberFormat="0" applyFont="1" applyFill="1" applyBorder="1" applyAlignment="1" applyProtection="0">
      <alignment vertical="top" wrapText="1"/>
    </xf>
    <xf numFmtId="0" fontId="5" fillId="6" borderId="9" applyNumberFormat="0" applyFont="1" applyFill="1" applyBorder="1" applyAlignment="1" applyProtection="0">
      <alignment vertical="top" wrapText="1"/>
    </xf>
    <xf numFmtId="0" fontId="5" fillId="4" borderId="11" applyNumberFormat="0" applyFont="1" applyFill="1" applyBorder="1" applyAlignment="1" applyProtection="0">
      <alignment vertical="top" wrapText="1"/>
    </xf>
    <xf numFmtId="0" fontId="5" fillId="6" borderId="10" applyNumberFormat="0" applyFont="1" applyFill="1" applyBorder="1" applyAlignment="1" applyProtection="0">
      <alignment vertical="top" wrapText="1"/>
    </xf>
    <xf numFmtId="49" fontId="5" fillId="4" borderId="12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49" fontId="5" fillId="7" borderId="12" applyNumberFormat="1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49" fontId="5" fillId="4" borderId="12" applyNumberFormat="1" applyFont="1" applyFill="1" applyBorder="1" applyAlignment="1" applyProtection="0">
      <alignment horizontal="left" vertical="center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49" fontId="6" fillId="6" borderId="9" applyNumberFormat="1" applyFont="1" applyFill="1" applyBorder="1" applyAlignment="1" applyProtection="0">
      <alignment vertical="top" wrapText="1"/>
    </xf>
    <xf numFmtId="0" fontId="6" fillId="6" borderId="9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9" fontId="0" fillId="4" borderId="12" applyNumberFormat="1" applyFont="1" applyFill="1" applyBorder="1" applyAlignment="1" applyProtection="0">
      <alignment vertical="top" wrapText="1"/>
    </xf>
    <xf numFmtId="60" fontId="0" fillId="4" borderId="12" applyNumberFormat="1" applyFont="1" applyFill="1" applyBorder="1" applyAlignment="1" applyProtection="0">
      <alignment vertical="top" wrapText="1"/>
    </xf>
    <xf numFmtId="0" fontId="6" fillId="6" borderId="10" applyNumberFormat="0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horizontal="center" vertical="center" wrapText="1"/>
    </xf>
    <xf numFmtId="0" fontId="5" fillId="4" borderId="12" applyNumberFormat="0" applyFont="1" applyFill="1" applyBorder="1" applyAlignment="1" applyProtection="0">
      <alignment horizontal="center" vertical="center" wrapText="1"/>
    </xf>
    <xf numFmtId="49" fontId="5" fillId="6" borderId="10" applyNumberFormat="1" applyFont="1" applyFill="1" applyBorder="1" applyAlignment="1" applyProtection="0">
      <alignment horizontal="center" vertical="top" wrapText="1"/>
    </xf>
    <xf numFmtId="49" fontId="5" fillId="4" borderId="11" applyNumberFormat="1" applyFont="1" applyFill="1" applyBorder="1" applyAlignment="1" applyProtection="0">
      <alignment horizontal="center" vertical="top" wrapText="1"/>
    </xf>
    <xf numFmtId="0" fontId="5" fillId="4" borderId="12" applyNumberFormat="0" applyFont="1" applyFill="1" applyBorder="1" applyAlignment="1" applyProtection="0">
      <alignment horizontal="center" vertical="top" wrapText="1"/>
    </xf>
    <xf numFmtId="49" fontId="5" fillId="4" borderId="12" applyNumberFormat="1" applyFont="1" applyFill="1" applyBorder="1" applyAlignment="1" applyProtection="0">
      <alignment horizontal="center" vertical="top" wrapText="1"/>
    </xf>
    <xf numFmtId="2" fontId="5" fillId="4" borderId="12" applyNumberFormat="1" applyFont="1" applyFill="1" applyBorder="1" applyAlignment="1" applyProtection="0">
      <alignment horizontal="center" vertical="center" wrapText="1"/>
    </xf>
    <xf numFmtId="0" fontId="5" fillId="6" borderId="9" applyNumberFormat="0" applyFont="1" applyFill="1" applyBorder="1" applyAlignment="1" applyProtection="0">
      <alignment horizontal="center" vertical="top" wrapText="1"/>
    </xf>
    <xf numFmtId="49" fontId="5" fillId="6" borderId="9" applyNumberFormat="1" applyFont="1" applyFill="1" applyBorder="1" applyAlignment="1" applyProtection="0">
      <alignment horizontal="center" vertical="top" wrapText="1"/>
    </xf>
    <xf numFmtId="59" fontId="5" fillId="6" borderId="10" applyNumberFormat="1" applyFont="1" applyFill="1" applyBorder="1" applyAlignment="1" applyProtection="0">
      <alignment horizontal="center" vertical="top" wrapText="1"/>
    </xf>
    <xf numFmtId="0" fontId="5" fillId="4" borderId="11" applyNumberFormat="1" applyFont="1" applyFill="1" applyBorder="1" applyAlignment="1" applyProtection="0">
      <alignment horizontal="center" vertical="top" wrapText="1"/>
    </xf>
    <xf numFmtId="0" fontId="5" fillId="4" borderId="12" applyNumberFormat="1" applyFont="1" applyFill="1" applyBorder="1" applyAlignment="1" applyProtection="0">
      <alignment horizontal="center" vertical="top" wrapText="1"/>
    </xf>
    <xf numFmtId="0" fontId="5" fillId="6" borderId="9" applyNumberFormat="0" applyFont="1" applyFill="1" applyBorder="1" applyAlignment="1" applyProtection="0">
      <alignment horizontal="center" vertical="center" wrapText="1"/>
    </xf>
    <xf numFmtId="59" fontId="5" fillId="6" borderId="10" applyNumberFormat="1" applyFont="1" applyFill="1" applyBorder="1" applyAlignment="1" applyProtection="0">
      <alignment horizontal="center" vertical="center" wrapText="1"/>
    </xf>
    <xf numFmtId="0" fontId="5" fillId="4" borderId="11" applyNumberFormat="0" applyFont="1" applyFill="1" applyBorder="1" applyAlignment="1" applyProtection="0">
      <alignment horizontal="center" vertical="center" wrapText="1"/>
    </xf>
    <xf numFmtId="49" fontId="5" fillId="6" borderId="9" applyNumberFormat="1" applyFont="1" applyFill="1" applyBorder="1" applyAlignment="1" applyProtection="0">
      <alignment horizontal="center" vertical="center" wrapText="1"/>
    </xf>
    <xf numFmtId="2" fontId="5" fillId="6" borderId="10" applyNumberFormat="1" applyFont="1" applyFill="1" applyBorder="1" applyAlignment="1" applyProtection="0">
      <alignment horizontal="center" vertical="center" wrapText="1"/>
    </xf>
    <xf numFmtId="2" fontId="5" fillId="4" borderId="11" applyNumberFormat="1" applyFont="1" applyFill="1" applyBorder="1" applyAlignment="1" applyProtection="0">
      <alignment horizontal="center" vertical="center" wrapText="1"/>
    </xf>
    <xf numFmtId="59" fontId="5" fillId="6" borderId="11" applyNumberFormat="1" applyFont="1" applyFill="1" applyBorder="1" applyAlignment="1" applyProtection="0">
      <alignment horizontal="center" vertical="center" wrapText="1"/>
    </xf>
    <xf numFmtId="59" fontId="5" fillId="6" borderId="12" applyNumberFormat="1" applyFont="1" applyFill="1" applyBorder="1" applyAlignment="1" applyProtection="0">
      <alignment horizontal="center" vertical="center" wrapText="1"/>
    </xf>
    <xf numFmtId="0" fontId="5" fillId="6" borderId="14" applyNumberFormat="0" applyFont="1" applyFill="1" applyBorder="1" applyAlignment="1" applyProtection="0">
      <alignment horizontal="center" vertical="center" wrapText="1"/>
    </xf>
    <xf numFmtId="59" fontId="5" fillId="6" borderId="15" applyNumberFormat="1" applyFont="1" applyFill="1" applyBorder="1" applyAlignment="1" applyProtection="0">
      <alignment horizontal="center" vertical="center" wrapText="1"/>
    </xf>
    <xf numFmtId="0" fontId="5" fillId="4" borderId="16" applyNumberFormat="0" applyFont="1" applyFill="1" applyBorder="1" applyAlignment="1" applyProtection="0">
      <alignment horizontal="center" vertical="center" wrapText="1"/>
    </xf>
    <xf numFmtId="0" fontId="5" fillId="4" borderId="17" applyNumberFormat="0" applyFont="1" applyFill="1" applyBorder="1" applyAlignment="1" applyProtection="0">
      <alignment horizontal="center" vertical="center" wrapText="1"/>
    </xf>
    <xf numFmtId="0" fontId="0" fillId="4" borderId="17" applyNumberFormat="0" applyFont="1" applyFill="1" applyBorder="1" applyAlignment="1" applyProtection="0">
      <alignment vertical="top" wrapText="1"/>
    </xf>
    <xf numFmtId="49" fontId="5" fillId="8" borderId="18" applyNumberFormat="1" applyFont="1" applyFill="1" applyBorder="1" applyAlignment="1" applyProtection="0">
      <alignment horizontal="center" vertical="center" wrapText="1"/>
    </xf>
    <xf numFmtId="59" fontId="5" fillId="8" borderId="19" applyNumberFormat="1" applyFont="1" applyFill="1" applyBorder="1" applyAlignment="1" applyProtection="0">
      <alignment horizontal="center" vertical="center" wrapText="1"/>
    </xf>
    <xf numFmtId="59" fontId="5" fillId="8" borderId="18" applyNumberFormat="1" applyFont="1" applyFill="1" applyBorder="1" applyAlignment="1" applyProtection="0">
      <alignment horizontal="center" vertical="center" wrapText="1"/>
    </xf>
    <xf numFmtId="59" fontId="5" fillId="8" borderId="20" applyNumberFormat="1" applyFont="1" applyFill="1" applyBorder="1" applyAlignment="1" applyProtection="0">
      <alignment horizontal="center" vertical="center" wrapText="1"/>
    </xf>
    <xf numFmtId="59" fontId="5" fillId="8" borderId="21" applyNumberFormat="1" applyFont="1" applyFill="1" applyBorder="1" applyAlignment="1" applyProtection="0">
      <alignment horizontal="center" vertical="center" wrapText="1"/>
    </xf>
    <xf numFmtId="0" fontId="5" fillId="6" borderId="22" applyNumberFormat="0" applyFont="1" applyFill="1" applyBorder="1" applyAlignment="1" applyProtection="0">
      <alignment horizontal="center" vertical="center" wrapText="1"/>
    </xf>
    <xf numFmtId="59" fontId="5" fillId="6" borderId="23" applyNumberFormat="1" applyFont="1" applyFill="1" applyBorder="1" applyAlignment="1" applyProtection="0">
      <alignment horizontal="center" vertical="center" wrapText="1"/>
    </xf>
    <xf numFmtId="0" fontId="5" fillId="4" borderId="24" applyNumberFormat="0" applyFont="1" applyFill="1" applyBorder="1" applyAlignment="1" applyProtection="0">
      <alignment horizontal="center" vertical="center" wrapText="1"/>
    </xf>
    <xf numFmtId="0" fontId="5" fillId="4" borderId="25" applyNumberFormat="0" applyFont="1" applyFill="1" applyBorder="1" applyAlignment="1" applyProtection="0">
      <alignment horizontal="center" vertical="center" wrapText="1"/>
    </xf>
    <xf numFmtId="0" fontId="0" fillId="4" borderId="25" applyNumberFormat="0" applyFont="1" applyFill="1" applyBorder="1" applyAlignment="1" applyProtection="0">
      <alignment vertical="top" wrapText="1"/>
    </xf>
    <xf numFmtId="2" fontId="5" fillId="4" borderId="26" applyNumberFormat="1" applyFont="1" applyFill="1" applyBorder="1" applyAlignment="1" applyProtection="0">
      <alignment horizontal="center" vertical="center" wrapText="1"/>
    </xf>
    <xf numFmtId="0" fontId="0" fillId="4" borderId="26" applyNumberFormat="0" applyFont="1" applyFill="1" applyBorder="1" applyAlignment="1" applyProtection="0">
      <alignment vertical="top" wrapText="1"/>
    </xf>
    <xf numFmtId="0" fontId="0" fillId="4" borderId="27" applyNumberFormat="0" applyFont="1" applyFill="1" applyBorder="1" applyAlignment="1" applyProtection="0">
      <alignment vertical="top" wrapText="1"/>
    </xf>
    <xf numFmtId="0" fontId="0" fillId="4" applyNumberFormat="1" applyFont="1" applyFill="1" applyBorder="0" applyAlignment="1" applyProtection="0">
      <alignment vertical="top" wrapText="1"/>
    </xf>
    <xf numFmtId="0" fontId="7" fillId="5" borderId="1" applyNumberFormat="0" applyFont="1" applyFill="1" applyBorder="1" applyAlignment="1" applyProtection="0">
      <alignment horizontal="left" vertical="top" wrapText="1"/>
    </xf>
    <xf numFmtId="49" fontId="7" fillId="5" borderId="2" applyNumberFormat="1" applyFont="1" applyFill="1" applyBorder="1" applyAlignment="1" applyProtection="0">
      <alignment horizontal="center" vertical="top" wrapText="1"/>
    </xf>
    <xf numFmtId="0" fontId="7" fillId="5" borderId="2" applyNumberFormat="0" applyFont="1" applyFill="1" applyBorder="1" applyAlignment="1" applyProtection="0">
      <alignment horizontal="center" vertical="top" wrapText="1"/>
    </xf>
    <xf numFmtId="0" fontId="7" fillId="5" borderId="3" applyNumberFormat="0" applyFont="1" applyFill="1" applyBorder="1" applyAlignment="1" applyProtection="0">
      <alignment horizontal="center" vertical="top" wrapText="1"/>
    </xf>
    <xf numFmtId="49" fontId="8" fillId="6" borderId="28" applyNumberFormat="1" applyFont="1" applyFill="1" applyBorder="1" applyAlignment="1" applyProtection="0">
      <alignment horizontal="left" vertical="top" wrapText="1"/>
    </xf>
    <xf numFmtId="0" fontId="7" fillId="4" borderId="6" applyNumberFormat="1" applyFont="1" applyFill="1" applyBorder="1" applyAlignment="1" applyProtection="0">
      <alignment horizontal="center" vertical="top" wrapText="1"/>
    </xf>
    <xf numFmtId="0" fontId="7" fillId="4" borderId="7" applyNumberFormat="0" applyFont="1" applyFill="1" applyBorder="1" applyAlignment="1" applyProtection="0">
      <alignment horizontal="center" vertical="top" wrapText="1"/>
    </xf>
    <xf numFmtId="0" fontId="7" fillId="4" borderId="7" applyNumberFormat="1" applyFont="1" applyFill="1" applyBorder="1" applyAlignment="1" applyProtection="0">
      <alignment horizontal="center" vertical="top" wrapText="1"/>
    </xf>
    <xf numFmtId="0" fontId="7" fillId="4" borderId="8" applyNumberFormat="0" applyFont="1" applyFill="1" applyBorder="1" applyAlignment="1" applyProtection="0">
      <alignment horizontal="center" vertical="top" wrapText="1"/>
    </xf>
    <xf numFmtId="49" fontId="8" fillId="6" borderId="29" applyNumberFormat="1" applyFont="1" applyFill="1" applyBorder="1" applyAlignment="1" applyProtection="0">
      <alignment horizontal="left" vertical="top" wrapText="1"/>
    </xf>
    <xf numFmtId="0" fontId="7" fillId="4" borderId="11" applyNumberFormat="1" applyFont="1" applyFill="1" applyBorder="1" applyAlignment="1" applyProtection="0">
      <alignment horizontal="center" vertical="top" wrapText="1"/>
    </xf>
    <xf numFmtId="0" fontId="7" fillId="4" borderId="12" applyNumberFormat="0" applyFont="1" applyFill="1" applyBorder="1" applyAlignment="1" applyProtection="0">
      <alignment horizontal="center" vertical="top" wrapText="1"/>
    </xf>
    <xf numFmtId="0" fontId="7" fillId="4" borderId="12" applyNumberFormat="1" applyFont="1" applyFill="1" applyBorder="1" applyAlignment="1" applyProtection="0">
      <alignment horizontal="center" vertical="top" wrapText="1"/>
    </xf>
    <xf numFmtId="0" fontId="7" fillId="4" borderId="13" applyNumberFormat="0" applyFont="1" applyFill="1" applyBorder="1" applyAlignment="1" applyProtection="0">
      <alignment horizontal="center" vertical="top" wrapText="1"/>
    </xf>
    <xf numFmtId="0" fontId="8" fillId="6" borderId="29" applyNumberFormat="1" applyFont="1" applyFill="1" applyBorder="1" applyAlignment="1" applyProtection="0">
      <alignment horizontal="center" vertical="top" wrapText="1"/>
    </xf>
    <xf numFmtId="0" fontId="8" fillId="6" borderId="29" applyNumberFormat="0" applyFont="1" applyFill="1" applyBorder="1" applyAlignment="1" applyProtection="0">
      <alignment horizontal="left" vertical="top" wrapText="1"/>
    </xf>
    <xf numFmtId="0" fontId="7" fillId="4" borderId="11" applyNumberFormat="0" applyFont="1" applyFill="1" applyBorder="1" applyAlignment="1" applyProtection="0">
      <alignment horizontal="center" vertical="top" wrapText="1"/>
    </xf>
    <xf numFmtId="49" fontId="7" fillId="4" borderId="12" applyNumberFormat="1" applyFont="1" applyFill="1" applyBorder="1" applyAlignment="1" applyProtection="0">
      <alignment horizontal="center" vertical="top" wrapText="1"/>
    </xf>
    <xf numFmtId="0" fontId="6" fillId="6" borderId="29" applyNumberFormat="0" applyFont="1" applyFill="1" applyBorder="1" applyAlignment="1" applyProtection="0">
      <alignment vertical="top" wrapText="1"/>
    </xf>
    <xf numFmtId="49" fontId="8" fillId="6" borderId="29" applyNumberFormat="1" applyFont="1" applyFill="1" applyBorder="1" applyAlignment="1" applyProtection="0">
      <alignment horizontal="right" vertical="top" wrapText="1"/>
    </xf>
    <xf numFmtId="0" fontId="8" fillId="6" borderId="30" applyNumberFormat="0" applyFont="1" applyFill="1" applyBorder="1" applyAlignment="1" applyProtection="0">
      <alignment horizontal="left" vertical="top" wrapText="1"/>
    </xf>
    <xf numFmtId="0" fontId="7" fillId="4" borderId="31" applyNumberFormat="0" applyFont="1" applyFill="1" applyBorder="1" applyAlignment="1" applyProtection="0">
      <alignment horizontal="center" vertical="top" wrapText="1"/>
    </xf>
    <xf numFmtId="0" fontId="7" fillId="4" borderId="26" applyNumberFormat="0" applyFont="1" applyFill="1" applyBorder="1" applyAlignment="1" applyProtection="0">
      <alignment horizontal="center" vertical="top" wrapText="1"/>
    </xf>
    <xf numFmtId="0" fontId="7" fillId="4" borderId="27" applyNumberFormat="0" applyFont="1" applyFill="1" applyBorder="1" applyAlignment="1" applyProtection="0">
      <alignment horizontal="center" vertical="top" wrapText="1"/>
    </xf>
    <xf numFmtId="0" fontId="0" fillId="4" applyNumberFormat="1" applyFont="1" applyFill="1" applyBorder="0" applyAlignment="1" applyProtection="0">
      <alignment vertical="top" wrapText="1"/>
    </xf>
    <xf numFmtId="0" fontId="7" fillId="5" borderId="1" applyNumberFormat="0" applyFont="1" applyFill="1" applyBorder="1" applyAlignment="1" applyProtection="0">
      <alignment horizontal="center" vertical="center" wrapText="1"/>
    </xf>
    <xf numFmtId="0" fontId="7" fillId="5" borderId="2" applyNumberFormat="0" applyFont="1" applyFill="1" applyBorder="1" applyAlignment="1" applyProtection="0">
      <alignment horizontal="center" vertical="center" wrapText="1"/>
    </xf>
    <xf numFmtId="49" fontId="7" fillId="5" borderId="2" applyNumberFormat="1" applyFont="1" applyFill="1" applyBorder="1" applyAlignment="1" applyProtection="0">
      <alignment horizontal="center" vertical="center" wrapText="1"/>
    </xf>
    <xf numFmtId="0" fontId="7" fillId="5" borderId="32" applyNumberFormat="0" applyFont="1" applyFill="1" applyBorder="1" applyAlignment="1" applyProtection="0">
      <alignment horizontal="center" vertical="center" wrapText="1"/>
    </xf>
    <xf numFmtId="49" fontId="7" fillId="5" borderId="33" applyNumberFormat="1" applyFont="1" applyFill="1" applyBorder="1" applyAlignment="1" applyProtection="0">
      <alignment horizontal="center" vertical="center" wrapText="1"/>
    </xf>
    <xf numFmtId="0" fontId="5" fillId="5" borderId="34" applyNumberFormat="0" applyFont="1" applyFill="1" applyBorder="1" applyAlignment="1" applyProtection="0">
      <alignment horizontal="center" vertical="center" wrapText="1"/>
    </xf>
    <xf numFmtId="0" fontId="5" fillId="5" borderId="2" applyNumberFormat="0" applyFont="1" applyFill="1" applyBorder="1" applyAlignment="1" applyProtection="0">
      <alignment horizontal="center" vertical="center" wrapText="1"/>
    </xf>
    <xf numFmtId="49" fontId="7" fillId="8" borderId="2" applyNumberFormat="1" applyFont="1" applyFill="1" applyBorder="1" applyAlignment="1" applyProtection="0">
      <alignment horizontal="center" vertical="center" wrapText="1"/>
    </xf>
    <xf numFmtId="0" fontId="7" fillId="5" borderId="3" applyNumberFormat="0" applyFont="1" applyFill="1" applyBorder="1" applyAlignment="1" applyProtection="0">
      <alignment horizontal="center" vertical="center" wrapText="1"/>
    </xf>
    <xf numFmtId="49" fontId="8" fillId="6" borderId="4" applyNumberFormat="1" applyFont="1" applyFill="1" applyBorder="1" applyAlignment="1" applyProtection="0">
      <alignment horizontal="center" vertical="center" wrapText="1"/>
    </xf>
    <xf numFmtId="49" fontId="8" fillId="6" borderId="7" applyNumberFormat="1" applyFont="1" applyFill="1" applyBorder="1" applyAlignment="1" applyProtection="0">
      <alignment horizontal="left" vertical="top" wrapText="1"/>
    </xf>
    <xf numFmtId="0" fontId="7" fillId="6" borderId="7" applyNumberFormat="1" applyFont="1" applyFill="1" applyBorder="1" applyAlignment="1" applyProtection="0">
      <alignment horizontal="center" vertical="top" wrapText="1"/>
    </xf>
    <xf numFmtId="0" fontId="7" fillId="6" borderId="7" applyNumberFormat="0" applyFont="1" applyFill="1" applyBorder="1" applyAlignment="1" applyProtection="0">
      <alignment horizontal="center" vertical="top" wrapText="1"/>
    </xf>
    <xf numFmtId="0" fontId="7" fillId="6" borderId="5" applyNumberFormat="1" applyFont="1" applyFill="1" applyBorder="1" applyAlignment="1" applyProtection="0">
      <alignment horizontal="center" vertical="top" wrapText="1"/>
    </xf>
    <xf numFmtId="0" fontId="9" fillId="9" borderId="35" applyNumberFormat="1" applyFont="1" applyFill="1" applyBorder="1" applyAlignment="1" applyProtection="0">
      <alignment horizontal="center" vertical="top" wrapText="1"/>
    </xf>
    <xf numFmtId="0" fontId="10" fillId="4" borderId="36" applyNumberFormat="1" applyFont="1" applyFill="1" applyBorder="1" applyAlignment="1" applyProtection="0">
      <alignment horizontal="center" vertical="top" wrapText="1"/>
    </xf>
    <xf numFmtId="0" fontId="7" fillId="4" borderId="37" applyNumberFormat="0" applyFont="1" applyFill="1" applyBorder="1" applyAlignment="1" applyProtection="0">
      <alignment horizontal="center"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7" fillId="8" borderId="7" applyNumberFormat="1" applyFont="1" applyFill="1" applyBorder="1" applyAlignment="1" applyProtection="0">
      <alignment horizontal="center" vertical="top" wrapText="1"/>
    </xf>
    <xf numFmtId="49" fontId="8" fillId="6" borderId="9" applyNumberFormat="1" applyFont="1" applyFill="1" applyBorder="1" applyAlignment="1" applyProtection="0">
      <alignment horizontal="center" vertical="center" wrapText="1"/>
    </xf>
    <xf numFmtId="49" fontId="8" fillId="6" borderId="12" applyNumberFormat="1" applyFont="1" applyFill="1" applyBorder="1" applyAlignment="1" applyProtection="0">
      <alignment horizontal="left" vertical="top" wrapText="1"/>
    </xf>
    <xf numFmtId="0" fontId="7" fillId="6" borderId="12" applyNumberFormat="1" applyFont="1" applyFill="1" applyBorder="1" applyAlignment="1" applyProtection="0">
      <alignment horizontal="center" vertical="top" wrapText="1"/>
    </xf>
    <xf numFmtId="0" fontId="7" fillId="6" borderId="12" applyNumberFormat="0" applyFont="1" applyFill="1" applyBorder="1" applyAlignment="1" applyProtection="0">
      <alignment horizontal="center" vertical="top" wrapText="1"/>
    </xf>
    <xf numFmtId="0" fontId="7" fillId="6" borderId="10" applyNumberFormat="1" applyFont="1" applyFill="1" applyBorder="1" applyAlignment="1" applyProtection="0">
      <alignment horizontal="center" vertical="top" wrapText="1"/>
    </xf>
    <xf numFmtId="0" fontId="9" fillId="9" borderId="38" applyNumberFormat="1" applyFont="1" applyFill="1" applyBorder="1" applyAlignment="1" applyProtection="0">
      <alignment horizontal="center" vertical="top" wrapText="1"/>
    </xf>
    <xf numFmtId="0" fontId="10" fillId="4" borderId="39" applyNumberFormat="1" applyFont="1" applyFill="1" applyBorder="1" applyAlignment="1" applyProtection="0">
      <alignment horizontal="center" vertical="top" wrapText="1"/>
    </xf>
    <xf numFmtId="0" fontId="7" fillId="4" borderId="40" applyNumberFormat="0" applyFont="1" applyFill="1" applyBorder="1" applyAlignment="1" applyProtection="0">
      <alignment horizontal="center" vertical="top" wrapText="1"/>
    </xf>
    <xf numFmtId="0" fontId="7" fillId="8" borderId="12" applyNumberFormat="1" applyFont="1" applyFill="1" applyBorder="1" applyAlignment="1" applyProtection="0">
      <alignment horizontal="center" vertical="top" wrapText="1"/>
    </xf>
    <xf numFmtId="0" fontId="7" fillId="4" borderId="13" applyNumberFormat="1" applyFont="1" applyFill="1" applyBorder="1" applyAlignment="1" applyProtection="0">
      <alignment horizontal="center" vertical="top" wrapText="1"/>
    </xf>
    <xf numFmtId="0" fontId="7" fillId="8" borderId="12" applyNumberFormat="0" applyFont="1" applyFill="1" applyBorder="1" applyAlignment="1" applyProtection="0">
      <alignment horizontal="center" vertical="top" wrapText="1"/>
    </xf>
    <xf numFmtId="0" fontId="8" fillId="6" borderId="9" applyNumberFormat="0" applyFont="1" applyFill="1" applyBorder="1" applyAlignment="1" applyProtection="0">
      <alignment horizontal="center" vertical="center" wrapText="1"/>
    </xf>
    <xf numFmtId="0" fontId="6" fillId="6" borderId="12" applyNumberFormat="0" applyFont="1" applyFill="1" applyBorder="1" applyAlignment="1" applyProtection="0">
      <alignment vertical="top" wrapText="1"/>
    </xf>
    <xf numFmtId="0" fontId="7" fillId="6" borderId="10" applyNumberFormat="0" applyFont="1" applyFill="1" applyBorder="1" applyAlignment="1" applyProtection="0">
      <alignment horizontal="center" vertical="top" wrapText="1"/>
    </xf>
    <xf numFmtId="0" fontId="9" fillId="9" borderId="38" applyNumberFormat="0" applyFont="1" applyFill="1" applyBorder="1" applyAlignment="1" applyProtection="0">
      <alignment horizontal="center" vertical="top" wrapText="1"/>
    </xf>
    <xf numFmtId="0" fontId="10" fillId="4" borderId="39" applyNumberFormat="0" applyFont="1" applyFill="1" applyBorder="1" applyAlignment="1" applyProtection="0">
      <alignment horizontal="center" vertical="top" wrapText="1"/>
    </xf>
    <xf numFmtId="0" fontId="8" fillId="6" borderId="12" applyNumberFormat="1" applyFont="1" applyFill="1" applyBorder="1" applyAlignment="1" applyProtection="0">
      <alignment horizontal="center" vertical="top" wrapText="1"/>
    </xf>
    <xf numFmtId="0" fontId="8" fillId="6" borderId="12" applyNumberFormat="0" applyFont="1" applyFill="1" applyBorder="1" applyAlignment="1" applyProtection="0">
      <alignment horizontal="left" vertical="top" wrapText="1"/>
    </xf>
    <xf numFmtId="0" fontId="10" fillId="4" borderId="41" applyNumberFormat="1" applyFont="1" applyFill="1" applyBorder="1" applyAlignment="1" applyProtection="0">
      <alignment horizontal="center" vertical="top" wrapText="1"/>
    </xf>
    <xf numFmtId="0" fontId="6" fillId="6" borderId="9" applyNumberFormat="0" applyFont="1" applyFill="1" applyBorder="1" applyAlignment="1" applyProtection="0">
      <alignment horizontal="center" vertical="center" wrapText="1"/>
    </xf>
    <xf numFmtId="0" fontId="7" fillId="4" borderId="42" applyNumberFormat="0" applyFont="1" applyFill="1" applyBorder="1" applyAlignment="1" applyProtection="0">
      <alignment horizontal="center" vertical="top" wrapText="1"/>
    </xf>
    <xf numFmtId="49" fontId="8" fillId="6" borderId="12" applyNumberFormat="1" applyFont="1" applyFill="1" applyBorder="1" applyAlignment="1" applyProtection="0">
      <alignment horizontal="right" vertical="top" wrapText="1"/>
    </xf>
    <xf numFmtId="59" fontId="7" fillId="4" borderId="12" applyNumberFormat="1" applyFont="1" applyFill="1" applyBorder="1" applyAlignment="1" applyProtection="0">
      <alignment horizontal="center" vertical="top" wrapText="1"/>
    </xf>
    <xf numFmtId="59" fontId="7" fillId="4" borderId="13" applyNumberFormat="1" applyFont="1" applyFill="1" applyBorder="1" applyAlignment="1" applyProtection="0">
      <alignment horizontal="center" vertical="top" wrapText="1"/>
    </xf>
    <xf numFmtId="49" fontId="7" fillId="6" borderId="10" applyNumberFormat="1" applyFont="1" applyFill="1" applyBorder="1" applyAlignment="1" applyProtection="0">
      <alignment horizontal="center" vertical="top" wrapText="1"/>
    </xf>
    <xf numFmtId="59" fontId="7" fillId="4" borderId="11" applyNumberFormat="1" applyFont="1" applyFill="1" applyBorder="1" applyAlignment="1" applyProtection="0">
      <alignment horizontal="center" vertical="top" wrapText="1"/>
    </xf>
    <xf numFmtId="59" fontId="7" fillId="8" borderId="12" applyNumberFormat="1" applyFont="1" applyFill="1" applyBorder="1" applyAlignment="1" applyProtection="0">
      <alignment horizontal="center" vertical="top" wrapText="1"/>
    </xf>
    <xf numFmtId="0" fontId="8" fillId="9" borderId="9" applyNumberFormat="0" applyFont="1" applyFill="1" applyBorder="1" applyAlignment="1" applyProtection="0">
      <alignment horizontal="center" vertical="center" wrapText="1"/>
    </xf>
    <xf numFmtId="0" fontId="8" fillId="9" borderId="12" applyNumberFormat="0" applyFont="1" applyFill="1" applyBorder="1" applyAlignment="1" applyProtection="0">
      <alignment horizontal="left" vertical="top" wrapText="1"/>
    </xf>
    <xf numFmtId="0" fontId="7" fillId="9" borderId="12" applyNumberFormat="0" applyFont="1" applyFill="1" applyBorder="1" applyAlignment="1" applyProtection="0">
      <alignment horizontal="center" vertical="top" wrapText="1"/>
    </xf>
    <xf numFmtId="0" fontId="7" fillId="9" borderId="10" applyNumberFormat="0" applyFont="1" applyFill="1" applyBorder="1" applyAlignment="1" applyProtection="0">
      <alignment horizontal="center" vertical="top" wrapText="1"/>
    </xf>
    <xf numFmtId="0" fontId="7" fillId="9" borderId="11" applyNumberFormat="0" applyFont="1" applyFill="1" applyBorder="1" applyAlignment="1" applyProtection="0">
      <alignment horizontal="center" vertical="top" wrapText="1"/>
    </xf>
    <xf numFmtId="59" fontId="7" fillId="9" borderId="12" applyNumberFormat="1" applyFont="1" applyFill="1" applyBorder="1" applyAlignment="1" applyProtection="0">
      <alignment horizontal="center" vertical="top" wrapText="1"/>
    </xf>
    <xf numFmtId="0" fontId="7" fillId="9" borderId="13" applyNumberFormat="0" applyFont="1" applyFill="1" applyBorder="1" applyAlignment="1" applyProtection="0">
      <alignment horizontal="center" vertical="top" wrapText="1"/>
    </xf>
    <xf numFmtId="0" fontId="11" fillId="9" borderId="9" applyNumberFormat="0" applyFont="1" applyFill="1" applyBorder="1" applyAlignment="1" applyProtection="0">
      <alignment horizontal="center" vertical="center" wrapText="1"/>
    </xf>
    <xf numFmtId="0" fontId="11" fillId="9" borderId="12" applyNumberFormat="0" applyFont="1" applyFill="1" applyBorder="1" applyAlignment="1" applyProtection="0">
      <alignment vertical="top" wrapText="1"/>
    </xf>
    <xf numFmtId="49" fontId="9" fillId="9" borderId="12" applyNumberFormat="1" applyFont="1" applyFill="1" applyBorder="1" applyAlignment="1" applyProtection="0">
      <alignment horizontal="center" vertical="top" wrapText="1"/>
    </xf>
    <xf numFmtId="49" fontId="11" fillId="9" borderId="10" applyNumberFormat="1" applyFont="1" applyFill="1" applyBorder="1" applyAlignment="1" applyProtection="0">
      <alignment vertical="top" wrapText="1"/>
    </xf>
    <xf numFmtId="49" fontId="11" fillId="9" borderId="11" applyNumberFormat="1" applyFont="1" applyFill="1" applyBorder="1" applyAlignment="1" applyProtection="0">
      <alignment vertical="top" wrapText="1"/>
    </xf>
    <xf numFmtId="0" fontId="9" fillId="9" borderId="9" applyNumberFormat="0" applyFont="1" applyFill="1" applyBorder="1" applyAlignment="1" applyProtection="0">
      <alignment horizontal="center" vertical="center" wrapText="1"/>
    </xf>
    <xf numFmtId="0" fontId="9" fillId="9" borderId="12" applyNumberFormat="0" applyFont="1" applyFill="1" applyBorder="1" applyAlignment="1" applyProtection="0">
      <alignment horizontal="left" vertical="top" wrapText="1"/>
    </xf>
    <xf numFmtId="0" fontId="9" fillId="9" borderId="12" applyNumberFormat="0" applyFont="1" applyFill="1" applyBorder="1" applyAlignment="1" applyProtection="0">
      <alignment horizontal="center" vertical="top" wrapText="1"/>
    </xf>
    <xf numFmtId="0" fontId="9" fillId="9" borderId="10" applyNumberFormat="0" applyFont="1" applyFill="1" applyBorder="1" applyAlignment="1" applyProtection="0">
      <alignment horizontal="center" vertical="top" wrapText="1"/>
    </xf>
    <xf numFmtId="0" fontId="9" fillId="9" borderId="11" applyNumberFormat="0" applyFont="1" applyFill="1" applyBorder="1" applyAlignment="1" applyProtection="0">
      <alignment horizontal="center" vertical="top" wrapText="1"/>
    </xf>
    <xf numFmtId="0" fontId="8" fillId="9" borderId="43" applyNumberFormat="0" applyFont="1" applyFill="1" applyBorder="1" applyAlignment="1" applyProtection="0">
      <alignment horizontal="center" vertical="center" wrapText="1"/>
    </xf>
    <xf numFmtId="0" fontId="8" fillId="9" borderId="26" applyNumberFormat="0" applyFont="1" applyFill="1" applyBorder="1" applyAlignment="1" applyProtection="0">
      <alignment horizontal="left" vertical="top" wrapText="1"/>
    </xf>
    <xf numFmtId="0" fontId="7" fillId="9" borderId="26" applyNumberFormat="0" applyFont="1" applyFill="1" applyBorder="1" applyAlignment="1" applyProtection="0">
      <alignment horizontal="center" vertical="top" wrapText="1"/>
    </xf>
    <xf numFmtId="0" fontId="7" fillId="9" borderId="44" applyNumberFormat="0" applyFont="1" applyFill="1" applyBorder="1" applyAlignment="1" applyProtection="0">
      <alignment horizontal="center" vertical="top" wrapText="1"/>
    </xf>
    <xf numFmtId="0" fontId="7" fillId="9" borderId="31" applyNumberFormat="0" applyFont="1" applyFill="1" applyBorder="1" applyAlignment="1" applyProtection="0">
      <alignment horizontal="center" vertical="top" wrapText="1"/>
    </xf>
    <xf numFmtId="59" fontId="7" fillId="9" borderId="26" applyNumberFormat="1" applyFont="1" applyFill="1" applyBorder="1" applyAlignment="1" applyProtection="0">
      <alignment horizontal="center" vertical="top" wrapText="1"/>
    </xf>
    <xf numFmtId="0" fontId="7" fillId="9" borderId="27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5e88b1"/>
      <rgbColor rgb="ff000000"/>
      <rgbColor rgb="ffeef3f4"/>
      <rgbColor rgb="ff0000ff"/>
      <rgbColor rgb="ff434443"/>
      <rgbColor rgb="ffafafaf"/>
      <rgbColor rgb="ffb5b5b5"/>
      <rgbColor rgb="ff2c2c2c"/>
      <rgbColor rgb="ffee210c"/>
      <rgbColor rgb="fffe92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64</v>
      </c>
      <c r="C11" s="3"/>
      <c r="D11" s="3"/>
    </row>
    <row r="12">
      <c r="B12" s="4"/>
      <c r="C12" t="s" s="4">
        <v>5</v>
      </c>
      <c r="D12" t="s" s="5">
        <v>65</v>
      </c>
    </row>
    <row r="13">
      <c r="B13" s="4"/>
      <c r="C13" t="s" s="4">
        <v>86</v>
      </c>
      <c r="D13" t="s" s="5">
        <v>87</v>
      </c>
    </row>
  </sheetData>
  <mergeCells count="1">
    <mergeCell ref="B3:D3"/>
  </mergeCells>
  <hyperlinks>
    <hyperlink ref="D10" location="'Blatt 1'!R2C1" tooltip="" display="Blatt 1"/>
    <hyperlink ref="D12" location="'Blatt 2 - Tabelle 1'!R2C1" tooltip="" display="Blatt 2 - Tabelle 1"/>
    <hyperlink ref="D13" location="'Blatt 2 - Tabelle 1-1'!R2C1" tooltip="" display="Blatt 2 - Tabelle 1-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R49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8" width="16.3516" style="6" customWidth="1"/>
    <col min="19" max="16384" width="16.3516" style="6" customWidth="1"/>
  </cols>
  <sheetData>
    <row r="1" ht="25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ht="32.45" customHeight="1">
      <c r="A2" s="8"/>
      <c r="B2" t="s" s="9">
        <v>6</v>
      </c>
      <c r="C2" t="s" s="9">
        <v>7</v>
      </c>
      <c r="D2" t="s" s="9">
        <v>8</v>
      </c>
      <c r="E2" t="s" s="9">
        <v>9</v>
      </c>
      <c r="F2" t="s" s="9">
        <v>10</v>
      </c>
      <c r="G2" t="s" s="9">
        <v>11</v>
      </c>
      <c r="H2" t="s" s="9">
        <v>12</v>
      </c>
      <c r="I2" t="s" s="9">
        <v>13</v>
      </c>
      <c r="J2" t="s" s="9">
        <v>14</v>
      </c>
      <c r="K2" t="s" s="9">
        <v>15</v>
      </c>
      <c r="L2" t="s" s="9">
        <v>16</v>
      </c>
      <c r="M2" t="s" s="9">
        <v>17</v>
      </c>
      <c r="N2" s="10"/>
      <c r="O2" s="10"/>
      <c r="P2" s="10"/>
      <c r="Q2" s="10"/>
      <c r="R2" s="11"/>
    </row>
    <row r="3" ht="20.45" customHeight="1">
      <c r="A3" t="s" s="12">
        <v>18</v>
      </c>
      <c r="B3" s="13">
        <f>((C3*0.5)+(D3*1.3)+E3+(F3*1.5)+(G3*0.5)+(H3*2))/((I3*2)+(J3*1.5)+K3+(L3*2)+(M3*1.5))</f>
        <v>0.59047619047619</v>
      </c>
      <c r="C3" s="14">
        <v>2</v>
      </c>
      <c r="D3" s="15">
        <v>3</v>
      </c>
      <c r="E3" s="15">
        <v>1</v>
      </c>
      <c r="F3" s="15">
        <v>2</v>
      </c>
      <c r="G3" s="15">
        <v>3</v>
      </c>
      <c r="H3" s="15">
        <v>1</v>
      </c>
      <c r="I3" s="15">
        <v>5</v>
      </c>
      <c r="J3" s="15">
        <v>2</v>
      </c>
      <c r="K3" s="15">
        <v>1</v>
      </c>
      <c r="L3" s="15">
        <v>2</v>
      </c>
      <c r="M3" s="15">
        <v>2</v>
      </c>
      <c r="N3" s="16"/>
      <c r="O3" s="16"/>
      <c r="P3" s="16"/>
      <c r="Q3" s="16"/>
      <c r="R3" s="17"/>
    </row>
    <row r="4" ht="20.2" customHeight="1">
      <c r="A4" t="s" s="18">
        <v>19</v>
      </c>
      <c r="B4" s="19">
        <f>((C4*0.5)+(D4*1.5)+E4+(F4*1.5)+(G4*0.5)+(H4*2))/((I4*2)+(J4*1.6)+K4+(L4*2)+(M4*1.5))</f>
        <v>0.613207547169811</v>
      </c>
      <c r="C4" s="20">
        <v>2</v>
      </c>
      <c r="D4" s="21">
        <v>3</v>
      </c>
      <c r="E4" s="21">
        <v>1</v>
      </c>
      <c r="F4" s="21">
        <v>2</v>
      </c>
      <c r="G4" s="21">
        <v>3</v>
      </c>
      <c r="H4" s="21">
        <v>1</v>
      </c>
      <c r="I4" s="21">
        <v>5</v>
      </c>
      <c r="J4" s="21">
        <v>2</v>
      </c>
      <c r="K4" s="21">
        <v>1</v>
      </c>
      <c r="L4" s="21">
        <v>2</v>
      </c>
      <c r="M4" s="21">
        <v>2</v>
      </c>
      <c r="N4" s="22"/>
      <c r="O4" s="22"/>
      <c r="P4" s="22"/>
      <c r="Q4" s="22"/>
      <c r="R4" s="23"/>
    </row>
    <row r="5" ht="20.2" customHeight="1">
      <c r="A5" t="s" s="18">
        <v>20</v>
      </c>
      <c r="B5" s="19">
        <f>((C5*0.5)+(D5*1.1)+E5+(F5*1.5)+(G5*0.5)+(H5*2))/((I5*2)+(J5*1.3)+K5+(L5*2)+(M5*1.5))</f>
        <v>0.572815533980583</v>
      </c>
      <c r="C5" s="20">
        <v>2</v>
      </c>
      <c r="D5" s="21">
        <v>3</v>
      </c>
      <c r="E5" s="21">
        <v>1</v>
      </c>
      <c r="F5" s="21">
        <v>2</v>
      </c>
      <c r="G5" s="21">
        <v>3</v>
      </c>
      <c r="H5" s="21">
        <v>1</v>
      </c>
      <c r="I5" s="21">
        <v>5</v>
      </c>
      <c r="J5" s="21">
        <v>2</v>
      </c>
      <c r="K5" s="21">
        <v>1</v>
      </c>
      <c r="L5" s="21">
        <v>2</v>
      </c>
      <c r="M5" s="21">
        <v>2</v>
      </c>
      <c r="N5" s="22"/>
      <c r="O5" s="22"/>
      <c r="P5" s="22"/>
      <c r="Q5" s="22"/>
      <c r="R5" s="23"/>
    </row>
    <row r="6" ht="20.2" customHeight="1">
      <c r="A6" t="s" s="18">
        <v>21</v>
      </c>
      <c r="B6" s="19">
        <f>((C6*0.5)+(D6*1.5)+E6+(F6*1.5)+(G6*0.5)+(H6*2))/((I6*2)+(J6*1.6)+K6+(L6*2)+(M6*1.5))</f>
        <v>1.41025641025641</v>
      </c>
      <c r="C6" s="20">
        <v>5</v>
      </c>
      <c r="D6" s="21">
        <v>1</v>
      </c>
      <c r="E6" s="21">
        <v>3</v>
      </c>
      <c r="F6" s="21">
        <v>2</v>
      </c>
      <c r="G6" s="21">
        <v>1</v>
      </c>
      <c r="H6" s="21">
        <v>3</v>
      </c>
      <c r="I6" s="21">
        <v>1</v>
      </c>
      <c r="J6" s="21">
        <v>2</v>
      </c>
      <c r="K6" s="21">
        <v>1</v>
      </c>
      <c r="L6" s="21">
        <v>2</v>
      </c>
      <c r="M6" s="21">
        <v>1</v>
      </c>
      <c r="N6" s="22"/>
      <c r="O6" s="22"/>
      <c r="P6" s="22"/>
      <c r="Q6" s="22"/>
      <c r="R6" s="23"/>
    </row>
    <row r="7" ht="20.2" customHeight="1">
      <c r="A7" t="s" s="18">
        <v>22</v>
      </c>
      <c r="B7" s="19">
        <f>((C7*0.5)+(D7*1.5)+E7+(F7*1.5)+(G7*0.5)+(H7*2))/((I7*2)+(J7*1.6)+K7+(L7*2)+(M7*1.5))</f>
        <v>0.291970802919708</v>
      </c>
      <c r="C7" s="20">
        <v>1</v>
      </c>
      <c r="D7" s="21">
        <v>1</v>
      </c>
      <c r="E7" s="21">
        <v>2</v>
      </c>
      <c r="F7" s="21">
        <v>1</v>
      </c>
      <c r="G7" s="21">
        <v>1</v>
      </c>
      <c r="H7" s="21">
        <v>1</v>
      </c>
      <c r="I7" s="21">
        <v>4</v>
      </c>
      <c r="J7" s="21">
        <v>4</v>
      </c>
      <c r="K7" s="21">
        <v>2</v>
      </c>
      <c r="L7" s="21">
        <v>4</v>
      </c>
      <c r="M7" s="21">
        <v>2</v>
      </c>
      <c r="N7" s="22"/>
      <c r="O7" s="22"/>
      <c r="P7" s="22"/>
      <c r="Q7" s="22"/>
      <c r="R7" s="23"/>
    </row>
    <row r="8" ht="20.2" customHeight="1">
      <c r="A8" s="24"/>
      <c r="B8" s="19"/>
      <c r="C8" s="25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</row>
    <row r="9" ht="20.2" customHeight="1">
      <c r="A9" t="s" s="18">
        <v>23</v>
      </c>
      <c r="B9" s="19">
        <f>((C9*0.5)+(D9*1.3)+E9+(F9*1.5)+(G9*0.5)+(H9*2))/((I9*2)+(J9*1.5)+K9+(L9*2)+(M9*1.5))</f>
        <v>0.85</v>
      </c>
      <c r="C9" s="20">
        <v>2</v>
      </c>
      <c r="D9" s="21">
        <v>2</v>
      </c>
      <c r="E9" s="21">
        <v>2</v>
      </c>
      <c r="F9" s="21">
        <v>2</v>
      </c>
      <c r="G9" s="21">
        <v>2</v>
      </c>
      <c r="H9" s="21">
        <v>2</v>
      </c>
      <c r="I9" s="21">
        <v>2</v>
      </c>
      <c r="J9" s="21">
        <v>2</v>
      </c>
      <c r="K9" s="21">
        <v>2</v>
      </c>
      <c r="L9" s="21">
        <v>2</v>
      </c>
      <c r="M9" s="21">
        <v>2</v>
      </c>
      <c r="N9" s="22"/>
      <c r="O9" s="22"/>
      <c r="P9" s="22"/>
      <c r="Q9" s="22"/>
      <c r="R9" s="23"/>
    </row>
    <row r="10" ht="20.2" customHeight="1">
      <c r="A10" t="s" s="18">
        <v>24</v>
      </c>
      <c r="B10" s="19">
        <f>((C10*0.5)+(D10*1.5)+E10+(F10*1.5)+(G10*0.5)+(H10*2))/((I10*2)+(J10*1.6)+K10+(L10*2)+(M10*1.5))</f>
        <v>2.33333333333333</v>
      </c>
      <c r="C10" s="25"/>
      <c r="D10" s="21">
        <v>1</v>
      </c>
      <c r="E10" s="21">
        <v>4</v>
      </c>
      <c r="F10" s="21">
        <v>3</v>
      </c>
      <c r="G10" s="22"/>
      <c r="H10" s="21">
        <v>2</v>
      </c>
      <c r="I10" s="21">
        <v>3</v>
      </c>
      <c r="J10" s="21">
        <v>0</v>
      </c>
      <c r="K10" s="21">
        <v>0</v>
      </c>
      <c r="L10" s="21">
        <v>0</v>
      </c>
      <c r="M10" s="22"/>
      <c r="N10" s="22"/>
      <c r="O10" s="22"/>
      <c r="P10" s="22"/>
      <c r="Q10" s="22"/>
      <c r="R10" s="23"/>
    </row>
    <row r="11" ht="20.2" customHeight="1">
      <c r="A11" t="s" s="18">
        <v>25</v>
      </c>
      <c r="B11" s="19">
        <f>((C11*0.5)+(D11*1.3)+E11+(F11*1.5)+(G11*0.5)+(H11*2))/((I11*2)+(J11*1.5)+K11+(L11*2)+(M11*1.5))</f>
        <v>1.84285714285714</v>
      </c>
      <c r="C11" s="25"/>
      <c r="D11" s="21">
        <v>3</v>
      </c>
      <c r="E11" s="21">
        <v>6</v>
      </c>
      <c r="F11" s="21">
        <v>2</v>
      </c>
      <c r="G11" s="22"/>
      <c r="H11" s="21">
        <v>0</v>
      </c>
      <c r="I11" s="21">
        <v>1</v>
      </c>
      <c r="J11" s="21">
        <v>2</v>
      </c>
      <c r="K11" s="21">
        <v>2</v>
      </c>
      <c r="L11" s="21">
        <v>0</v>
      </c>
      <c r="M11" s="22"/>
      <c r="N11" s="22"/>
      <c r="O11" s="22"/>
      <c r="P11" s="22"/>
      <c r="Q11" s="22"/>
      <c r="R11" s="23"/>
    </row>
    <row r="12" ht="20.2" customHeight="1">
      <c r="A12" t="s" s="18">
        <v>26</v>
      </c>
      <c r="B12" s="19">
        <f>((C12*0.5)+(D12*1.1)+E12+(F12*1.5)+(G12*0.5)+(H12*2))/((I12*2)+(J12*1.3)+K12+(L12*2)+(M12*1.5))</f>
        <v>1.2</v>
      </c>
      <c r="C12" s="25"/>
      <c r="D12" s="21">
        <v>0</v>
      </c>
      <c r="E12" s="21">
        <v>1</v>
      </c>
      <c r="F12" s="21">
        <v>2</v>
      </c>
      <c r="G12" s="21">
        <v>0</v>
      </c>
      <c r="H12" s="21">
        <v>1</v>
      </c>
      <c r="I12" s="21">
        <v>1</v>
      </c>
      <c r="J12" s="22"/>
      <c r="K12" s="21">
        <v>1</v>
      </c>
      <c r="L12" s="21">
        <v>1</v>
      </c>
      <c r="M12" s="22"/>
      <c r="N12" s="22"/>
      <c r="O12" s="22"/>
      <c r="P12" s="22"/>
      <c r="Q12" s="22"/>
      <c r="R12" s="23"/>
    </row>
    <row r="13" ht="20.2" customHeight="1">
      <c r="A13" s="24"/>
      <c r="B13" s="26"/>
      <c r="C13" s="25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ht="20.2" customHeight="1">
      <c r="A14" s="24"/>
      <c r="B14" s="26"/>
      <c r="C14" s="25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</row>
    <row r="15" ht="20.2" customHeight="1">
      <c r="A15" s="24"/>
      <c r="B15" s="26"/>
      <c r="C15" s="25"/>
      <c r="D15" s="22"/>
      <c r="E15" t="s" s="27">
        <v>27</v>
      </c>
      <c r="F15" t="s" s="27">
        <v>28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</row>
    <row r="16" ht="20.2" customHeight="1">
      <c r="A16" s="24"/>
      <c r="B16" s="26"/>
      <c r="C16" s="25"/>
      <c r="D16" t="s" s="30">
        <v>29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3"/>
    </row>
    <row r="17" ht="32.2" customHeight="1">
      <c r="A17" s="24"/>
      <c r="B17" s="26"/>
      <c r="C17" s="25"/>
      <c r="D17" t="s" s="30">
        <v>30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3"/>
    </row>
    <row r="18" ht="32.2" customHeight="1">
      <c r="A18" s="24"/>
      <c r="B18" s="26"/>
      <c r="C18" s="25"/>
      <c r="D18" t="s" s="30">
        <v>31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3"/>
    </row>
    <row r="19" ht="32.2" customHeight="1">
      <c r="A19" s="24"/>
      <c r="B19" s="26"/>
      <c r="C19" s="25"/>
      <c r="D19" s="22"/>
      <c r="E19" t="s" s="27">
        <v>32</v>
      </c>
      <c r="F19" t="s" s="27">
        <v>33</v>
      </c>
      <c r="G19" s="28"/>
      <c r="H19" s="28"/>
      <c r="I19" s="28"/>
      <c r="J19" s="28"/>
      <c r="K19" s="28"/>
      <c r="L19" s="28"/>
      <c r="M19" s="28"/>
      <c r="N19" s="22"/>
      <c r="O19" s="22"/>
      <c r="P19" s="22"/>
      <c r="Q19" s="22"/>
      <c r="R19" s="23"/>
    </row>
    <row r="20" ht="20.2" customHeight="1">
      <c r="A20" s="24"/>
      <c r="B20" s="26"/>
      <c r="C20" s="25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ht="32.2" customHeight="1">
      <c r="A21" s="24"/>
      <c r="B21" s="26"/>
      <c r="C21" t="s" s="31">
        <v>34</v>
      </c>
      <c r="D21" s="22"/>
      <c r="E21" t="s" s="27">
        <v>35</v>
      </c>
      <c r="F21" t="s" s="32">
        <v>36</v>
      </c>
      <c r="G21" s="28"/>
      <c r="H21" s="28"/>
      <c r="I21" s="28"/>
      <c r="J21" s="28"/>
      <c r="K21" s="28"/>
      <c r="L21" s="28"/>
      <c r="M21" s="28"/>
      <c r="N21" s="22"/>
      <c r="O21" s="22"/>
      <c r="P21" s="22"/>
      <c r="Q21" s="22"/>
      <c r="R21" s="23"/>
    </row>
    <row r="22" ht="20.2" customHeight="1">
      <c r="A22" s="24"/>
      <c r="B22" s="26"/>
      <c r="C22" s="25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</row>
    <row r="23" ht="20.2" customHeight="1">
      <c r="A23" s="24"/>
      <c r="B23" s="26"/>
      <c r="C23" t="s" s="31">
        <v>37</v>
      </c>
      <c r="D23" s="22"/>
      <c r="E23" t="s" s="27">
        <v>38</v>
      </c>
      <c r="F23" t="s" s="33">
        <v>39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ht="20.2" customHeight="1">
      <c r="A24" s="24"/>
      <c r="B24" s="26"/>
      <c r="C24" s="25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3"/>
    </row>
    <row r="25" ht="20.2" customHeight="1">
      <c r="A25" s="24"/>
      <c r="B25" s="26"/>
      <c r="C25" t="s" s="31">
        <v>10</v>
      </c>
      <c r="D25" s="22"/>
      <c r="E25" t="s" s="27">
        <v>40</v>
      </c>
      <c r="F25" t="s" s="27">
        <v>41</v>
      </c>
      <c r="G25" s="22"/>
      <c r="H25" s="22"/>
      <c r="I25" t="s" s="27">
        <v>42</v>
      </c>
      <c r="J25" t="s" s="27">
        <v>43</v>
      </c>
      <c r="K25" s="22"/>
      <c r="L25" t="s" s="27">
        <v>44</v>
      </c>
      <c r="M25" t="s" s="27">
        <v>45</v>
      </c>
      <c r="N25" t="s" s="27">
        <v>46</v>
      </c>
      <c r="O25" s="22"/>
      <c r="P25" s="22"/>
      <c r="Q25" s="22"/>
      <c r="R25" s="23"/>
    </row>
    <row r="26" ht="20.2" customHeight="1">
      <c r="A26" t="s" s="18">
        <v>47</v>
      </c>
      <c r="B26" s="19">
        <f>((C26*2)+((F26-E26)*1.5)+(E26*2.5))/((L26/F26)+J26+(I26*2.5))</f>
        <v>0.197969543147208</v>
      </c>
      <c r="C26" s="34">
        <v>1</v>
      </c>
      <c r="D26" s="28"/>
      <c r="E26" s="35">
        <v>0</v>
      </c>
      <c r="F26" s="35">
        <v>3</v>
      </c>
      <c r="G26" s="28"/>
      <c r="H26" s="28"/>
      <c r="I26" s="35">
        <v>1</v>
      </c>
      <c r="J26" s="35">
        <v>22</v>
      </c>
      <c r="K26" s="28"/>
      <c r="L26" s="35">
        <v>25</v>
      </c>
      <c r="M26" s="35">
        <v>3</v>
      </c>
      <c r="N26" s="28"/>
      <c r="O26" s="28"/>
      <c r="P26" s="28"/>
      <c r="Q26" s="28"/>
      <c r="R26" s="29"/>
    </row>
    <row r="27" ht="20.2" customHeight="1">
      <c r="A27" t="s" s="36">
        <v>48</v>
      </c>
      <c r="B27" s="19">
        <f>((C27*2)+((F27-E27)*1.5)+(E27*2.5))/((L27/F27)+J27+(I27*2.5))</f>
        <v>0.720338983050847</v>
      </c>
      <c r="C27" s="34">
        <v>0</v>
      </c>
      <c r="D27" s="28"/>
      <c r="E27" s="35">
        <v>1</v>
      </c>
      <c r="F27" s="35">
        <v>5</v>
      </c>
      <c r="G27" s="28"/>
      <c r="H27" s="28"/>
      <c r="I27" s="35">
        <v>0</v>
      </c>
      <c r="J27" s="35">
        <v>9</v>
      </c>
      <c r="K27" s="28"/>
      <c r="L27" s="35">
        <v>14</v>
      </c>
      <c r="M27" s="35">
        <v>2</v>
      </c>
      <c r="N27" s="28"/>
      <c r="O27" s="28"/>
      <c r="P27" s="28"/>
      <c r="Q27" s="28"/>
      <c r="R27" s="29"/>
    </row>
    <row r="28" ht="20.2" customHeight="1">
      <c r="A28" s="37"/>
      <c r="B28" s="19"/>
      <c r="C28" s="3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9"/>
    </row>
    <row r="29" ht="20.2" customHeight="1">
      <c r="A29" s="37"/>
      <c r="B29" s="19"/>
      <c r="C29" s="3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9"/>
    </row>
    <row r="30" ht="20.2" customHeight="1">
      <c r="A30" t="s" s="18">
        <v>47</v>
      </c>
      <c r="B30" s="19">
        <f>((((F30*100)/L30)+(E30*2)+(C30*1.5))/M30)-(I30*2)</f>
        <v>2.5</v>
      </c>
      <c r="C30" s="34">
        <v>1</v>
      </c>
      <c r="D30" s="28"/>
      <c r="E30" s="35">
        <v>0</v>
      </c>
      <c r="F30" s="35">
        <v>3</v>
      </c>
      <c r="G30" s="28"/>
      <c r="H30" s="28"/>
      <c r="I30" s="35">
        <v>1</v>
      </c>
      <c r="J30" s="35">
        <v>22</v>
      </c>
      <c r="K30" s="28"/>
      <c r="L30" s="35">
        <v>25</v>
      </c>
      <c r="M30" s="35">
        <v>3</v>
      </c>
      <c r="N30" s="39">
        <v>0.12</v>
      </c>
      <c r="O30" s="28"/>
      <c r="P30" s="28"/>
      <c r="Q30" s="28"/>
      <c r="R30" s="29"/>
    </row>
    <row r="31" ht="20.2" customHeight="1">
      <c r="A31" t="s" s="36">
        <v>48</v>
      </c>
      <c r="B31" s="19">
        <f>((((F31*100)/L31)+(E31*2)+(C31*1.5))/M31)-(I31*2)</f>
        <v>18.8571428571429</v>
      </c>
      <c r="C31" s="34">
        <v>0</v>
      </c>
      <c r="D31" s="28"/>
      <c r="E31" s="35">
        <v>1</v>
      </c>
      <c r="F31" s="35">
        <v>5</v>
      </c>
      <c r="G31" s="28"/>
      <c r="H31" s="28"/>
      <c r="I31" s="35">
        <v>0</v>
      </c>
      <c r="J31" s="35">
        <v>9</v>
      </c>
      <c r="K31" s="28"/>
      <c r="L31" s="35">
        <v>14</v>
      </c>
      <c r="M31" s="35">
        <v>2</v>
      </c>
      <c r="N31" s="40">
        <v>0.357</v>
      </c>
      <c r="O31" s="28"/>
      <c r="P31" s="28"/>
      <c r="Q31" s="28"/>
      <c r="R31" s="29"/>
    </row>
    <row r="32" ht="20.2" customHeight="1">
      <c r="A32" s="37"/>
      <c r="B32" s="41"/>
      <c r="C32" s="3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9"/>
    </row>
    <row r="33" ht="20.2" customHeight="1">
      <c r="A33" s="37"/>
      <c r="B33" s="41"/>
      <c r="C33" t="s" s="42">
        <v>49</v>
      </c>
      <c r="D33" s="28"/>
      <c r="E33" s="28"/>
      <c r="F33" s="28"/>
      <c r="G33" s="28"/>
      <c r="H33" s="28"/>
      <c r="I33" s="28"/>
      <c r="J33" s="28"/>
      <c r="K33" s="43"/>
      <c r="L33" s="28"/>
      <c r="M33" s="28"/>
      <c r="N33" s="28"/>
      <c r="O33" s="28"/>
      <c r="P33" s="28"/>
      <c r="Q33" s="28"/>
      <c r="R33" s="29"/>
    </row>
    <row r="34" ht="20.2" customHeight="1">
      <c r="A34" s="37"/>
      <c r="B34" s="41"/>
      <c r="C34" s="3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9"/>
    </row>
    <row r="35" ht="20.2" customHeight="1">
      <c r="A35" s="37"/>
      <c r="B35" t="s" s="44">
        <v>50</v>
      </c>
      <c r="C35" t="s" s="45">
        <v>51</v>
      </c>
      <c r="D35" s="46"/>
      <c r="E35" t="s" s="47">
        <v>52</v>
      </c>
      <c r="F35" t="s" s="47">
        <v>53</v>
      </c>
      <c r="G35" s="46"/>
      <c r="H35" s="46"/>
      <c r="I35" t="s" s="47">
        <v>54</v>
      </c>
      <c r="J35" t="s" s="47">
        <v>55</v>
      </c>
      <c r="K35" s="46"/>
      <c r="L35" s="48"/>
      <c r="M35" s="28"/>
      <c r="N35" s="28"/>
      <c r="O35" s="28"/>
      <c r="P35" s="28"/>
      <c r="Q35" s="28"/>
      <c r="R35" s="29"/>
    </row>
    <row r="36" ht="20.2" customHeight="1">
      <c r="A36" s="49"/>
      <c r="B36" t="s" s="44">
        <v>56</v>
      </c>
      <c r="C36" t="s" s="45">
        <v>57</v>
      </c>
      <c r="D36" s="46"/>
      <c r="E36" t="s" s="47">
        <v>56</v>
      </c>
      <c r="F36" t="s" s="47">
        <v>56</v>
      </c>
      <c r="G36" s="46"/>
      <c r="H36" s="46"/>
      <c r="I36" t="s" s="47">
        <v>57</v>
      </c>
      <c r="J36" t="s" s="47">
        <v>57</v>
      </c>
      <c r="K36" s="46"/>
      <c r="L36" s="48"/>
      <c r="M36" s="28"/>
      <c r="N36" s="28"/>
      <c r="O36" s="28"/>
      <c r="P36" s="28"/>
      <c r="Q36" s="28"/>
      <c r="R36" s="29"/>
    </row>
    <row r="37" ht="20.2" customHeight="1">
      <c r="A37" t="s" s="50">
        <v>58</v>
      </c>
      <c r="B37" s="51">
        <v>1.1</v>
      </c>
      <c r="C37" s="52">
        <v>2.2</v>
      </c>
      <c r="D37" s="46"/>
      <c r="E37" s="53">
        <v>1.2</v>
      </c>
      <c r="F37" s="53">
        <v>1.3</v>
      </c>
      <c r="G37" s="46"/>
      <c r="H37" s="46"/>
      <c r="I37" s="53">
        <v>1.4</v>
      </c>
      <c r="J37" s="53">
        <v>2.3</v>
      </c>
      <c r="K37" s="46"/>
      <c r="L37" s="48"/>
      <c r="M37" s="28"/>
      <c r="N37" s="28"/>
      <c r="O37" s="28"/>
      <c r="P37" s="28"/>
      <c r="Q37" s="28"/>
      <c r="R37" s="29"/>
    </row>
    <row r="38" ht="20.2" customHeight="1">
      <c r="A38" t="s" s="50">
        <v>59</v>
      </c>
      <c r="B38" s="51">
        <v>29.1</v>
      </c>
      <c r="C38" s="52">
        <v>27.7</v>
      </c>
      <c r="D38" s="46"/>
      <c r="E38" s="53">
        <v>22</v>
      </c>
      <c r="F38" s="53">
        <v>5.6</v>
      </c>
      <c r="G38" s="46"/>
      <c r="H38" s="46"/>
      <c r="I38" s="53">
        <v>69.40000000000001</v>
      </c>
      <c r="J38" s="53">
        <v>60.9</v>
      </c>
      <c r="K38" s="46"/>
      <c r="L38" s="48"/>
      <c r="M38" s="28"/>
      <c r="N38" s="28"/>
      <c r="O38" s="28"/>
      <c r="P38" s="28"/>
      <c r="Q38" s="28"/>
      <c r="R38" s="29"/>
    </row>
    <row r="39" ht="20.2" customHeight="1">
      <c r="A39" s="54"/>
      <c r="B39" s="55"/>
      <c r="C39" s="56"/>
      <c r="D39" s="43"/>
      <c r="E39" s="43"/>
      <c r="F39" s="43"/>
      <c r="G39" s="43"/>
      <c r="H39" s="43"/>
      <c r="I39" s="43"/>
      <c r="J39" s="28"/>
      <c r="K39" s="28"/>
      <c r="L39" s="48"/>
      <c r="M39" s="28"/>
      <c r="N39" s="28"/>
      <c r="O39" s="28"/>
      <c r="P39" s="28"/>
      <c r="Q39" s="28"/>
      <c r="R39" s="29"/>
    </row>
    <row r="40" ht="32.2" customHeight="1">
      <c r="A40" t="s" s="57">
        <v>60</v>
      </c>
      <c r="B40" s="58">
        <f>B$38/(B$37*100)</f>
        <v>0.264545454545455</v>
      </c>
      <c r="C40" s="59">
        <f>C$38/(C$37*100)</f>
        <v>0.125909090909091</v>
      </c>
      <c r="D40" s="48">
        <f>D$38/(D$37*100)</f>
      </c>
      <c r="E40" s="48">
        <f>E$38/(E$37*100)</f>
        <v>0.183333333333333</v>
      </c>
      <c r="F40" s="48">
        <f>F$38/(F$37*100)</f>
        <v>0.0430769230769231</v>
      </c>
      <c r="G40" s="48">
        <f>G$38/(G$37*100)</f>
      </c>
      <c r="H40" s="48">
        <f>H$38/(H$37*100)</f>
      </c>
      <c r="I40" s="48">
        <f>I$38/(I$37*100)</f>
        <v>0.495714285714286</v>
      </c>
      <c r="J40" s="48">
        <f>J$38/(J$37*100)</f>
        <v>0.264782608695652</v>
      </c>
      <c r="K40" s="48">
        <f>K$38/(K$37*100)</f>
      </c>
      <c r="L40" s="48"/>
      <c r="M40" s="28"/>
      <c r="N40" s="28"/>
      <c r="O40" s="28"/>
      <c r="P40" s="28"/>
      <c r="Q40" s="28"/>
      <c r="R40" s="29"/>
    </row>
    <row r="41" ht="20.2" customHeight="1">
      <c r="A41" s="54"/>
      <c r="B41" s="55"/>
      <c r="C41" s="56"/>
      <c r="D41" s="43"/>
      <c r="E41" s="43"/>
      <c r="F41" s="43"/>
      <c r="G41" s="43"/>
      <c r="H41" s="43"/>
      <c r="I41" s="43"/>
      <c r="J41" s="28"/>
      <c r="K41" s="28"/>
      <c r="L41" s="48"/>
      <c r="M41" s="28"/>
      <c r="N41" s="28"/>
      <c r="O41" s="28"/>
      <c r="P41" s="28"/>
      <c r="Q41" s="28"/>
      <c r="R41" s="29"/>
    </row>
    <row r="42" ht="44.2" customHeight="1">
      <c r="A42" t="s" s="57">
        <v>61</v>
      </c>
      <c r="B42" s="55">
        <f>(B$37*100)/B$38</f>
        <v>3.78006872852234</v>
      </c>
      <c r="C42" s="60">
        <f>(C$37*100)/C$38</f>
        <v>7.94223826714801</v>
      </c>
      <c r="D42" s="61">
        <f>(D$37*100)/D$38</f>
      </c>
      <c r="E42" s="61">
        <f>(E$37*100)/E$38</f>
        <v>5.45454545454545</v>
      </c>
      <c r="F42" s="61">
        <f>(F$37*100)/F$38</f>
        <v>23.2142857142857</v>
      </c>
      <c r="G42" s="61">
        <f>(G$37*100)/G$38</f>
      </c>
      <c r="H42" s="61">
        <f>(H$37*100)/H$38</f>
      </c>
      <c r="I42" s="61">
        <f>(I$37*100)/I$38</f>
        <v>2.01729106628242</v>
      </c>
      <c r="J42" s="61">
        <f>(J$37*100)/J$38</f>
        <v>3.77668308702791</v>
      </c>
      <c r="K42" s="61">
        <f>(K$37*100)/K$38</f>
      </c>
      <c r="L42" s="48"/>
      <c r="M42" s="28"/>
      <c r="N42" s="28"/>
      <c r="O42" s="28"/>
      <c r="P42" s="28"/>
      <c r="Q42" s="28"/>
      <c r="R42" s="29"/>
    </row>
    <row r="43" ht="20.2" customHeight="1">
      <c r="A43" s="54"/>
      <c r="B43" s="55"/>
      <c r="C43" s="56"/>
      <c r="D43" s="43"/>
      <c r="E43" s="43"/>
      <c r="F43" s="43"/>
      <c r="G43" s="43"/>
      <c r="H43" s="43"/>
      <c r="I43" s="43"/>
      <c r="J43" s="28"/>
      <c r="K43" s="28"/>
      <c r="L43" s="48"/>
      <c r="M43" s="28"/>
      <c r="N43" s="28"/>
      <c r="O43" s="28"/>
      <c r="P43" s="28"/>
      <c r="Q43" s="28"/>
      <c r="R43" s="29"/>
    </row>
    <row r="44" ht="20.2" customHeight="1">
      <c r="A44" s="54"/>
      <c r="B44" s="55">
        <f>(B$38*100)/(B$37*100)</f>
        <v>26.4545454545455</v>
      </c>
      <c r="C44" s="60">
        <f>(C$38*100)/(C$37*100)</f>
        <v>12.5909090909091</v>
      </c>
      <c r="D44" s="61">
        <f>(D$38*100)/(D$37*100)</f>
      </c>
      <c r="E44" s="61">
        <f>(E$38*100)/(E$37*100)</f>
        <v>18.3333333333333</v>
      </c>
      <c r="F44" s="61">
        <f>(F$38*100)/(F$37*100)</f>
        <v>4.30769230769231</v>
      </c>
      <c r="G44" s="61">
        <f>(G$38*100)/(G$37*100)</f>
      </c>
      <c r="H44" s="61">
        <f>(H$38*100)/(H$37*100)</f>
      </c>
      <c r="I44" s="61">
        <f>(I$38*100)/(I$37*100)</f>
        <v>49.5714285714286</v>
      </c>
      <c r="J44" s="61">
        <f>(J$38*100)/(J$37*100)</f>
        <v>26.4782608695652</v>
      </c>
      <c r="K44" s="61">
        <f>(K$38*100)/(K$37*100)</f>
      </c>
      <c r="L44" s="48"/>
      <c r="M44" s="28"/>
      <c r="N44" s="28"/>
      <c r="O44" s="28"/>
      <c r="P44" s="28"/>
      <c r="Q44" s="28"/>
      <c r="R44" s="29"/>
    </row>
    <row r="45" ht="20.2" customHeight="1">
      <c r="A45" s="54"/>
      <c r="B45" s="55"/>
      <c r="C45" s="56"/>
      <c r="D45" s="43"/>
      <c r="E45" s="43"/>
      <c r="F45" s="43"/>
      <c r="G45" s="43"/>
      <c r="H45" s="43"/>
      <c r="I45" s="43"/>
      <c r="J45" s="28"/>
      <c r="K45" s="28"/>
      <c r="L45" s="48"/>
      <c r="M45" s="28"/>
      <c r="N45" s="28"/>
      <c r="O45" s="28"/>
      <c r="P45" s="28"/>
      <c r="Q45" s="28"/>
      <c r="R45" s="29"/>
    </row>
    <row r="46" ht="44.2" customHeight="1">
      <c r="A46" t="s" s="57">
        <v>62</v>
      </c>
      <c r="B46" s="55">
        <f>((B$37*100)+(B$38*10))/110</f>
        <v>3.64545454545455</v>
      </c>
      <c r="C46" s="60">
        <f>((C$37*100)+(C$38*10))/110</f>
        <v>4.51818181818182</v>
      </c>
      <c r="D46" s="61">
        <f>((D$37*100)+(D$38*10))/110</f>
        <v>0</v>
      </c>
      <c r="E46" s="61">
        <f>((E$37*100)+(E$38*10))/110</f>
        <v>3.09090909090909</v>
      </c>
      <c r="F46" s="61">
        <f>((F$37*100)+(F$38*10))/110</f>
        <v>1.69090909090909</v>
      </c>
      <c r="G46" s="61">
        <f>((G$37*100)+(G$38*10))/110</f>
        <v>0</v>
      </c>
      <c r="H46" s="61">
        <f>((H$37*100)+(H$38*10))/110</f>
        <v>0</v>
      </c>
      <c r="I46" s="61">
        <f>((I$37*100)+(I$38*10))/110</f>
        <v>7.58181818181818</v>
      </c>
      <c r="J46" s="61">
        <f>((J$37*100)+(J$38*10))/110</f>
        <v>7.62727272727273</v>
      </c>
      <c r="K46" s="61">
        <f>((K$37*100)+(K$38*10))/110</f>
        <v>0</v>
      </c>
      <c r="L46" s="48"/>
      <c r="M46" s="28"/>
      <c r="N46" s="28"/>
      <c r="O46" s="28"/>
      <c r="P46" s="28"/>
      <c r="Q46" s="28"/>
      <c r="R46" s="29"/>
    </row>
    <row r="47" ht="20.2" customHeight="1">
      <c r="A47" s="62"/>
      <c r="B47" s="63"/>
      <c r="C47" s="64"/>
      <c r="D47" s="65"/>
      <c r="E47" s="65"/>
      <c r="F47" s="65"/>
      <c r="G47" s="65"/>
      <c r="H47" s="65"/>
      <c r="I47" s="65"/>
      <c r="J47" s="66"/>
      <c r="K47" s="66"/>
      <c r="L47" s="48"/>
      <c r="M47" s="28"/>
      <c r="N47" s="28"/>
      <c r="O47" s="28"/>
      <c r="P47" s="28"/>
      <c r="Q47" s="28"/>
      <c r="R47" s="29"/>
    </row>
    <row r="48" ht="44.2" customHeight="1">
      <c r="A48" t="s" s="67">
        <v>63</v>
      </c>
      <c r="B48" s="68">
        <f>(((B$38/10)+B$37)*100)/100</f>
        <v>4.01</v>
      </c>
      <c r="C48" s="69">
        <f>(((C$38/10)+C$37)*100)/100</f>
        <v>4.97</v>
      </c>
      <c r="D48" s="70">
        <f>(((D$38/10)+D$37)*100)/100</f>
        <v>0</v>
      </c>
      <c r="E48" s="70">
        <f>(((E$38/10)+E$37)*100)/100</f>
        <v>3.4</v>
      </c>
      <c r="F48" s="70">
        <f>(((F$38/10)+F$37)*100)/100</f>
        <v>1.86</v>
      </c>
      <c r="G48" s="70">
        <f>(((G$38/10)+G$37)*100)/100</f>
        <v>0</v>
      </c>
      <c r="H48" s="70">
        <f>(((H$38/10)+H$37)*100)/100</f>
        <v>0</v>
      </c>
      <c r="I48" s="70">
        <f>(((I$38/10)+I$37)*100)/100</f>
        <v>8.34</v>
      </c>
      <c r="J48" s="68">
        <f>(((J$38/10)+J$37)*100)/100</f>
        <v>8.390000000000001</v>
      </c>
      <c r="K48" s="71">
        <f>(((K$38/10)+K$37)*100)/100</f>
        <v>0</v>
      </c>
      <c r="L48" s="59"/>
      <c r="M48" s="28"/>
      <c r="N48" s="28"/>
      <c r="O48" s="28"/>
      <c r="P48" s="28"/>
      <c r="Q48" s="28"/>
      <c r="R48" s="29"/>
    </row>
    <row r="49" ht="20.2" customHeight="1">
      <c r="A49" s="72"/>
      <c r="B49" s="73"/>
      <c r="C49" s="74"/>
      <c r="D49" s="75"/>
      <c r="E49" s="75"/>
      <c r="F49" s="75"/>
      <c r="G49" s="75"/>
      <c r="H49" s="75"/>
      <c r="I49" s="75"/>
      <c r="J49" s="76"/>
      <c r="K49" s="76"/>
      <c r="L49" s="77"/>
      <c r="M49" s="78"/>
      <c r="N49" s="78"/>
      <c r="O49" s="78"/>
      <c r="P49" s="78"/>
      <c r="Q49" s="78"/>
      <c r="R49" s="79"/>
    </row>
  </sheetData>
  <mergeCells count="6">
    <mergeCell ref="A1:R1"/>
    <mergeCell ref="F23:M23"/>
    <mergeCell ref="C33:J33"/>
    <mergeCell ref="F15:R15"/>
    <mergeCell ref="F19:M19"/>
    <mergeCell ref="F21:L2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1.3594" style="80" customWidth="1"/>
    <col min="2" max="2" width="16.3516" style="80" customWidth="1"/>
    <col min="3" max="3" width="8.36719" style="80" customWidth="1"/>
    <col min="4" max="8" width="16.3516" style="80" customWidth="1"/>
    <col min="9" max="16384" width="16.3516" style="80" customWidth="1"/>
  </cols>
  <sheetData>
    <row r="1" ht="25.65" customHeight="1">
      <c r="A1" t="s" s="7">
        <v>5</v>
      </c>
      <c r="B1" s="7"/>
      <c r="C1" s="7"/>
      <c r="D1" s="7"/>
      <c r="E1" s="7"/>
      <c r="F1" s="7"/>
      <c r="G1" s="7"/>
      <c r="H1" s="7"/>
    </row>
    <row r="2" ht="23.4" customHeight="1">
      <c r="A2" s="81"/>
      <c r="B2" t="s" s="82">
        <v>66</v>
      </c>
      <c r="C2" s="83"/>
      <c r="D2" t="s" s="82">
        <v>67</v>
      </c>
      <c r="E2" t="s" s="82">
        <v>68</v>
      </c>
      <c r="F2" t="s" s="82">
        <v>69</v>
      </c>
      <c r="G2" t="s" s="82">
        <v>70</v>
      </c>
      <c r="H2" s="84"/>
    </row>
    <row r="3" ht="23.4" customHeight="1">
      <c r="A3" t="s" s="85">
        <v>7</v>
      </c>
      <c r="B3" s="86">
        <v>2</v>
      </c>
      <c r="C3" s="87"/>
      <c r="D3" s="88">
        <v>1</v>
      </c>
      <c r="E3" s="88">
        <v>2</v>
      </c>
      <c r="F3" s="88">
        <v>0</v>
      </c>
      <c r="G3" s="88">
        <v>2</v>
      </c>
      <c r="H3" s="89"/>
    </row>
    <row r="4" ht="23.15" customHeight="1">
      <c r="A4" t="s" s="90">
        <v>8</v>
      </c>
      <c r="B4" s="91">
        <v>1</v>
      </c>
      <c r="C4" s="92"/>
      <c r="D4" s="93">
        <v>2</v>
      </c>
      <c r="E4" s="93">
        <v>3</v>
      </c>
      <c r="F4" s="93">
        <v>1</v>
      </c>
      <c r="G4" s="93">
        <v>3</v>
      </c>
      <c r="H4" s="94"/>
    </row>
    <row r="5" ht="23.15" customHeight="1">
      <c r="A5" t="s" s="90">
        <v>71</v>
      </c>
      <c r="B5" s="91">
        <v>1</v>
      </c>
      <c r="C5" s="92"/>
      <c r="D5" s="93">
        <v>2</v>
      </c>
      <c r="E5" s="93">
        <v>1</v>
      </c>
      <c r="F5" s="93">
        <v>0</v>
      </c>
      <c r="G5" s="93">
        <v>1</v>
      </c>
      <c r="H5" s="94"/>
    </row>
    <row r="6" ht="23.15" customHeight="1">
      <c r="A6" t="s" s="90">
        <v>72</v>
      </c>
      <c r="B6" s="91">
        <v>1</v>
      </c>
      <c r="C6" s="92"/>
      <c r="D6" s="93">
        <v>0</v>
      </c>
      <c r="E6" s="93">
        <v>1</v>
      </c>
      <c r="F6" s="93">
        <v>2</v>
      </c>
      <c r="G6" s="93">
        <v>1</v>
      </c>
      <c r="H6" s="94"/>
    </row>
    <row r="7" ht="38.15" customHeight="1">
      <c r="A7" t="s" s="90">
        <v>73</v>
      </c>
      <c r="B7" s="91">
        <v>3</v>
      </c>
      <c r="C7" s="92"/>
      <c r="D7" s="93">
        <v>1</v>
      </c>
      <c r="E7" s="93">
        <v>1</v>
      </c>
      <c r="F7" s="93">
        <v>0</v>
      </c>
      <c r="G7" s="93">
        <v>1</v>
      </c>
      <c r="H7" s="94"/>
    </row>
    <row r="8" ht="23.15" customHeight="1">
      <c r="A8" t="s" s="90">
        <v>10</v>
      </c>
      <c r="B8" s="91">
        <v>2</v>
      </c>
      <c r="C8" s="92"/>
      <c r="D8" s="93">
        <v>1</v>
      </c>
      <c r="E8" s="93">
        <v>2</v>
      </c>
      <c r="F8" s="93">
        <v>2</v>
      </c>
      <c r="G8" s="93">
        <v>2</v>
      </c>
      <c r="H8" s="94"/>
    </row>
    <row r="9" ht="23.15" customHeight="1">
      <c r="A9" t="s" s="90">
        <v>11</v>
      </c>
      <c r="B9" s="91">
        <v>1</v>
      </c>
      <c r="C9" s="92"/>
      <c r="D9" s="93">
        <v>1</v>
      </c>
      <c r="E9" s="93">
        <v>0</v>
      </c>
      <c r="F9" s="93">
        <v>1</v>
      </c>
      <c r="G9" s="93">
        <v>0</v>
      </c>
      <c r="H9" s="94"/>
    </row>
    <row r="10" ht="23.15" customHeight="1">
      <c r="A10" t="s" s="90">
        <v>74</v>
      </c>
      <c r="B10" s="91">
        <v>2</v>
      </c>
      <c r="C10" s="92"/>
      <c r="D10" s="93">
        <v>0</v>
      </c>
      <c r="E10" s="93">
        <v>0</v>
      </c>
      <c r="F10" s="93">
        <v>0</v>
      </c>
      <c r="G10" s="93">
        <v>0</v>
      </c>
      <c r="H10" s="94"/>
    </row>
    <row r="11" ht="23.15" customHeight="1">
      <c r="A11" t="s" s="90">
        <v>75</v>
      </c>
      <c r="B11" s="91">
        <v>2</v>
      </c>
      <c r="C11" s="92"/>
      <c r="D11" s="93">
        <v>0</v>
      </c>
      <c r="E11" s="93">
        <v>0</v>
      </c>
      <c r="F11" s="93">
        <v>1</v>
      </c>
      <c r="G11" s="93">
        <v>0</v>
      </c>
      <c r="H11" s="94"/>
    </row>
    <row r="12" ht="23.15" customHeight="1">
      <c r="A12" s="95">
        <v>-9</v>
      </c>
      <c r="B12" s="91">
        <f>SUM(B3:B11)</f>
        <v>15</v>
      </c>
      <c r="C12" s="92"/>
      <c r="D12" s="93">
        <v>-12</v>
      </c>
      <c r="E12" s="93">
        <v>16</v>
      </c>
      <c r="F12" s="93">
        <v>10</v>
      </c>
      <c r="G12" s="93">
        <v>16</v>
      </c>
      <c r="H12" s="94"/>
    </row>
    <row r="13" ht="23.15" customHeight="1">
      <c r="A13" s="96"/>
      <c r="B13" s="97"/>
      <c r="C13" s="92"/>
      <c r="D13" t="s" s="98">
        <v>76</v>
      </c>
      <c r="E13" t="s" s="98">
        <v>77</v>
      </c>
      <c r="F13" t="s" s="98">
        <v>78</v>
      </c>
      <c r="G13" t="s" s="98">
        <v>77</v>
      </c>
      <c r="H13" s="94"/>
    </row>
    <row r="14" ht="23.15" customHeight="1">
      <c r="A14" s="96"/>
      <c r="B14" s="97"/>
      <c r="C14" s="92"/>
      <c r="D14" s="92"/>
      <c r="E14" s="92"/>
      <c r="F14" s="92"/>
      <c r="G14" s="92"/>
      <c r="H14" s="94"/>
    </row>
    <row r="15" ht="23.15" customHeight="1">
      <c r="A15" t="s" s="90">
        <v>13</v>
      </c>
      <c r="B15" s="91">
        <v>2</v>
      </c>
      <c r="C15" s="92"/>
      <c r="D15" s="93">
        <v>3</v>
      </c>
      <c r="E15" s="93">
        <v>3</v>
      </c>
      <c r="F15" s="93">
        <v>3</v>
      </c>
      <c r="G15" s="93">
        <v>2</v>
      </c>
      <c r="H15" s="94"/>
    </row>
    <row r="16" ht="23.15" customHeight="1">
      <c r="A16" t="s" s="90">
        <v>14</v>
      </c>
      <c r="B16" s="91">
        <v>2</v>
      </c>
      <c r="C16" s="92"/>
      <c r="D16" s="93">
        <v>2</v>
      </c>
      <c r="E16" s="93">
        <v>1</v>
      </c>
      <c r="F16" s="93">
        <v>2</v>
      </c>
      <c r="G16" s="93">
        <v>2</v>
      </c>
      <c r="H16" s="94"/>
    </row>
    <row r="17" ht="23.15" customHeight="1">
      <c r="A17" t="s" s="90">
        <v>79</v>
      </c>
      <c r="B17" s="91">
        <v>2</v>
      </c>
      <c r="C17" s="92"/>
      <c r="D17" s="93">
        <v>0</v>
      </c>
      <c r="E17" s="93">
        <v>1</v>
      </c>
      <c r="F17" s="93">
        <v>0</v>
      </c>
      <c r="G17" s="93">
        <v>0</v>
      </c>
      <c r="H17" s="94"/>
    </row>
    <row r="18" ht="23.15" customHeight="1">
      <c r="A18" t="s" s="90">
        <v>80</v>
      </c>
      <c r="B18" s="91">
        <v>1</v>
      </c>
      <c r="C18" s="92"/>
      <c r="D18" s="93">
        <v>0</v>
      </c>
      <c r="E18" s="93">
        <v>0</v>
      </c>
      <c r="F18" s="93">
        <v>0</v>
      </c>
      <c r="G18" s="93">
        <v>5</v>
      </c>
      <c r="H18" s="94"/>
    </row>
    <row r="19" ht="38.15" customHeight="1">
      <c r="A19" t="s" s="90">
        <v>81</v>
      </c>
      <c r="B19" s="91">
        <v>3</v>
      </c>
      <c r="C19" s="92"/>
      <c r="D19" s="93">
        <v>1</v>
      </c>
      <c r="E19" s="93">
        <v>0</v>
      </c>
      <c r="F19" s="93">
        <v>2</v>
      </c>
      <c r="G19" s="93">
        <v>1</v>
      </c>
      <c r="H19" s="94"/>
    </row>
    <row r="20" ht="23.15" customHeight="1">
      <c r="A20" t="s" s="90">
        <v>16</v>
      </c>
      <c r="B20" s="91">
        <v>3</v>
      </c>
      <c r="C20" s="92"/>
      <c r="D20" s="93">
        <v>1</v>
      </c>
      <c r="E20" s="93">
        <v>1</v>
      </c>
      <c r="F20" s="93">
        <v>2</v>
      </c>
      <c r="G20" s="93">
        <v>0</v>
      </c>
      <c r="H20" s="94"/>
    </row>
    <row r="21" ht="23.15" customHeight="1">
      <c r="A21" t="s" s="90">
        <v>17</v>
      </c>
      <c r="B21" s="91">
        <v>2</v>
      </c>
      <c r="C21" s="92"/>
      <c r="D21" s="93">
        <v>1</v>
      </c>
      <c r="E21" s="93">
        <v>1</v>
      </c>
      <c r="F21" s="93">
        <v>1</v>
      </c>
      <c r="G21" s="93">
        <v>0</v>
      </c>
      <c r="H21" s="94"/>
    </row>
    <row r="22" ht="23.15" customHeight="1">
      <c r="A22" s="95">
        <v>-7</v>
      </c>
      <c r="B22" s="91">
        <f>SUM(B15:B21)</f>
        <v>15</v>
      </c>
      <c r="C22" s="92"/>
      <c r="D22" s="93">
        <v>13</v>
      </c>
      <c r="E22" s="93">
        <v>15</v>
      </c>
      <c r="F22" s="93">
        <v>24</v>
      </c>
      <c r="G22" s="93">
        <v>16</v>
      </c>
      <c r="H22" s="94"/>
    </row>
    <row r="23" ht="23.15" customHeight="1">
      <c r="A23" s="96"/>
      <c r="B23" s="97"/>
      <c r="C23" s="92"/>
      <c r="D23" t="s" s="98">
        <v>76</v>
      </c>
      <c r="E23" t="s" s="98">
        <v>78</v>
      </c>
      <c r="F23" t="s" s="98">
        <v>77</v>
      </c>
      <c r="G23" t="s" s="98">
        <v>77</v>
      </c>
      <c r="H23" s="94"/>
    </row>
    <row r="24" ht="23.15" customHeight="1">
      <c r="A24" s="99"/>
      <c r="B24" s="97"/>
      <c r="C24" s="92"/>
      <c r="D24" s="92"/>
      <c r="E24" s="92"/>
      <c r="F24" s="92"/>
      <c r="G24" s="92"/>
      <c r="H24" s="94"/>
    </row>
    <row r="25" ht="23.15" customHeight="1">
      <c r="A25" t="s" s="100">
        <v>82</v>
      </c>
      <c r="B25" s="97"/>
      <c r="C25" s="92"/>
      <c r="D25" s="93">
        <v>-1</v>
      </c>
      <c r="E25" s="93">
        <v>1</v>
      </c>
      <c r="F25" s="93">
        <v>-14</v>
      </c>
      <c r="G25" s="93">
        <v>0</v>
      </c>
      <c r="H25" s="94"/>
    </row>
    <row r="26" ht="23.15" customHeight="1">
      <c r="A26" s="99"/>
      <c r="B26" s="97"/>
      <c r="C26" s="92"/>
      <c r="D26" s="92"/>
      <c r="E26" s="92"/>
      <c r="F26" s="92"/>
      <c r="G26" s="92"/>
      <c r="H26" s="94"/>
    </row>
    <row r="27" ht="23.15" customHeight="1">
      <c r="A27" t="s" s="90">
        <v>83</v>
      </c>
      <c r="B27" s="97"/>
      <c r="C27" s="92"/>
      <c r="D27" s="92"/>
      <c r="E27" s="92"/>
      <c r="F27" s="92"/>
      <c r="G27" s="92"/>
      <c r="H27" s="94"/>
    </row>
    <row r="28" ht="23.15" customHeight="1">
      <c r="A28" t="s" s="90">
        <v>84</v>
      </c>
      <c r="B28" s="97"/>
      <c r="C28" s="92"/>
      <c r="D28" s="92"/>
      <c r="E28" s="92"/>
      <c r="F28" s="92"/>
      <c r="G28" s="92"/>
      <c r="H28" s="94"/>
    </row>
    <row r="29" ht="23.15" customHeight="1">
      <c r="A29" t="s" s="90">
        <v>85</v>
      </c>
      <c r="B29" s="97"/>
      <c r="C29" s="92"/>
      <c r="D29" s="92"/>
      <c r="E29" s="92"/>
      <c r="F29" s="92"/>
      <c r="G29" s="92"/>
      <c r="H29" s="94"/>
    </row>
    <row r="30" ht="23.15" customHeight="1">
      <c r="A30" s="101"/>
      <c r="B30" s="102"/>
      <c r="C30" s="103"/>
      <c r="D30" s="103"/>
      <c r="E30" s="103"/>
      <c r="F30" s="103"/>
      <c r="G30" s="103"/>
      <c r="H30" s="10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Neue,Regular"&amp;12&amp;KFEFFFE&amp;P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38"/>
  <sheetViews>
    <sheetView workbookViewId="0" showGridLines="0" defaultGridColor="1">
      <pane topLeftCell="F3" xSplit="5" ySplit="2" activePane="bottomRight" state="frozen"/>
    </sheetView>
  </sheetViews>
  <sheetFormatPr defaultColWidth="16.3333" defaultRowHeight="19.9" customHeight="1" outlineLevelRow="0" outlineLevelCol="0"/>
  <cols>
    <col min="1" max="1" width="6.96094" style="105" customWidth="1"/>
    <col min="2" max="2" width="43.3125" style="105" customWidth="1"/>
    <col min="3" max="3" width="16.3516" style="105" customWidth="1"/>
    <col min="4" max="4" width="8.36719" style="105" customWidth="1"/>
    <col min="5" max="6" width="24.1094" style="105" customWidth="1"/>
    <col min="7" max="20" width="16.3516" style="105" customWidth="1"/>
    <col min="21" max="16384" width="16.3516" style="105" customWidth="1"/>
  </cols>
  <sheetData>
    <row r="1" ht="25.65" customHeight="1">
      <c r="A1" t="s" s="7">
        <v>86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40.65" customHeight="1">
      <c r="A2" s="106"/>
      <c r="B2" s="107"/>
      <c r="C2" t="s" s="108">
        <v>66</v>
      </c>
      <c r="D2" s="107"/>
      <c r="E2" t="s" s="108">
        <v>88</v>
      </c>
      <c r="F2" s="109"/>
      <c r="G2" t="s" s="110">
        <v>89</v>
      </c>
      <c r="H2" s="111"/>
      <c r="I2" t="s" s="108">
        <v>90</v>
      </c>
      <c r="J2" s="112"/>
      <c r="K2" t="s" s="113">
        <v>19</v>
      </c>
      <c r="L2" s="107"/>
      <c r="M2" t="s" s="113">
        <v>91</v>
      </c>
      <c r="N2" s="107"/>
      <c r="O2" t="s" s="113">
        <v>92</v>
      </c>
      <c r="P2" s="107"/>
      <c r="Q2" t="s" s="113">
        <v>93</v>
      </c>
      <c r="R2" s="107"/>
      <c r="S2" t="s" s="113">
        <v>94</v>
      </c>
      <c r="T2" s="114"/>
    </row>
    <row r="3" ht="23.4" customHeight="1">
      <c r="A3" t="s" s="115">
        <v>95</v>
      </c>
      <c r="B3" t="s" s="116">
        <v>96</v>
      </c>
      <c r="C3" s="117">
        <v>1</v>
      </c>
      <c r="D3" s="118"/>
      <c r="E3" s="119">
        <v>5</v>
      </c>
      <c r="F3" s="120">
        <v>4</v>
      </c>
      <c r="G3" s="121">
        <v>5</v>
      </c>
      <c r="H3" s="122"/>
      <c r="I3" s="88">
        <v>0</v>
      </c>
      <c r="J3" s="123"/>
      <c r="K3" s="124">
        <v>0</v>
      </c>
      <c r="L3" s="88">
        <f>K3*E3</f>
        <v>0</v>
      </c>
      <c r="M3" s="124">
        <v>0</v>
      </c>
      <c r="N3" s="88">
        <f>M3*E3</f>
        <v>0</v>
      </c>
      <c r="O3" s="124">
        <v>0</v>
      </c>
      <c r="P3" s="88">
        <f>O3*E3</f>
        <v>0</v>
      </c>
      <c r="Q3" s="124">
        <v>0</v>
      </c>
      <c r="R3" s="88">
        <f>Q3*E3</f>
        <v>0</v>
      </c>
      <c r="S3" s="124">
        <v>0</v>
      </c>
      <c r="T3" s="89"/>
    </row>
    <row r="4" ht="23.15" customHeight="1">
      <c r="A4" t="s" s="125">
        <v>97</v>
      </c>
      <c r="B4" t="s" s="126">
        <v>71</v>
      </c>
      <c r="C4" s="127">
        <v>1</v>
      </c>
      <c r="D4" s="128"/>
      <c r="E4" s="129">
        <v>4</v>
      </c>
      <c r="F4" s="130">
        <v>3</v>
      </c>
      <c r="G4" s="131">
        <v>4</v>
      </c>
      <c r="H4" s="132"/>
      <c r="I4" s="93">
        <v>0</v>
      </c>
      <c r="J4" s="28"/>
      <c r="K4" s="133">
        <v>2</v>
      </c>
      <c r="L4" s="93">
        <f>K4*E3</f>
        <v>10</v>
      </c>
      <c r="M4" s="133">
        <v>1</v>
      </c>
      <c r="N4" s="93">
        <f>M4*E3</f>
        <v>5</v>
      </c>
      <c r="O4" s="133">
        <v>0</v>
      </c>
      <c r="P4" s="93">
        <f>O4*E3</f>
        <v>0</v>
      </c>
      <c r="Q4" s="133">
        <v>0</v>
      </c>
      <c r="R4" s="93">
        <f>Q4*E3</f>
        <v>0</v>
      </c>
      <c r="S4" s="133">
        <v>0</v>
      </c>
      <c r="T4" s="94"/>
    </row>
    <row r="5" ht="23.15" customHeight="1">
      <c r="A5" t="s" s="125">
        <v>98</v>
      </c>
      <c r="B5" t="s" s="126">
        <v>72</v>
      </c>
      <c r="C5" s="127">
        <v>1</v>
      </c>
      <c r="D5" s="128"/>
      <c r="E5" s="129">
        <v>5</v>
      </c>
      <c r="F5" s="130">
        <v>4</v>
      </c>
      <c r="G5" s="131">
        <v>5</v>
      </c>
      <c r="H5" s="132"/>
      <c r="I5" s="93">
        <v>0</v>
      </c>
      <c r="J5" s="28"/>
      <c r="K5" s="133">
        <v>4</v>
      </c>
      <c r="L5" s="93">
        <f>K5*E4</f>
        <v>16</v>
      </c>
      <c r="M5" s="133">
        <v>3</v>
      </c>
      <c r="N5" s="93">
        <f>M5*E4</f>
        <v>12</v>
      </c>
      <c r="O5" s="133">
        <v>2</v>
      </c>
      <c r="P5" s="93">
        <f>O5*E4</f>
        <v>8</v>
      </c>
      <c r="Q5" s="133">
        <v>0</v>
      </c>
      <c r="R5" s="93">
        <f>Q5*E4</f>
        <v>0</v>
      </c>
      <c r="S5" s="133">
        <v>0</v>
      </c>
      <c r="T5" s="94"/>
    </row>
    <row r="6" ht="23.15" customHeight="1">
      <c r="A6" t="s" s="125">
        <v>99</v>
      </c>
      <c r="B6" t="s" s="126">
        <v>100</v>
      </c>
      <c r="C6" s="127">
        <v>1</v>
      </c>
      <c r="D6" s="128"/>
      <c r="E6" s="129">
        <v>9</v>
      </c>
      <c r="F6" s="130">
        <v>9</v>
      </c>
      <c r="G6" s="131">
        <v>9</v>
      </c>
      <c r="H6" s="132"/>
      <c r="I6" s="93">
        <v>0</v>
      </c>
      <c r="J6" s="28"/>
      <c r="K6" s="133">
        <v>1</v>
      </c>
      <c r="L6" s="93">
        <f>K6*E5</f>
        <v>5</v>
      </c>
      <c r="M6" s="133">
        <v>0</v>
      </c>
      <c r="N6" s="93">
        <f>M6*E5</f>
        <v>0</v>
      </c>
      <c r="O6" s="133">
        <v>0</v>
      </c>
      <c r="P6" s="93">
        <f>O6*E5</f>
        <v>0</v>
      </c>
      <c r="Q6" s="133">
        <v>1</v>
      </c>
      <c r="R6" s="93">
        <f>Q6*E5</f>
        <v>5</v>
      </c>
      <c r="S6" s="133">
        <v>0</v>
      </c>
      <c r="T6" s="94"/>
    </row>
    <row r="7" ht="23.15" customHeight="1">
      <c r="A7" t="s" s="125">
        <v>101</v>
      </c>
      <c r="B7" t="s" s="126">
        <v>10</v>
      </c>
      <c r="C7" s="127">
        <v>1</v>
      </c>
      <c r="D7" s="128"/>
      <c r="E7" s="129">
        <v>7</v>
      </c>
      <c r="F7" s="130">
        <v>6</v>
      </c>
      <c r="G7" s="131">
        <v>6</v>
      </c>
      <c r="H7" s="132"/>
      <c r="I7" s="93">
        <v>0</v>
      </c>
      <c r="J7" s="28"/>
      <c r="K7" s="133">
        <v>0</v>
      </c>
      <c r="L7" s="93">
        <f>K7*E6</f>
        <v>0</v>
      </c>
      <c r="M7" s="133">
        <v>0</v>
      </c>
      <c r="N7" s="93">
        <f>M7*E6</f>
        <v>0</v>
      </c>
      <c r="O7" s="133">
        <v>0</v>
      </c>
      <c r="P7" s="93">
        <f>O7*E6</f>
        <v>0</v>
      </c>
      <c r="Q7" s="133">
        <v>0</v>
      </c>
      <c r="R7" s="93">
        <f>Q7*E6</f>
        <v>0</v>
      </c>
      <c r="S7" s="133">
        <v>0</v>
      </c>
      <c r="T7" s="94"/>
    </row>
    <row r="8" ht="23.15" customHeight="1">
      <c r="A8" t="s" s="125">
        <v>102</v>
      </c>
      <c r="B8" t="s" s="126">
        <v>7</v>
      </c>
      <c r="C8" s="127">
        <v>1</v>
      </c>
      <c r="D8" s="128"/>
      <c r="E8" s="129">
        <v>7</v>
      </c>
      <c r="F8" s="130">
        <v>6</v>
      </c>
      <c r="G8" s="131">
        <v>6</v>
      </c>
      <c r="H8" s="132"/>
      <c r="I8" s="93">
        <v>11</v>
      </c>
      <c r="J8" s="28"/>
      <c r="K8" s="133">
        <v>3</v>
      </c>
      <c r="L8" s="93">
        <f>K8*E7</f>
        <v>21</v>
      </c>
      <c r="M8" s="133">
        <v>2</v>
      </c>
      <c r="N8" s="93">
        <f>M8*E7</f>
        <v>14</v>
      </c>
      <c r="O8" s="133">
        <v>2</v>
      </c>
      <c r="P8" s="93">
        <f>O8*E7</f>
        <v>14</v>
      </c>
      <c r="Q8" s="133">
        <v>0</v>
      </c>
      <c r="R8" s="93">
        <f>Q8*E7</f>
        <v>0</v>
      </c>
      <c r="S8" s="133">
        <v>1</v>
      </c>
      <c r="T8" s="134">
        <f>S8*$E7</f>
        <v>7</v>
      </c>
    </row>
    <row r="9" ht="23.15" customHeight="1">
      <c r="A9" t="s" s="125">
        <v>103</v>
      </c>
      <c r="B9" t="s" s="126">
        <v>11</v>
      </c>
      <c r="C9" s="127">
        <v>1</v>
      </c>
      <c r="D9" s="128"/>
      <c r="E9" s="129">
        <v>3</v>
      </c>
      <c r="F9" s="130">
        <v>2</v>
      </c>
      <c r="G9" s="131">
        <v>2</v>
      </c>
      <c r="H9" s="132"/>
      <c r="I9" s="93">
        <v>0</v>
      </c>
      <c r="J9" s="28"/>
      <c r="K9" s="135"/>
      <c r="L9" s="93">
        <f>K9*E9</f>
        <v>0</v>
      </c>
      <c r="M9" s="133">
        <v>0</v>
      </c>
      <c r="N9" s="93">
        <f>M9*E9</f>
        <v>0</v>
      </c>
      <c r="O9" s="133">
        <v>0</v>
      </c>
      <c r="P9" s="93">
        <f>O9*E9</f>
        <v>0</v>
      </c>
      <c r="Q9" s="133">
        <v>0</v>
      </c>
      <c r="R9" s="93">
        <f>Q9*E9</f>
        <v>0</v>
      </c>
      <c r="S9" s="133">
        <v>0</v>
      </c>
      <c r="T9" s="94"/>
    </row>
    <row r="10" ht="23.15" customHeight="1">
      <c r="A10" t="s" s="125">
        <v>104</v>
      </c>
      <c r="B10" t="s" s="126">
        <v>105</v>
      </c>
      <c r="C10" s="127">
        <v>1</v>
      </c>
      <c r="D10" s="128"/>
      <c r="E10" s="129">
        <v>8</v>
      </c>
      <c r="F10" s="130">
        <v>7</v>
      </c>
      <c r="G10" s="131">
        <v>7</v>
      </c>
      <c r="H10" s="132"/>
      <c r="I10" s="93">
        <v>0</v>
      </c>
      <c r="J10" s="28"/>
      <c r="K10" s="133">
        <v>3</v>
      </c>
      <c r="L10" s="93">
        <f>K10*E10</f>
        <v>24</v>
      </c>
      <c r="M10" s="133">
        <v>0</v>
      </c>
      <c r="N10" s="93">
        <f>M10*E10</f>
        <v>0</v>
      </c>
      <c r="O10" s="133">
        <v>0</v>
      </c>
      <c r="P10" s="93">
        <f>O10*E10</f>
        <v>0</v>
      </c>
      <c r="Q10" s="133">
        <v>1</v>
      </c>
      <c r="R10" s="93">
        <f>Q10*E10</f>
        <v>8</v>
      </c>
      <c r="S10" s="133">
        <v>0</v>
      </c>
      <c r="T10" s="94"/>
    </row>
    <row r="11" ht="23.15" customHeight="1">
      <c r="A11" t="s" s="125">
        <v>106</v>
      </c>
      <c r="B11" t="s" s="126">
        <v>107</v>
      </c>
      <c r="C11" s="127">
        <v>1</v>
      </c>
      <c r="D11" s="128"/>
      <c r="E11" s="129">
        <v>9</v>
      </c>
      <c r="F11" s="130">
        <v>8</v>
      </c>
      <c r="G11" s="131">
        <v>8</v>
      </c>
      <c r="H11" s="132"/>
      <c r="I11" s="93">
        <v>0</v>
      </c>
      <c r="J11" s="28"/>
      <c r="K11" s="133">
        <v>0</v>
      </c>
      <c r="L11" s="93">
        <f>K11*E11</f>
        <v>0</v>
      </c>
      <c r="M11" s="133">
        <v>0</v>
      </c>
      <c r="N11" s="93">
        <f>M11*E11</f>
        <v>0</v>
      </c>
      <c r="O11" s="133">
        <v>0</v>
      </c>
      <c r="P11" s="93">
        <f>O11*E11</f>
        <v>0</v>
      </c>
      <c r="Q11" s="133">
        <v>0</v>
      </c>
      <c r="R11" s="93">
        <f>Q11*E11</f>
        <v>0</v>
      </c>
      <c r="S11" s="133">
        <v>0</v>
      </c>
      <c r="T11" s="94"/>
    </row>
    <row r="12" ht="23.15" customHeight="1">
      <c r="A12" s="136"/>
      <c r="B12" s="137"/>
      <c r="C12" s="128"/>
      <c r="D12" s="128"/>
      <c r="E12" s="138"/>
      <c r="F12" s="139"/>
      <c r="G12" s="140"/>
      <c r="H12" s="132"/>
      <c r="I12" s="92"/>
      <c r="J12" t="s" s="98">
        <v>108</v>
      </c>
      <c r="K12" s="133">
        <v>13</v>
      </c>
      <c r="L12" s="93">
        <f>SUM(L3:L11)</f>
        <v>76</v>
      </c>
      <c r="M12" s="133">
        <v>6</v>
      </c>
      <c r="N12" s="93">
        <f>SUM(N3:N11)</f>
        <v>31</v>
      </c>
      <c r="O12" s="133">
        <v>4</v>
      </c>
      <c r="P12" s="93">
        <f>SUM(P3:P11)</f>
        <v>22</v>
      </c>
      <c r="Q12" s="133">
        <v>2</v>
      </c>
      <c r="R12" s="93">
        <f>SUM(R3:R11)</f>
        <v>13</v>
      </c>
      <c r="S12" s="133">
        <v>1</v>
      </c>
      <c r="T12" s="134">
        <f>SUM(T3:T11)</f>
        <v>7</v>
      </c>
    </row>
    <row r="13" ht="23.15" customHeight="1">
      <c r="A13" s="136"/>
      <c r="B13" s="141">
        <v>-9</v>
      </c>
      <c r="C13" s="127">
        <v>1</v>
      </c>
      <c r="D13" s="128"/>
      <c r="E13" s="129">
        <f>SUM(E3:E11)</f>
        <v>57</v>
      </c>
      <c r="F13" s="130">
        <f>SUM(F3:F12)</f>
        <v>49</v>
      </c>
      <c r="G13" s="131">
        <f>SUM(G3:G11)</f>
        <v>52</v>
      </c>
      <c r="H13" s="132"/>
      <c r="I13" s="92"/>
      <c r="J13" s="28"/>
      <c r="K13" s="133">
        <v>936</v>
      </c>
      <c r="L13" s="92"/>
      <c r="M13" s="133">
        <v>186</v>
      </c>
      <c r="N13" s="92"/>
      <c r="O13" s="135"/>
      <c r="P13" s="92"/>
      <c r="Q13" s="133">
        <v>26</v>
      </c>
      <c r="R13" s="92"/>
      <c r="S13" s="135"/>
      <c r="T13" s="94"/>
    </row>
    <row r="14" ht="23.15" customHeight="1">
      <c r="A14" s="136"/>
      <c r="B14" s="142"/>
      <c r="C14" s="128"/>
      <c r="D14" s="128"/>
      <c r="E14" s="138"/>
      <c r="F14" s="139"/>
      <c r="G14" s="140"/>
      <c r="H14" s="132"/>
      <c r="I14" s="92"/>
      <c r="J14" s="28"/>
      <c r="K14" s="135"/>
      <c r="L14" s="92"/>
      <c r="M14" s="135"/>
      <c r="N14" s="92"/>
      <c r="O14" s="135"/>
      <c r="P14" s="92"/>
      <c r="Q14" s="135"/>
      <c r="R14" s="92"/>
      <c r="S14" s="135"/>
      <c r="T14" s="94"/>
    </row>
    <row r="15" ht="23.15" customHeight="1">
      <c r="A15" t="s" s="125">
        <v>109</v>
      </c>
      <c r="B15" t="s" s="126">
        <v>110</v>
      </c>
      <c r="C15" s="127">
        <v>1</v>
      </c>
      <c r="D15" s="128"/>
      <c r="E15" s="129">
        <v>6</v>
      </c>
      <c r="F15" s="130">
        <v>6</v>
      </c>
      <c r="G15" s="131">
        <v>6</v>
      </c>
      <c r="H15" s="132"/>
      <c r="I15" s="93">
        <v>4</v>
      </c>
      <c r="J15" s="28"/>
      <c r="K15" s="133">
        <v>2</v>
      </c>
      <c r="L15" s="93">
        <f>K15*E15</f>
        <v>12</v>
      </c>
      <c r="M15" s="133">
        <v>3</v>
      </c>
      <c r="N15" s="93">
        <f>M15*E15</f>
        <v>18</v>
      </c>
      <c r="O15" s="133">
        <v>0</v>
      </c>
      <c r="P15" s="93">
        <f>O15*E15</f>
        <v>0</v>
      </c>
      <c r="Q15" s="133">
        <v>1</v>
      </c>
      <c r="R15" s="93">
        <f>Q15*E15</f>
        <v>6</v>
      </c>
      <c r="S15" s="133">
        <v>0</v>
      </c>
      <c r="T15" s="94"/>
    </row>
    <row r="16" ht="23.15" customHeight="1">
      <c r="A16" t="s" s="125">
        <v>111</v>
      </c>
      <c r="B16" t="s" s="126">
        <v>79</v>
      </c>
      <c r="C16" s="127">
        <v>1</v>
      </c>
      <c r="D16" s="128"/>
      <c r="E16" s="129">
        <v>8</v>
      </c>
      <c r="F16" s="130">
        <v>8</v>
      </c>
      <c r="G16" s="131">
        <v>8</v>
      </c>
      <c r="H16" s="132"/>
      <c r="I16" s="93">
        <v>0</v>
      </c>
      <c r="J16" s="28"/>
      <c r="K16" s="133">
        <v>0</v>
      </c>
      <c r="L16" s="93">
        <f>K16*E15</f>
        <v>0</v>
      </c>
      <c r="M16" s="133">
        <v>1</v>
      </c>
      <c r="N16" s="93">
        <f>M16*E15</f>
        <v>6</v>
      </c>
      <c r="O16" s="133">
        <v>0</v>
      </c>
      <c r="P16" s="93">
        <f>O16*E15</f>
        <v>0</v>
      </c>
      <c r="Q16" s="133">
        <v>1</v>
      </c>
      <c r="R16" s="93">
        <f>Q16*E15</f>
        <v>6</v>
      </c>
      <c r="S16" s="133">
        <v>0</v>
      </c>
      <c r="T16" s="94"/>
    </row>
    <row r="17" ht="23.15" customHeight="1">
      <c r="A17" t="s" s="125">
        <v>112</v>
      </c>
      <c r="B17" t="s" s="126">
        <v>80</v>
      </c>
      <c r="C17" s="127">
        <v>1</v>
      </c>
      <c r="D17" s="128"/>
      <c r="E17" s="129">
        <v>6</v>
      </c>
      <c r="F17" s="130">
        <v>6</v>
      </c>
      <c r="G17" s="131">
        <v>5</v>
      </c>
      <c r="H17" s="132"/>
      <c r="I17" s="93">
        <v>0</v>
      </c>
      <c r="J17" s="28"/>
      <c r="K17" s="133">
        <v>4</v>
      </c>
      <c r="L17" s="93">
        <f>K17*E16</f>
        <v>32</v>
      </c>
      <c r="M17" s="133">
        <v>1</v>
      </c>
      <c r="N17" s="93">
        <f>M17*E16</f>
        <v>8</v>
      </c>
      <c r="O17" s="133">
        <v>0</v>
      </c>
      <c r="P17" s="93">
        <f>O17*E16</f>
        <v>0</v>
      </c>
      <c r="Q17" s="133">
        <v>1</v>
      </c>
      <c r="R17" s="93">
        <f>Q17*E16</f>
        <v>8</v>
      </c>
      <c r="S17" s="133">
        <v>0</v>
      </c>
      <c r="T17" s="134">
        <f>S17*$E16</f>
        <v>0</v>
      </c>
    </row>
    <row r="18" ht="23.15" customHeight="1">
      <c r="A18" t="s" s="125">
        <v>113</v>
      </c>
      <c r="B18" t="s" s="126">
        <v>114</v>
      </c>
      <c r="C18" s="127">
        <v>1</v>
      </c>
      <c r="D18" s="128"/>
      <c r="E18" s="129">
        <v>10</v>
      </c>
      <c r="F18" s="130">
        <v>10</v>
      </c>
      <c r="G18" s="131">
        <v>10</v>
      </c>
      <c r="H18" s="132"/>
      <c r="I18" s="93">
        <v>0</v>
      </c>
      <c r="J18" s="28"/>
      <c r="K18" s="133">
        <v>1</v>
      </c>
      <c r="L18" s="93">
        <f>K18*E17</f>
        <v>6</v>
      </c>
      <c r="M18" s="133">
        <v>1</v>
      </c>
      <c r="N18" s="93">
        <f>M18*E17</f>
        <v>6</v>
      </c>
      <c r="O18" s="133">
        <v>0</v>
      </c>
      <c r="P18" s="93">
        <f>O18*E17</f>
        <v>0</v>
      </c>
      <c r="Q18" s="133">
        <v>0</v>
      </c>
      <c r="R18" s="93">
        <f>Q18*E17</f>
        <v>0</v>
      </c>
      <c r="S18" s="133">
        <v>0</v>
      </c>
      <c r="T18" s="94"/>
    </row>
    <row r="19" ht="23.15" customHeight="1">
      <c r="A19" t="s" s="125">
        <v>115</v>
      </c>
      <c r="B19" t="s" s="126">
        <v>13</v>
      </c>
      <c r="C19" s="127">
        <v>1</v>
      </c>
      <c r="D19" s="128"/>
      <c r="E19" s="129">
        <v>8</v>
      </c>
      <c r="F19" s="130">
        <v>8</v>
      </c>
      <c r="G19" s="131">
        <v>8</v>
      </c>
      <c r="H19" s="132"/>
      <c r="I19" s="93">
        <v>0</v>
      </c>
      <c r="J19" s="28"/>
      <c r="K19" s="133">
        <v>0</v>
      </c>
      <c r="L19" s="93">
        <f>K19*E18</f>
        <v>0</v>
      </c>
      <c r="M19" s="133">
        <v>0</v>
      </c>
      <c r="N19" s="93">
        <f>M19*E18</f>
        <v>0</v>
      </c>
      <c r="O19" s="133">
        <v>0</v>
      </c>
      <c r="P19" s="93">
        <f>O19*E18</f>
        <v>0</v>
      </c>
      <c r="Q19" s="133">
        <v>0</v>
      </c>
      <c r="R19" s="93">
        <f>Q19*E18</f>
        <v>0</v>
      </c>
      <c r="S19" s="133">
        <v>0</v>
      </c>
      <c r="T19" s="94"/>
    </row>
    <row r="20" ht="23.15" customHeight="1">
      <c r="A20" t="s" s="125">
        <v>116</v>
      </c>
      <c r="B20" t="s" s="126">
        <v>17</v>
      </c>
      <c r="C20" s="127">
        <v>1</v>
      </c>
      <c r="D20" s="128"/>
      <c r="E20" s="129">
        <v>7</v>
      </c>
      <c r="F20" s="130">
        <v>7</v>
      </c>
      <c r="G20" s="131">
        <v>7</v>
      </c>
      <c r="H20" s="132"/>
      <c r="I20" s="93">
        <v>0</v>
      </c>
      <c r="J20" s="28"/>
      <c r="K20" s="133">
        <v>1</v>
      </c>
      <c r="L20" s="93">
        <f>K20*E20</f>
        <v>7</v>
      </c>
      <c r="M20" s="133">
        <v>1</v>
      </c>
      <c r="N20" s="93">
        <f>M20*E20</f>
        <v>7</v>
      </c>
      <c r="O20" s="133">
        <v>0</v>
      </c>
      <c r="P20" s="93">
        <f>O20*E20</f>
        <v>0</v>
      </c>
      <c r="Q20" s="133">
        <v>0</v>
      </c>
      <c r="R20" s="93">
        <f>Q20*E20</f>
        <v>0</v>
      </c>
      <c r="S20" s="133">
        <v>0</v>
      </c>
      <c r="T20" s="94"/>
    </row>
    <row r="21" ht="23.15" customHeight="1">
      <c r="A21" t="s" s="125">
        <v>117</v>
      </c>
      <c r="B21" t="s" s="126">
        <v>16</v>
      </c>
      <c r="C21" s="127">
        <v>1</v>
      </c>
      <c r="D21" s="128"/>
      <c r="E21" s="129">
        <v>8</v>
      </c>
      <c r="F21" s="130">
        <v>8</v>
      </c>
      <c r="G21" s="131">
        <v>8</v>
      </c>
      <c r="H21" s="132"/>
      <c r="I21" s="93">
        <v>0</v>
      </c>
      <c r="J21" s="28"/>
      <c r="K21" s="133">
        <v>2</v>
      </c>
      <c r="L21" s="93">
        <f>K21*E21</f>
        <v>16</v>
      </c>
      <c r="M21" s="133">
        <v>2</v>
      </c>
      <c r="N21" s="93">
        <f>M21*E21</f>
        <v>16</v>
      </c>
      <c r="O21" s="133">
        <v>0</v>
      </c>
      <c r="P21" s="93">
        <f>O21*E21</f>
        <v>0</v>
      </c>
      <c r="Q21" s="133">
        <v>0</v>
      </c>
      <c r="R21" s="93">
        <f>Q21*E21</f>
        <v>0</v>
      </c>
      <c r="S21" s="133">
        <v>0</v>
      </c>
      <c r="T21" s="94"/>
    </row>
    <row r="22" ht="23.15" customHeight="1">
      <c r="A22" s="136"/>
      <c r="B22" s="137"/>
      <c r="C22" s="137"/>
      <c r="D22" s="137"/>
      <c r="E22" s="41"/>
      <c r="F22" s="139"/>
      <c r="G22" s="140"/>
      <c r="H22" s="132"/>
      <c r="I22" s="28"/>
      <c r="J22" t="s" s="98">
        <v>108</v>
      </c>
      <c r="K22" s="133">
        <v>10</v>
      </c>
      <c r="L22" s="93">
        <f>SUM(L15:L21)</f>
        <v>73</v>
      </c>
      <c r="M22" s="133">
        <v>9</v>
      </c>
      <c r="N22" s="93">
        <f>SUM(N15:N21)</f>
        <v>61</v>
      </c>
      <c r="O22" s="133">
        <v>0</v>
      </c>
      <c r="P22" s="93">
        <f>SUM(P15:P21)</f>
        <v>0</v>
      </c>
      <c r="Q22" s="133">
        <v>3</v>
      </c>
      <c r="R22" s="93">
        <f>SUM(R15:R21)</f>
        <v>20</v>
      </c>
      <c r="S22" s="133">
        <v>0</v>
      </c>
      <c r="T22" s="134">
        <f>SUM(T15:T21)</f>
        <v>0</v>
      </c>
    </row>
    <row r="23" ht="25.4" customHeight="1">
      <c r="A23" s="136"/>
      <c r="B23" s="141">
        <v>-7</v>
      </c>
      <c r="C23" s="127">
        <v>2</v>
      </c>
      <c r="D23" s="128"/>
      <c r="E23" s="129">
        <f>SUM(E15:E21)+4</f>
        <v>57</v>
      </c>
      <c r="F23" s="130">
        <f>SUM(F15:F21)+4</f>
        <v>57</v>
      </c>
      <c r="G23" s="143">
        <f>SUM(G15:G21)</f>
        <v>52</v>
      </c>
      <c r="H23" s="132"/>
      <c r="I23" s="92"/>
      <c r="J23" s="92"/>
      <c r="K23" s="35">
        <f>K12-K22</f>
        <v>3</v>
      </c>
      <c r="L23" s="35">
        <f>L12-L22</f>
        <v>3</v>
      </c>
      <c r="M23" s="28"/>
      <c r="N23" s="28"/>
      <c r="O23" s="28"/>
      <c r="P23" s="28"/>
      <c r="Q23" s="28"/>
      <c r="R23" s="92"/>
      <c r="S23" s="28"/>
      <c r="T23" s="94"/>
    </row>
    <row r="24" ht="25.4" customHeight="1">
      <c r="A24" s="144"/>
      <c r="B24" s="137"/>
      <c r="C24" s="128"/>
      <c r="D24" s="128"/>
      <c r="E24" s="138"/>
      <c r="F24" s="97"/>
      <c r="G24" s="145"/>
      <c r="H24" s="92"/>
      <c r="I24" s="92"/>
      <c r="J24" s="92"/>
      <c r="K24" s="133">
        <v>760</v>
      </c>
      <c r="L24" s="92"/>
      <c r="M24" s="133">
        <v>594</v>
      </c>
      <c r="N24" s="92"/>
      <c r="O24" s="135"/>
      <c r="P24" s="92"/>
      <c r="Q24" s="133">
        <v>66</v>
      </c>
      <c r="R24" s="92"/>
      <c r="S24" s="133">
        <v>66</v>
      </c>
      <c r="T24" s="94"/>
    </row>
    <row r="25" ht="23.15" customHeight="1">
      <c r="A25" s="136"/>
      <c r="B25" t="s" s="146">
        <v>82</v>
      </c>
      <c r="C25" s="128"/>
      <c r="D25" s="128"/>
      <c r="E25" s="138"/>
      <c r="F25" s="97"/>
      <c r="G25" s="92"/>
      <c r="H25" s="92"/>
      <c r="I25" s="92"/>
      <c r="J25" s="28"/>
      <c r="K25" s="133">
        <v>0</v>
      </c>
      <c r="L25" s="93">
        <f>L12-L22</f>
        <v>3</v>
      </c>
      <c r="M25" s="135"/>
      <c r="N25" s="93">
        <f>N12-N22</f>
        <v>-30</v>
      </c>
      <c r="O25" s="135"/>
      <c r="P25" s="93">
        <f>P12-P22</f>
        <v>22</v>
      </c>
      <c r="Q25" s="135"/>
      <c r="R25" s="93">
        <f>R12-R22</f>
        <v>-7</v>
      </c>
      <c r="S25" s="135"/>
      <c r="T25" s="94"/>
    </row>
    <row r="26" ht="23.15" customHeight="1">
      <c r="A26" s="144"/>
      <c r="B26" s="137"/>
      <c r="C26" s="128"/>
      <c r="D26" s="128"/>
      <c r="E26" s="138"/>
      <c r="F26" s="97"/>
      <c r="G26" s="92"/>
      <c r="H26" s="92"/>
      <c r="I26" s="92"/>
      <c r="J26" s="92"/>
      <c r="K26" s="135"/>
      <c r="L26" s="147">
        <f>L12/L22</f>
        <v>1.04109589041096</v>
      </c>
      <c r="M26" s="135"/>
      <c r="N26" s="147">
        <f>N12/N22</f>
        <v>0.508196721311475</v>
      </c>
      <c r="O26" s="135"/>
      <c r="P26" s="147">
        <f>P12/P22</f>
      </c>
      <c r="Q26" s="135"/>
      <c r="R26" s="147">
        <f>R12/R22</f>
        <v>0.65</v>
      </c>
      <c r="S26" s="135"/>
      <c r="T26" s="148"/>
    </row>
    <row r="27" ht="23.15" customHeight="1">
      <c r="A27" s="136"/>
      <c r="B27" s="142"/>
      <c r="C27" s="128"/>
      <c r="D27" s="128"/>
      <c r="E27" s="138"/>
      <c r="F27" s="97"/>
      <c r="G27" s="92"/>
      <c r="H27" t="s" s="98">
        <v>118</v>
      </c>
      <c r="I27" s="92"/>
      <c r="J27" s="92"/>
      <c r="K27" s="133">
        <v>176</v>
      </c>
      <c r="L27" s="92"/>
      <c r="M27" s="133">
        <v>-426</v>
      </c>
      <c r="N27" s="92"/>
      <c r="O27" s="133">
        <v>80</v>
      </c>
      <c r="P27" s="92"/>
      <c r="Q27" s="133">
        <v>-40</v>
      </c>
      <c r="R27" s="92"/>
      <c r="S27" s="133">
        <v>-40</v>
      </c>
      <c r="T27" s="94"/>
    </row>
    <row r="28" ht="23.15" customHeight="1">
      <c r="A28" s="136"/>
      <c r="B28" s="142"/>
      <c r="C28" s="128"/>
      <c r="D28" s="128"/>
      <c r="E28" t="s" s="149">
        <v>119</v>
      </c>
      <c r="F28" s="150">
        <f>(((2*4)+(5*3)+(1*4)+(0*9)+(4*6)+(2*6)+(2*2)+(2*7)+(1*8))-((1*6)+(0*8)+(0*6)+(0*10)+(1*8)+(0*7)+(1*8)))/(22)</f>
        <v>3.04545454545455</v>
      </c>
      <c r="G28" s="147">
        <f>(((2*5)+(5*4)+(1*5)+(0*9)+(4*6)+(2*6)+(2*2)+(2*7)+(1*8))-((1*6)+(0*8)+(0*5)+(0*10)+(1*8)+(0*7)+(1*8)))/(22)</f>
        <v>3.40909090909091</v>
      </c>
      <c r="H28" s="93">
        <v>3.9</v>
      </c>
      <c r="I28" t="s" s="98">
        <v>120</v>
      </c>
      <c r="J28" s="92"/>
      <c r="K28" s="135"/>
      <c r="L28" s="92"/>
      <c r="M28" s="135"/>
      <c r="N28" s="92"/>
      <c r="O28" s="135"/>
      <c r="P28" s="92"/>
      <c r="Q28" s="135"/>
      <c r="R28" s="92"/>
      <c r="S28" s="135"/>
      <c r="T28" s="94"/>
    </row>
    <row r="29" ht="23.15" customHeight="1">
      <c r="A29" s="136"/>
      <c r="B29" s="142"/>
      <c r="C29" s="128"/>
      <c r="D29" s="128"/>
      <c r="E29" t="s" s="149">
        <v>121</v>
      </c>
      <c r="F29" s="150">
        <f>(((0*4)+(1*3)+(0*4)+(0*9)+(4*6)+(0*6)+(0*2)+(0*7)+(1*8))-((3*6)+(0*8)+(0*6)+(0*10)+(2*8)+(1*7)+(1*8)))/(13)</f>
        <v>-1.07692307692308</v>
      </c>
      <c r="G29" s="147">
        <f>(((0*5)+(1*4)+(0*5)+(0*9)+(4*6)+(0*6)+(0*2)+(0*7)+(1*8))-((3*6)+(0*8)+(0*5)+(0*10)+(2*8)+(1*7)+(1*8)))/(13)</f>
        <v>-1</v>
      </c>
      <c r="H29" s="93">
        <v>-0.6</v>
      </c>
      <c r="I29" t="s" s="98">
        <v>122</v>
      </c>
      <c r="J29" s="92"/>
      <c r="K29" s="151">
        <f>((L12-L22)/(K12-K22))</f>
        <v>1</v>
      </c>
      <c r="L29" s="92"/>
      <c r="M29" s="151">
        <f>((N12-N22)/(M12-M22))</f>
        <v>10</v>
      </c>
      <c r="N29" s="92"/>
      <c r="O29" s="151">
        <f>((P12-P22)/(O12-O22))</f>
        <v>5.5</v>
      </c>
      <c r="P29" s="92"/>
      <c r="Q29" s="151">
        <f>((R12-R22)/(Q12-Q22))</f>
        <v>7</v>
      </c>
      <c r="R29" s="92"/>
      <c r="S29" s="151">
        <f>((T12-T22)/(S12-S22))</f>
        <v>7</v>
      </c>
      <c r="T29" s="94"/>
    </row>
    <row r="30" ht="23.15" customHeight="1">
      <c r="A30" s="136"/>
      <c r="B30" s="142"/>
      <c r="C30" s="128"/>
      <c r="D30" s="128"/>
      <c r="E30" s="138"/>
      <c r="F30" s="97"/>
      <c r="G30" s="92"/>
      <c r="H30" s="92"/>
      <c r="I30" s="92"/>
      <c r="J30" s="92"/>
      <c r="K30" s="151"/>
      <c r="L30" s="92"/>
      <c r="M30" s="135"/>
      <c r="N30" s="92"/>
      <c r="O30" s="135"/>
      <c r="P30" s="92"/>
      <c r="Q30" s="135"/>
      <c r="R30" s="92"/>
      <c r="S30" s="151">
        <v>-9</v>
      </c>
      <c r="T30" s="94"/>
    </row>
    <row r="31" ht="23.15" customHeight="1">
      <c r="A31" s="152"/>
      <c r="B31" s="153"/>
      <c r="C31" s="154"/>
      <c r="D31" s="154"/>
      <c r="E31" s="155"/>
      <c r="F31" s="156"/>
      <c r="G31" s="154"/>
      <c r="H31" s="154"/>
      <c r="I31" s="154"/>
      <c r="J31" s="154"/>
      <c r="K31" s="157"/>
      <c r="L31" s="154"/>
      <c r="M31" s="154"/>
      <c r="N31" s="154"/>
      <c r="O31" s="154"/>
      <c r="P31" s="154"/>
      <c r="Q31" s="154"/>
      <c r="R31" s="154"/>
      <c r="S31" s="154"/>
      <c r="T31" s="158"/>
    </row>
    <row r="32" ht="23.15" customHeight="1">
      <c r="A32" s="159"/>
      <c r="B32" s="160"/>
      <c r="C32" t="s" s="161">
        <v>123</v>
      </c>
      <c r="D32" s="160"/>
      <c r="E32" t="s" s="162">
        <v>38</v>
      </c>
      <c r="F32" t="s" s="163">
        <v>39</v>
      </c>
      <c r="G32" s="28"/>
      <c r="H32" s="28"/>
      <c r="I32" s="28"/>
      <c r="J32" s="28"/>
      <c r="K32" s="28"/>
      <c r="L32" s="28"/>
      <c r="M32" s="154"/>
      <c r="N32" s="154"/>
      <c r="O32" s="154"/>
      <c r="P32" s="154"/>
      <c r="Q32" s="154"/>
      <c r="R32" s="154"/>
      <c r="S32" s="154"/>
      <c r="T32" s="158"/>
    </row>
    <row r="33" ht="23.15" customHeight="1">
      <c r="A33" s="164"/>
      <c r="B33" s="165"/>
      <c r="C33" s="166"/>
      <c r="D33" s="166"/>
      <c r="E33" s="167"/>
      <c r="F33" s="168"/>
      <c r="G33" s="166"/>
      <c r="H33" s="166"/>
      <c r="I33" s="166"/>
      <c r="J33" s="166"/>
      <c r="K33" s="157"/>
      <c r="L33" s="154"/>
      <c r="M33" s="157"/>
      <c r="N33" s="154"/>
      <c r="O33" s="157"/>
      <c r="P33" s="154"/>
      <c r="Q33" s="157"/>
      <c r="R33" s="154"/>
      <c r="S33" s="157">
        <f>(T12-T22)/(S12+S22)</f>
        <v>7</v>
      </c>
      <c r="T33" s="158"/>
    </row>
    <row r="34" ht="23.15" customHeight="1">
      <c r="A34" s="152"/>
      <c r="B34" s="153"/>
      <c r="C34" t="s" s="161">
        <v>124</v>
      </c>
      <c r="D34" s="154"/>
      <c r="E34" t="s" s="162">
        <v>38</v>
      </c>
      <c r="F34" t="s" s="163">
        <v>125</v>
      </c>
      <c r="G34" s="28"/>
      <c r="H34" s="28"/>
      <c r="I34" s="28"/>
      <c r="J34" s="28"/>
      <c r="K34" s="28"/>
      <c r="L34" s="28"/>
      <c r="M34" s="157"/>
      <c r="N34" s="154"/>
      <c r="O34" s="157"/>
      <c r="P34" s="154"/>
      <c r="Q34" s="157"/>
      <c r="R34" s="154"/>
      <c r="S34" s="157"/>
      <c r="T34" s="158"/>
    </row>
    <row r="35" ht="23.15" customHeight="1">
      <c r="A35" s="152"/>
      <c r="B35" s="153"/>
      <c r="C35" s="137"/>
      <c r="D35" s="137"/>
      <c r="E35" s="41"/>
      <c r="F35" s="38"/>
      <c r="G35" s="28"/>
      <c r="H35" s="28"/>
      <c r="I35" s="28"/>
      <c r="J35" s="28"/>
      <c r="K35" s="28"/>
      <c r="L35" s="28"/>
      <c r="M35" s="157"/>
      <c r="N35" s="154"/>
      <c r="O35" s="157"/>
      <c r="P35" s="154"/>
      <c r="Q35" s="157"/>
      <c r="R35" s="154"/>
      <c r="S35" s="157"/>
      <c r="T35" s="158"/>
    </row>
    <row r="36" ht="23.15" customHeight="1">
      <c r="A36" s="152"/>
      <c r="B36" s="153"/>
      <c r="C36" s="154"/>
      <c r="D36" s="154"/>
      <c r="E36" s="155"/>
      <c r="F36" s="156"/>
      <c r="G36" s="154"/>
      <c r="H36" s="154"/>
      <c r="I36" s="154"/>
      <c r="J36" s="154"/>
      <c r="K36" s="157"/>
      <c r="L36" s="154"/>
      <c r="M36" s="157"/>
      <c r="N36" s="154"/>
      <c r="O36" s="157"/>
      <c r="P36" s="154"/>
      <c r="Q36" s="157"/>
      <c r="R36" s="154"/>
      <c r="S36" s="157"/>
      <c r="T36" s="158"/>
    </row>
    <row r="37" ht="23.15" customHeight="1">
      <c r="A37" s="152"/>
      <c r="B37" s="153"/>
      <c r="C37" s="154"/>
      <c r="D37" s="154"/>
      <c r="E37" s="155"/>
      <c r="F37" s="156"/>
      <c r="G37" s="154"/>
      <c r="H37" s="154"/>
      <c r="I37" s="154"/>
      <c r="J37" s="154"/>
      <c r="K37" s="157"/>
      <c r="L37" s="154"/>
      <c r="M37" s="157"/>
      <c r="N37" s="154"/>
      <c r="O37" s="157"/>
      <c r="P37" s="154"/>
      <c r="Q37" s="157"/>
      <c r="R37" s="154"/>
      <c r="S37" s="157"/>
      <c r="T37" s="158"/>
    </row>
    <row r="38" ht="23.15" customHeight="1">
      <c r="A38" s="169"/>
      <c r="B38" s="170"/>
      <c r="C38" s="171"/>
      <c r="D38" s="171"/>
      <c r="E38" s="172"/>
      <c r="F38" s="173"/>
      <c r="G38" s="171"/>
      <c r="H38" s="171"/>
      <c r="I38" s="171"/>
      <c r="J38" s="171"/>
      <c r="K38" s="174"/>
      <c r="L38" s="171"/>
      <c r="M38" s="174"/>
      <c r="N38" s="171"/>
      <c r="O38" s="174"/>
      <c r="P38" s="171"/>
      <c r="Q38" s="174"/>
      <c r="R38" s="171"/>
      <c r="S38" s="174"/>
      <c r="T38" s="175"/>
    </row>
  </sheetData>
  <mergeCells count="3">
    <mergeCell ref="A1:T1"/>
    <mergeCell ref="F32:L32"/>
    <mergeCell ref="F34:L3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