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filterPrivacy="1" codeName="ThisWorkbook"/>
  <xr:revisionPtr revIDLastSave="0" documentId="13_ncr:1_{8B2E6ED1-0359-724D-91C9-5CDD7D2EFB28}" xr6:coauthVersionLast="41" xr6:coauthVersionMax="43" xr10:uidLastSave="{00000000-0000-0000-0000-000000000000}"/>
  <bookViews>
    <workbookView xWindow="1100" yWindow="460" windowWidth="27700" windowHeight="16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1" l="1"/>
  <c r="E10" i="11" l="1"/>
  <c r="E13" i="11" l="1"/>
  <c r="E12" i="11"/>
  <c r="E11" i="11"/>
  <c r="H7" i="11"/>
  <c r="E15" i="11" l="1"/>
  <c r="F15" i="11" s="1"/>
  <c r="E16" i="11"/>
  <c r="F16" i="11" s="1"/>
  <c r="E17" i="11"/>
  <c r="F17" i="11" s="1"/>
  <c r="E18" i="11"/>
  <c r="F18" i="11" s="1"/>
  <c r="E19" i="11"/>
  <c r="F19" i="11" s="1"/>
  <c r="E9" i="11"/>
  <c r="E22" i="11" l="1"/>
  <c r="F22" i="11" s="1"/>
  <c r="E23" i="11"/>
  <c r="F23" i="11" s="1"/>
  <c r="E24" i="11"/>
  <c r="F24" i="11" s="1"/>
  <c r="E25" i="11"/>
  <c r="F25" i="11" s="1"/>
  <c r="F9" i="11"/>
  <c r="E21" i="11"/>
  <c r="F10" i="11"/>
  <c r="I5" i="11"/>
  <c r="H33" i="11"/>
  <c r="H32" i="11"/>
  <c r="H26" i="11"/>
  <c r="H20" i="11"/>
  <c r="H14" i="11"/>
  <c r="H8" i="11"/>
  <c r="E28" i="11" l="1"/>
  <c r="E29" i="11"/>
  <c r="E30" i="11"/>
  <c r="E31" i="11"/>
  <c r="E27" i="11"/>
  <c r="F27" i="11" s="1"/>
  <c r="F21" i="11"/>
  <c r="H21" i="11" s="1"/>
  <c r="H9" i="11"/>
  <c r="F11" i="11"/>
  <c r="I6" i="11"/>
  <c r="F30" i="11" l="1"/>
  <c r="H30" i="11" s="1"/>
  <c r="F29" i="11"/>
  <c r="H29" i="11" s="1"/>
  <c r="F31" i="11"/>
  <c r="H31" i="11" s="1"/>
  <c r="F28" i="11"/>
  <c r="H28" i="11" s="1"/>
  <c r="H22" i="11"/>
  <c r="F13" i="11"/>
  <c r="H13" i="11" s="1"/>
  <c r="H27" i="11"/>
  <c r="H10" i="11"/>
  <c r="F12" i="11"/>
  <c r="J5" i="11"/>
  <c r="K5" i="11" s="1"/>
  <c r="L5" i="11" s="1"/>
  <c r="M5" i="11" s="1"/>
  <c r="N5" i="11" s="1"/>
  <c r="O5" i="11" s="1"/>
  <c r="P5" i="11" s="1"/>
  <c r="I4" i="11"/>
  <c r="H25" i="11" l="1"/>
  <c r="H15" i="11"/>
  <c r="H16" i="11"/>
  <c r="H11" i="11"/>
  <c r="H12" i="11"/>
  <c r="P4" i="11"/>
  <c r="Q5" i="11"/>
  <c r="R5" i="11" s="1"/>
  <c r="S5" i="11" s="1"/>
  <c r="T5" i="11" s="1"/>
  <c r="U5" i="11" s="1"/>
  <c r="V5" i="11" s="1"/>
  <c r="W5" i="11" s="1"/>
  <c r="J6" i="11"/>
  <c r="H24" i="11" l="1"/>
  <c r="H23" i="11"/>
  <c r="H19" i="11"/>
  <c r="H18" i="11"/>
  <c r="H17" i="11"/>
  <c r="W4" i="11"/>
  <c r="X5" i="11"/>
  <c r="Y5" i="11" s="1"/>
  <c r="Z5" i="11" s="1"/>
  <c r="AA5" i="11" s="1"/>
  <c r="AB5" i="11" s="1"/>
  <c r="AC5" i="11" s="1"/>
  <c r="AD5" i="11" s="1"/>
  <c r="K6" i="11"/>
  <c r="AE5" i="11" l="1"/>
  <c r="AF5" i="11" s="1"/>
  <c r="AG5" i="11" s="1"/>
  <c r="AH5" i="11" s="1"/>
  <c r="AI5" i="11" s="1"/>
  <c r="AJ5" i="11" s="1"/>
  <c r="AD4" i="11"/>
  <c r="L6" i="11"/>
  <c r="M6" i="11" l="1"/>
  <c r="N6" i="11" l="1"/>
  <c r="O6" i="11" l="1"/>
  <c r="P6" i="11" l="1"/>
  <c r="Q6" i="11"/>
  <c r="R6" i="11" l="1"/>
  <c r="S6" i="11" l="1"/>
  <c r="T6" i="11" l="1"/>
  <c r="U6" i="11" l="1"/>
  <c r="V6" i="11" l="1"/>
  <c r="W6" i="11" l="1"/>
  <c r="X6" i="11" l="1"/>
  <c r="Y6" i="11" l="1"/>
  <c r="Z6" i="11" l="1"/>
  <c r="AA6" i="11" l="1"/>
  <c r="AB6" i="11" l="1"/>
  <c r="AC6" i="11" l="1"/>
  <c r="AD6" i="11" l="1"/>
  <c r="AE6" i="11" l="1"/>
  <c r="AF6" i="11" l="1"/>
  <c r="AG6" i="11" l="1"/>
  <c r="AH6" i="11" l="1"/>
  <c r="AI6" i="11" l="1"/>
  <c r="AJ6" i="11" l="1"/>
</calcChain>
</file>

<file path=xl/sharedStrings.xml><?xml version="1.0" encoding="utf-8"?>
<sst xmlns="http://schemas.openxmlformats.org/spreadsheetml/2006/main" count="86" uniqueCount="74">
  <si>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</si>
  <si>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</si>
  <si>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</si>
  <si>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</si>
  <si>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</si>
  <si>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</si>
  <si>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</si>
  <si>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</si>
  <si>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</si>
  <si>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</si>
  <si>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</si>
  <si>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</si>
  <si>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</si>
  <si>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</si>
  <si>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</si>
  <si>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</si>
  <si>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</si>
  <si>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</si>
  <si>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</si>
  <si>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</si>
  <si>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</si>
  <si>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</si>
  <si>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</si>
  <si>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</si>
  <si>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</si>
  <si>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</si>
  <si>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</si>
  <si>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</si>
  <si>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</si>
  <si>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</si>
  <si>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</si>
  <si>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</si>
  <si>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</si>
  <si>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</si>
  <si>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</si>
  <si>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</si>
  <si>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</si>
  <si>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</si>
  <si>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Mentorship Network Software Project</t>
  </si>
  <si>
    <t xml:space="preserve">Software Engineering </t>
  </si>
  <si>
    <t>Jaisal Friedman</t>
  </si>
  <si>
    <t>Daniel Waston, Jaisal Friedman</t>
  </si>
  <si>
    <t>Daniel Waston</t>
  </si>
  <si>
    <t>Set-up Client, Server</t>
  </si>
  <si>
    <t>Entire Team</t>
  </si>
  <si>
    <t>Survery Customers</t>
  </si>
  <si>
    <t>Jaisal Friedman, Gabriel Garcia</t>
  </si>
  <si>
    <t xml:space="preserve">Presentation </t>
  </si>
  <si>
    <t>Build &amp; upload to database</t>
  </si>
  <si>
    <t>Produce SRS Document, Gantt Timeline</t>
  </si>
  <si>
    <t>Feasibility &amp; FPA Analysis</t>
  </si>
  <si>
    <t>Gabriel Garcia</t>
  </si>
  <si>
    <t>Sprint 1 -- Step 1&amp;2</t>
  </si>
  <si>
    <t>Sprint 2 - Step 3&amp;4a</t>
  </si>
  <si>
    <t>Begin Database Front-end Functionality</t>
  </si>
  <si>
    <t>Use Case, Activity Diagram, Class Diagram - Login</t>
  </si>
  <si>
    <t>Use Case, Activity Diagram, Class Diagram - Database functionality</t>
  </si>
  <si>
    <t>Test Plan</t>
  </si>
  <si>
    <t>Login/Logout Feature</t>
  </si>
  <si>
    <t>Database Front-End Functionality</t>
  </si>
  <si>
    <t>Daniel Watson</t>
  </si>
  <si>
    <t>Class Diagram</t>
  </si>
  <si>
    <t>Implement tests</t>
  </si>
  <si>
    <t>Jaisal Friedman, Daniel Watson</t>
  </si>
  <si>
    <t xml:space="preserve">Finalize Documentation </t>
  </si>
  <si>
    <t xml:space="preserve">Make Presentation </t>
  </si>
  <si>
    <t>ALL</t>
  </si>
  <si>
    <t>Admin interface</t>
  </si>
  <si>
    <t>Jaisal Friedman, Daniel Watson, Gabriel Garcia</t>
  </si>
  <si>
    <t>Mai Oudah</t>
  </si>
  <si>
    <t>Sprint 4 - Step 4</t>
  </si>
  <si>
    <t>Test Report</t>
  </si>
  <si>
    <t xml:space="preserve">Launch to Heroku </t>
  </si>
  <si>
    <t>Request to Connect with Mentor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</si>
</sst>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10" borderId="2" xfId="12" applyFill="1">
      <alignment horizontal="left" vertical="center" indent="2"/>
    </xf>
    <xf numFmtId="0" fontId="9" fillId="0" borderId="2" xfId="12">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0" fillId="8" borderId="2" xfId="11" applyFont="1" applyFill="1">
      <alignment horizontal="center" vertical="center"/>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1" borderId="2" xfId="11" applyFont="1" applyFill="1">
      <alignment horizontal="center" vertical="center"/>
    </xf>
    <xf numFmtId="0" fontId="0" fillId="10" borderId="2" xfId="12" applyFont="1" applyFill="1">
      <alignment horizontal="left" vertical="center" indent="2"/>
    </xf>
    <xf numFmtId="0" fontId="0" fillId="10" borderId="2" xfId="11" applyFont="1" applyFill="1">
      <alignment horizontal="center" vertical="center"/>
    </xf>
    <xf numFmtId="0" fontId="10" fillId="0" borderId="0" xfId="7" applyAlignment="1">
      <alignment vertical="top" wrapText="1"/>
    </xf>
    <xf numFmtId="0" fontId="0" fillId="0" borderId="10" xfId="0" applyBorder="1"/>
    <xf numFmtId="165" fontId="9" fillId="0" borderId="3" xfId="9">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36"/>
  <sheetViews>
    <sheetView showGridLines="0" tabSelected="1" showRuler="0" zoomScaleNormal="100" zoomScalePageLayoutView="70" workbookViewId="0">
      <pane ySplit="6" topLeftCell="A13" activePane="bottomLeft" state="frozen"/>
      <selection pane="bottomLeft" activeCell="D12" sqref="D12"/>
    </sheetView>
  </sheetViews>
  <sheetFormatPr baseColWidth="10" defaultColWidth="8.83203125" defaultRowHeight="30" customHeight="1" x14ac:dyDescent="0.2"/>
  <cols>
    <col min="1" max="1" width="2.6640625" style="58"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36" width="2.5" customWidth="1"/>
    <col min="41" max="42" width="10.33203125"/>
  </cols>
  <sheetData>
    <row r="1" spans="1:36" ht="30" customHeight="1" x14ac:dyDescent="0.35">
      <c r="A1" s="59" t="s">
        <v>29</v>
      </c>
      <c r="B1" s="63" t="s">
        <v>38</v>
      </c>
      <c r="C1" s="1"/>
      <c r="D1" s="2"/>
      <c r="E1" s="4"/>
      <c r="F1" s="47"/>
      <c r="H1" s="2"/>
      <c r="I1" s="14"/>
      <c r="K1" t="s">
        <v>68</v>
      </c>
    </row>
    <row r="2" spans="1:36" ht="30" customHeight="1" x14ac:dyDescent="0.25">
      <c r="A2" s="58" t="s">
        <v>24</v>
      </c>
      <c r="B2" s="64" t="s">
        <v>39</v>
      </c>
      <c r="I2" s="61"/>
    </row>
    <row r="3" spans="1:36" ht="30" customHeight="1" x14ac:dyDescent="0.2">
      <c r="A3" s="58" t="s">
        <v>30</v>
      </c>
      <c r="B3" s="86" t="s">
        <v>69</v>
      </c>
      <c r="C3" s="92" t="s">
        <v>1</v>
      </c>
      <c r="D3" s="93"/>
      <c r="E3" s="88">
        <f>DATE(2019, 11, 17)</f>
        <v>43786</v>
      </c>
      <c r="F3" s="88"/>
    </row>
    <row r="4" spans="1:36" ht="30" customHeight="1" x14ac:dyDescent="0.2">
      <c r="A4" s="59" t="s">
        <v>31</v>
      </c>
      <c r="C4" s="92" t="s">
        <v>8</v>
      </c>
      <c r="D4" s="93"/>
      <c r="E4" s="7">
        <v>1</v>
      </c>
      <c r="I4" s="89">
        <f>I5</f>
        <v>43787</v>
      </c>
      <c r="J4" s="90"/>
      <c r="K4" s="90"/>
      <c r="L4" s="90"/>
      <c r="M4" s="90"/>
      <c r="N4" s="90"/>
      <c r="O4" s="91"/>
      <c r="P4" s="89">
        <f>P5</f>
        <v>43794</v>
      </c>
      <c r="Q4" s="90"/>
      <c r="R4" s="90"/>
      <c r="S4" s="90"/>
      <c r="T4" s="90"/>
      <c r="U4" s="90"/>
      <c r="V4" s="91"/>
      <c r="W4" s="89">
        <f>W5</f>
        <v>43801</v>
      </c>
      <c r="X4" s="90"/>
      <c r="Y4" s="90"/>
      <c r="Z4" s="90"/>
      <c r="AA4" s="90"/>
      <c r="AB4" s="90"/>
      <c r="AC4" s="91"/>
      <c r="AD4" s="89">
        <f>AD5</f>
        <v>43808</v>
      </c>
      <c r="AE4" s="90"/>
      <c r="AF4" s="90"/>
      <c r="AG4" s="90"/>
      <c r="AH4" s="90"/>
      <c r="AI4" s="90"/>
      <c r="AJ4" s="91"/>
    </row>
    <row r="5" spans="1:36" ht="15" customHeight="1" x14ac:dyDescent="0.2">
      <c r="A5" s="59" t="s">
        <v>32</v>
      </c>
      <c r="B5" s="87"/>
      <c r="C5" s="87"/>
      <c r="D5" s="87"/>
      <c r="E5" s="87"/>
      <c r="F5" s="87"/>
      <c r="G5" s="87"/>
      <c r="I5" s="11">
        <f>Project_Start-WEEKDAY(Project_Start,1)+2+7*(Display_Week-1)</f>
        <v>43787</v>
      </c>
      <c r="J5" s="10">
        <f>I5+1</f>
        <v>43788</v>
      </c>
      <c r="K5" s="10">
        <f t="shared" ref="K5:AJ5" si="0">J5+1</f>
        <v>43789</v>
      </c>
      <c r="L5" s="10">
        <f t="shared" si="0"/>
        <v>43790</v>
      </c>
      <c r="M5" s="10">
        <f t="shared" si="0"/>
        <v>43791</v>
      </c>
      <c r="N5" s="10">
        <f t="shared" si="0"/>
        <v>43792</v>
      </c>
      <c r="O5" s="12">
        <f t="shared" si="0"/>
        <v>43793</v>
      </c>
      <c r="P5" s="11">
        <f>O5+1</f>
        <v>43794</v>
      </c>
      <c r="Q5" s="10">
        <f>P5+1</f>
        <v>43795</v>
      </c>
      <c r="R5" s="10">
        <f t="shared" si="0"/>
        <v>43796</v>
      </c>
      <c r="S5" s="10">
        <f t="shared" si="0"/>
        <v>43797</v>
      </c>
      <c r="T5" s="10">
        <f t="shared" si="0"/>
        <v>43798</v>
      </c>
      <c r="U5" s="10">
        <f t="shared" si="0"/>
        <v>43799</v>
      </c>
      <c r="V5" s="12">
        <f t="shared" si="0"/>
        <v>43800</v>
      </c>
      <c r="W5" s="11">
        <f>V5+1</f>
        <v>43801</v>
      </c>
      <c r="X5" s="10">
        <f>W5+1</f>
        <v>43802</v>
      </c>
      <c r="Y5" s="10">
        <f t="shared" si="0"/>
        <v>43803</v>
      </c>
      <c r="Z5" s="10">
        <f t="shared" si="0"/>
        <v>43804</v>
      </c>
      <c r="AA5" s="10">
        <f t="shared" si="0"/>
        <v>43805</v>
      </c>
      <c r="AB5" s="10">
        <f t="shared" si="0"/>
        <v>43806</v>
      </c>
      <c r="AC5" s="12">
        <f t="shared" si="0"/>
        <v>43807</v>
      </c>
      <c r="AD5" s="11">
        <f>AC5+1</f>
        <v>43808</v>
      </c>
      <c r="AE5" s="10">
        <f>AD5+1</f>
        <v>43809</v>
      </c>
      <c r="AF5" s="10">
        <f t="shared" si="0"/>
        <v>43810</v>
      </c>
      <c r="AG5" s="10">
        <f t="shared" si="0"/>
        <v>43811</v>
      </c>
      <c r="AH5" s="10">
        <f t="shared" si="0"/>
        <v>43812</v>
      </c>
      <c r="AI5" s="10">
        <f t="shared" si="0"/>
        <v>43813</v>
      </c>
      <c r="AJ5" s="12">
        <f t="shared" si="0"/>
        <v>43814</v>
      </c>
    </row>
    <row r="6" spans="1:36" ht="30" customHeight="1" thickBot="1" x14ac:dyDescent="0.25">
      <c r="A6" s="59" t="s">
        <v>33</v>
      </c>
      <c r="B6" s="8" t="s">
        <v>9</v>
      </c>
      <c r="C6" s="9" t="s">
        <v>3</v>
      </c>
      <c r="D6" s="9" t="s">
        <v>2</v>
      </c>
      <c r="E6" s="9" t="s">
        <v>5</v>
      </c>
      <c r="F6" s="9" t="s">
        <v>6</v>
      </c>
      <c r="G6" s="9"/>
      <c r="H6" s="9" t="s">
        <v>7</v>
      </c>
      <c r="I6" s="13" t="str">
        <f t="shared" ref="I6" si="1">LEFT(TEXT(I5,"ddd"),1)</f>
        <v>M</v>
      </c>
      <c r="J6" s="13" t="str">
        <f t="shared" ref="J6:AJ6" si="2">LEFT(TEXT(J5,"ddd"),1)</f>
        <v>T</v>
      </c>
      <c r="K6" s="13" t="str">
        <f t="shared" si="2"/>
        <v>W</v>
      </c>
      <c r="L6" s="13" t="str">
        <f t="shared" si="2"/>
        <v>T</v>
      </c>
      <c r="M6" s="13" t="str">
        <f t="shared" si="2"/>
        <v>F</v>
      </c>
      <c r="N6" s="13" t="str">
        <f t="shared" si="2"/>
        <v>S</v>
      </c>
      <c r="O6" s="13" t="str">
        <f t="shared" si="2"/>
        <v>S</v>
      </c>
      <c r="P6" s="13" t="str">
        <f t="shared" si="2"/>
        <v>M</v>
      </c>
      <c r="Q6" s="13" t="str">
        <f t="shared" si="2"/>
        <v>T</v>
      </c>
      <c r="R6" s="13" t="str">
        <f t="shared" si="2"/>
        <v>W</v>
      </c>
      <c r="S6" s="13" t="str">
        <f t="shared" si="2"/>
        <v>T</v>
      </c>
      <c r="T6" s="13" t="str">
        <f t="shared" si="2"/>
        <v>F</v>
      </c>
      <c r="U6" s="13" t="str">
        <f t="shared" si="2"/>
        <v>S</v>
      </c>
      <c r="V6" s="13" t="str">
        <f t="shared" si="2"/>
        <v>S</v>
      </c>
      <c r="W6" s="13" t="str">
        <f t="shared" si="2"/>
        <v>M</v>
      </c>
      <c r="X6" s="13" t="str">
        <f t="shared" si="2"/>
        <v>T</v>
      </c>
      <c r="Y6" s="13" t="str">
        <f t="shared" si="2"/>
        <v>W</v>
      </c>
      <c r="Z6" s="13" t="str">
        <f t="shared" si="2"/>
        <v>T</v>
      </c>
      <c r="AA6" s="13" t="str">
        <f t="shared" si="2"/>
        <v>F</v>
      </c>
      <c r="AB6" s="13" t="str">
        <f t="shared" si="2"/>
        <v>S</v>
      </c>
      <c r="AC6" s="13" t="str">
        <f t="shared" si="2"/>
        <v>S</v>
      </c>
      <c r="AD6" s="13" t="str">
        <f t="shared" si="2"/>
        <v>M</v>
      </c>
      <c r="AE6" s="13" t="str">
        <f t="shared" si="2"/>
        <v>T</v>
      </c>
      <c r="AF6" s="13" t="str">
        <f t="shared" si="2"/>
        <v>W</v>
      </c>
      <c r="AG6" s="13" t="str">
        <f t="shared" si="2"/>
        <v>T</v>
      </c>
      <c r="AH6" s="13" t="str">
        <f t="shared" si="2"/>
        <v>F</v>
      </c>
      <c r="AI6" s="13" t="str">
        <f t="shared" si="2"/>
        <v>S</v>
      </c>
      <c r="AJ6" s="13" t="str">
        <f t="shared" si="2"/>
        <v>S</v>
      </c>
    </row>
    <row r="7" spans="1:36" ht="30" hidden="1" customHeight="1" thickBot="1" x14ac:dyDescent="0.25">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row>
    <row r="8" spans="1:36" s="3" customFormat="1" ht="30" customHeight="1" thickBot="1" x14ac:dyDescent="0.25">
      <c r="A8" s="59" t="s">
        <v>34</v>
      </c>
      <c r="B8" s="18" t="s">
        <v>52</v>
      </c>
      <c r="C8" s="79" t="s">
        <v>44</v>
      </c>
      <c r="D8" s="19"/>
      <c r="E8" s="20"/>
      <c r="F8" s="21"/>
      <c r="G8" s="17"/>
      <c r="H8" s="17" t="str">
        <f t="shared" ref="H8:H33" si="3">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row>
    <row r="9" spans="1:36" s="3" customFormat="1" ht="30" customHeight="1" thickBot="1" x14ac:dyDescent="0.25">
      <c r="A9" s="59" t="s">
        <v>35</v>
      </c>
      <c r="B9" s="78" t="s">
        <v>43</v>
      </c>
      <c r="C9" s="77" t="s">
        <v>41</v>
      </c>
      <c r="D9" s="22">
        <v>1</v>
      </c>
      <c r="E9" s="65">
        <f>Project_Start</f>
        <v>43786</v>
      </c>
      <c r="F9" s="65">
        <f>E9+7</f>
        <v>43793</v>
      </c>
      <c r="G9" s="17"/>
      <c r="H9" s="17">
        <f t="shared" si="3"/>
        <v>8</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row>
    <row r="10" spans="1:36" s="3" customFormat="1" ht="30" customHeight="1" thickBot="1" x14ac:dyDescent="0.25">
      <c r="A10" s="59" t="s">
        <v>36</v>
      </c>
      <c r="B10" s="78" t="s">
        <v>45</v>
      </c>
      <c r="C10" s="77" t="s">
        <v>46</v>
      </c>
      <c r="D10" s="22">
        <v>1</v>
      </c>
      <c r="E10" s="65">
        <f>Project_Start</f>
        <v>43786</v>
      </c>
      <c r="F10" s="65">
        <f t="shared" ref="F10:F13" si="4">E10+7</f>
        <v>43793</v>
      </c>
      <c r="G10" s="17"/>
      <c r="H10" s="17">
        <f t="shared" si="3"/>
        <v>8</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row>
    <row r="11" spans="1:36" s="3" customFormat="1" ht="30" customHeight="1" thickBot="1" x14ac:dyDescent="0.25">
      <c r="A11" s="58"/>
      <c r="B11" s="78" t="s">
        <v>49</v>
      </c>
      <c r="C11" s="77" t="s">
        <v>40</v>
      </c>
      <c r="D11" s="22">
        <v>1</v>
      </c>
      <c r="E11" s="65">
        <f>Project_Start</f>
        <v>43786</v>
      </c>
      <c r="F11" s="65">
        <f>E11+7</f>
        <v>43793</v>
      </c>
      <c r="G11" s="17"/>
      <c r="H11" s="17">
        <f t="shared" si="3"/>
        <v>8</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row>
    <row r="12" spans="1:36" s="3" customFormat="1" ht="30" customHeight="1" thickBot="1" x14ac:dyDescent="0.25">
      <c r="A12" s="58"/>
      <c r="B12" s="78" t="s">
        <v>48</v>
      </c>
      <c r="C12" s="77" t="s">
        <v>42</v>
      </c>
      <c r="D12" s="22">
        <v>1</v>
      </c>
      <c r="E12" s="65">
        <f>Project_Start</f>
        <v>43786</v>
      </c>
      <c r="F12" s="65">
        <f t="shared" si="4"/>
        <v>43793</v>
      </c>
      <c r="G12" s="17"/>
      <c r="H12" s="17">
        <f t="shared" si="3"/>
        <v>8</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row>
    <row r="13" spans="1:36" s="3" customFormat="1" ht="30" customHeight="1" thickBot="1" x14ac:dyDescent="0.25">
      <c r="A13" s="58"/>
      <c r="B13" s="78" t="s">
        <v>50</v>
      </c>
      <c r="C13" s="77" t="s">
        <v>51</v>
      </c>
      <c r="D13" s="22">
        <v>1</v>
      </c>
      <c r="E13" s="65">
        <f>Project_Start</f>
        <v>43786</v>
      </c>
      <c r="F13" s="65">
        <f t="shared" si="4"/>
        <v>43793</v>
      </c>
      <c r="G13" s="17"/>
      <c r="H13" s="17">
        <f t="shared" si="3"/>
        <v>8</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row>
    <row r="14" spans="1:36" s="3" customFormat="1" ht="30" customHeight="1" thickBot="1" x14ac:dyDescent="0.25">
      <c r="A14" s="59" t="s">
        <v>37</v>
      </c>
      <c r="B14" s="23" t="s">
        <v>53</v>
      </c>
      <c r="C14" s="70"/>
      <c r="D14" s="24"/>
      <c r="E14" s="25"/>
      <c r="F14" s="26"/>
      <c r="G14" s="17"/>
      <c r="H14" s="17" t="str">
        <f t="shared" si="3"/>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row>
    <row r="15" spans="1:36" s="3" customFormat="1" ht="30" customHeight="1" thickBot="1" x14ac:dyDescent="0.25">
      <c r="A15" s="59"/>
      <c r="B15" s="80" t="s">
        <v>58</v>
      </c>
      <c r="C15" s="81" t="s">
        <v>42</v>
      </c>
      <c r="D15" s="27">
        <v>1</v>
      </c>
      <c r="E15" s="66">
        <f>$E$13+8</f>
        <v>43794</v>
      </c>
      <c r="F15" s="66">
        <f>E15+7</f>
        <v>43801</v>
      </c>
      <c r="G15" s="17"/>
      <c r="H15" s="17">
        <f t="shared" si="3"/>
        <v>8</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row>
    <row r="16" spans="1:36" s="3" customFormat="1" ht="30" customHeight="1" thickBot="1" x14ac:dyDescent="0.25">
      <c r="A16" s="58"/>
      <c r="B16" s="80" t="s">
        <v>54</v>
      </c>
      <c r="C16" s="81" t="s">
        <v>41</v>
      </c>
      <c r="D16" s="27">
        <v>1</v>
      </c>
      <c r="E16" s="66">
        <f t="shared" ref="E16:E19" si="5">$E$13+8</f>
        <v>43794</v>
      </c>
      <c r="F16" s="66">
        <f t="shared" ref="F16:F19" si="6">E16+7</f>
        <v>43801</v>
      </c>
      <c r="G16" s="17"/>
      <c r="H16" s="17">
        <f t="shared" si="3"/>
        <v>8</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row>
    <row r="17" spans="1:36" s="3" customFormat="1" ht="30" customHeight="1" thickBot="1" x14ac:dyDescent="0.25">
      <c r="A17" s="58"/>
      <c r="B17" s="80" t="s">
        <v>55</v>
      </c>
      <c r="C17" s="81" t="s">
        <v>51</v>
      </c>
      <c r="D17" s="27">
        <v>1</v>
      </c>
      <c r="E17" s="66">
        <f t="shared" si="5"/>
        <v>43794</v>
      </c>
      <c r="F17" s="66">
        <f t="shared" si="6"/>
        <v>43801</v>
      </c>
      <c r="G17" s="17"/>
      <c r="H17" s="17">
        <f t="shared" si="3"/>
        <v>8</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row>
    <row r="18" spans="1:36" s="3" customFormat="1" ht="30" customHeight="1" thickBot="1" x14ac:dyDescent="0.25">
      <c r="A18" s="58"/>
      <c r="B18" s="80" t="s">
        <v>56</v>
      </c>
      <c r="C18" s="81" t="s">
        <v>51</v>
      </c>
      <c r="D18" s="27">
        <v>1</v>
      </c>
      <c r="E18" s="66">
        <f t="shared" si="5"/>
        <v>43794</v>
      </c>
      <c r="F18" s="66">
        <f t="shared" si="6"/>
        <v>43801</v>
      </c>
      <c r="G18" s="17"/>
      <c r="H18" s="17">
        <f t="shared" si="3"/>
        <v>8</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row>
    <row r="19" spans="1:36" s="3" customFormat="1" ht="30" customHeight="1" thickBot="1" x14ac:dyDescent="0.25">
      <c r="A19" s="58"/>
      <c r="B19" s="80" t="s">
        <v>67</v>
      </c>
      <c r="C19" s="81" t="s">
        <v>40</v>
      </c>
      <c r="D19" s="27">
        <v>0.15</v>
      </c>
      <c r="E19" s="66">
        <f t="shared" si="5"/>
        <v>43794</v>
      </c>
      <c r="F19" s="66">
        <f t="shared" si="6"/>
        <v>43801</v>
      </c>
      <c r="G19" s="17"/>
      <c r="H19" s="17">
        <f t="shared" si="3"/>
        <v>8</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row>
    <row r="20" spans="1:36" s="3" customFormat="1" ht="30" customHeight="1" thickBot="1" x14ac:dyDescent="0.25">
      <c r="A20" s="58" t="s">
        <v>25</v>
      </c>
      <c r="B20" s="28" t="s">
        <v>70</v>
      </c>
      <c r="C20" s="71"/>
      <c r="D20" s="29"/>
      <c r="E20" s="30"/>
      <c r="F20" s="31"/>
      <c r="G20" s="17"/>
      <c r="H20" s="17" t="str">
        <f t="shared" si="3"/>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row>
    <row r="21" spans="1:36" s="3" customFormat="1" ht="30" customHeight="1" thickBot="1" x14ac:dyDescent="0.25">
      <c r="A21" s="58"/>
      <c r="B21" s="82" t="s">
        <v>57</v>
      </c>
      <c r="C21" s="83" t="s">
        <v>40</v>
      </c>
      <c r="D21" s="32">
        <v>1</v>
      </c>
      <c r="E21" s="67">
        <f>$E$9+16</f>
        <v>43802</v>
      </c>
      <c r="F21" s="67">
        <f>E21+7</f>
        <v>43809</v>
      </c>
      <c r="G21" s="17"/>
      <c r="H21" s="17">
        <f t="shared" si="3"/>
        <v>8</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row>
    <row r="22" spans="1:36" s="3" customFormat="1" ht="30" customHeight="1" thickBot="1" x14ac:dyDescent="0.25">
      <c r="A22" s="58"/>
      <c r="B22" s="82" t="s">
        <v>59</v>
      </c>
      <c r="C22" s="83" t="s">
        <v>60</v>
      </c>
      <c r="D22" s="32">
        <v>1</v>
      </c>
      <c r="E22" s="67">
        <f t="shared" ref="E22:E25" si="7">$E$9+16</f>
        <v>43802</v>
      </c>
      <c r="F22" s="67">
        <f t="shared" ref="F22:F25" si="8">E22+7</f>
        <v>43809</v>
      </c>
      <c r="G22" s="17"/>
      <c r="H22" s="17">
        <f t="shared" si="3"/>
        <v>8</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row>
    <row r="23" spans="1:36" s="3" customFormat="1" ht="30" customHeight="1" thickBot="1" x14ac:dyDescent="0.25">
      <c r="A23" s="58"/>
      <c r="B23" s="82" t="s">
        <v>73</v>
      </c>
      <c r="C23" s="83" t="s">
        <v>42</v>
      </c>
      <c r="D23" s="32">
        <v>1</v>
      </c>
      <c r="E23" s="67">
        <f t="shared" si="7"/>
        <v>43802</v>
      </c>
      <c r="F23" s="67">
        <f t="shared" si="8"/>
        <v>43809</v>
      </c>
      <c r="G23" s="17"/>
      <c r="H23" s="17">
        <f t="shared" si="3"/>
        <v>8</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row>
    <row r="24" spans="1:36" s="3" customFormat="1" ht="30" customHeight="1" thickBot="1" x14ac:dyDescent="0.25">
      <c r="A24" s="58"/>
      <c r="B24" s="82" t="s">
        <v>61</v>
      </c>
      <c r="C24" s="83" t="s">
        <v>51</v>
      </c>
      <c r="D24" s="32">
        <v>1</v>
      </c>
      <c r="E24" s="67">
        <f t="shared" si="7"/>
        <v>43802</v>
      </c>
      <c r="F24" s="67">
        <f t="shared" si="8"/>
        <v>43809</v>
      </c>
      <c r="G24" s="17"/>
      <c r="H24" s="17">
        <f t="shared" si="3"/>
        <v>8</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row>
    <row r="25" spans="1:36" s="3" customFormat="1" ht="30" customHeight="1" thickBot="1" x14ac:dyDescent="0.25">
      <c r="A25" s="58"/>
      <c r="B25" s="82" t="s">
        <v>62</v>
      </c>
      <c r="C25" s="83" t="s">
        <v>63</v>
      </c>
      <c r="D25" s="32">
        <v>1</v>
      </c>
      <c r="E25" s="67">
        <f t="shared" si="7"/>
        <v>43802</v>
      </c>
      <c r="F25" s="67">
        <f t="shared" si="8"/>
        <v>43809</v>
      </c>
      <c r="G25" s="17"/>
      <c r="H25" s="17">
        <f t="shared" si="3"/>
        <v>8</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row>
    <row r="26" spans="1:36" s="3" customFormat="1" ht="30" customHeight="1" thickBot="1" x14ac:dyDescent="0.25">
      <c r="A26" s="58" t="s">
        <v>25</v>
      </c>
      <c r="B26" s="33" t="s">
        <v>47</v>
      </c>
      <c r="C26" s="72"/>
      <c r="D26" s="34"/>
      <c r="E26" s="35"/>
      <c r="F26" s="36"/>
      <c r="G26" s="17"/>
      <c r="H26" s="17" t="str">
        <f t="shared" si="3"/>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row>
    <row r="27" spans="1:36" s="3" customFormat="1" ht="30" customHeight="1" thickBot="1" x14ac:dyDescent="0.25">
      <c r="A27" s="58"/>
      <c r="B27" s="84" t="s">
        <v>71</v>
      </c>
      <c r="C27" s="85" t="s">
        <v>60</v>
      </c>
      <c r="D27" s="37">
        <v>1</v>
      </c>
      <c r="E27" s="68">
        <f>$F$25</f>
        <v>43809</v>
      </c>
      <c r="F27" s="68">
        <f>E27+2</f>
        <v>43811</v>
      </c>
      <c r="G27" s="17"/>
      <c r="H27" s="17">
        <f t="shared" si="3"/>
        <v>3</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row>
    <row r="28" spans="1:36" s="3" customFormat="1" ht="30" customHeight="1" thickBot="1" x14ac:dyDescent="0.25">
      <c r="A28" s="58"/>
      <c r="B28" s="84" t="s">
        <v>64</v>
      </c>
      <c r="C28" s="85" t="s">
        <v>46</v>
      </c>
      <c r="D28" s="37">
        <v>1</v>
      </c>
      <c r="E28" s="68">
        <f t="shared" ref="E28:E31" si="9">$F$25</f>
        <v>43809</v>
      </c>
      <c r="F28" s="68">
        <f t="shared" ref="F28:F31" si="10">E28+2</f>
        <v>43811</v>
      </c>
      <c r="G28" s="17"/>
      <c r="H28" s="17">
        <f t="shared" si="3"/>
        <v>3</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row>
    <row r="29" spans="1:36" s="3" customFormat="1" ht="30" customHeight="1" thickBot="1" x14ac:dyDescent="0.25">
      <c r="A29" s="58"/>
      <c r="B29" s="84" t="s">
        <v>65</v>
      </c>
      <c r="C29" s="85" t="s">
        <v>66</v>
      </c>
      <c r="D29" s="37">
        <v>1</v>
      </c>
      <c r="E29" s="68">
        <f t="shared" si="9"/>
        <v>43809</v>
      </c>
      <c r="F29" s="68">
        <f t="shared" si="10"/>
        <v>43811</v>
      </c>
      <c r="G29" s="17"/>
      <c r="H29" s="17">
        <f t="shared" si="3"/>
        <v>3</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row>
    <row r="30" spans="1:36" s="3" customFormat="1" ht="30" customHeight="1" thickBot="1" x14ac:dyDescent="0.25">
      <c r="A30" s="58"/>
      <c r="B30" s="84" t="s">
        <v>72</v>
      </c>
      <c r="C30" s="85" t="s">
        <v>40</v>
      </c>
      <c r="D30" s="37">
        <v>0.4</v>
      </c>
      <c r="E30" s="68">
        <f t="shared" si="9"/>
        <v>43809</v>
      </c>
      <c r="F30" s="68">
        <f t="shared" si="10"/>
        <v>43811</v>
      </c>
      <c r="G30" s="17"/>
      <c r="H30" s="17">
        <f t="shared" si="3"/>
        <v>3</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row>
    <row r="31" spans="1:36" s="3" customFormat="1" ht="30" customHeight="1" thickBot="1" x14ac:dyDescent="0.25">
      <c r="A31" s="58"/>
      <c r="B31" s="75"/>
      <c r="C31" s="73"/>
      <c r="D31" s="37"/>
      <c r="E31" s="68">
        <f t="shared" si="9"/>
        <v>43809</v>
      </c>
      <c r="F31" s="68">
        <f t="shared" si="10"/>
        <v>43811</v>
      </c>
      <c r="G31" s="17"/>
      <c r="H31" s="17">
        <f t="shared" si="3"/>
        <v>3</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row>
    <row r="32" spans="1:36" s="3" customFormat="1" ht="30" customHeight="1" thickBot="1" x14ac:dyDescent="0.25">
      <c r="A32" s="58" t="s">
        <v>27</v>
      </c>
      <c r="B32" s="76"/>
      <c r="C32" s="74"/>
      <c r="D32" s="16"/>
      <c r="E32" s="69"/>
      <c r="F32" s="69"/>
      <c r="G32" s="17"/>
      <c r="H32" s="17" t="str">
        <f t="shared" si="3"/>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row>
    <row r="33" spans="1:36" s="3" customFormat="1" ht="30" customHeight="1" thickBot="1" x14ac:dyDescent="0.25">
      <c r="A33" s="59" t="s">
        <v>26</v>
      </c>
      <c r="B33" s="38" t="s">
        <v>0</v>
      </c>
      <c r="C33" s="39"/>
      <c r="D33" s="40"/>
      <c r="E33" s="41"/>
      <c r="F33" s="42"/>
      <c r="G33" s="43"/>
      <c r="H33" s="43" t="str">
        <f t="shared" si="3"/>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row>
    <row r="34" spans="1:36" ht="30" customHeight="1" x14ac:dyDescent="0.2">
      <c r="G34" s="6"/>
    </row>
    <row r="35" spans="1:36" ht="30" customHeight="1" x14ac:dyDescent="0.2">
      <c r="C35" s="14"/>
      <c r="F35" s="60"/>
    </row>
    <row r="36" spans="1:36" ht="30" customHeight="1" x14ac:dyDescent="0.2">
      <c r="C36" s="15"/>
    </row>
  </sheetData>
  <mergeCells count="8">
    <mergeCell ref="AD4:AJ4"/>
    <mergeCell ref="C3:D3"/>
    <mergeCell ref="C4:D4"/>
    <mergeCell ref="B5:G5"/>
    <mergeCell ref="E3:F3"/>
    <mergeCell ref="I4:O4"/>
    <mergeCell ref="P4:V4"/>
    <mergeCell ref="W4:AC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I33">
    <cfRule type="expression" dxfId="5" priority="33">
      <formula>AND(TODAY()&gt;=I$5,TODAY()&lt;J$5)</formula>
    </cfRule>
  </conditionalFormatting>
  <conditionalFormatting sqref="I7:AI33">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AJ5:AJ33">
    <cfRule type="expression" dxfId="2" priority="35">
      <formula>AND(TODAY()&gt;=AJ$5,TODAY()&lt;#REF!)</formula>
    </cfRule>
  </conditionalFormatting>
  <conditionalFormatting sqref="AJ7:AJ33">
    <cfRule type="expression" dxfId="1" priority="38">
      <formula>AND(task_start&lt;=AJ$5,ROUNDDOWN((task_end-task_start+1)*task_progress,0)+task_start-1&gt;=AJ$5)</formula>
    </cfRule>
    <cfRule type="expression" dxfId="0" priority="39" stopIfTrue="1">
      <formula>AND(task_end&gt;=AJ$5,task_start&lt;#REF!)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8" customWidth="1"/>
    <col min="2" max="16384" width="9.1640625" style="2"/>
  </cols>
  <sheetData>
    <row r="1" spans="1:2" ht="46.5" customHeight="1" x14ac:dyDescent="0.2"/>
    <row r="2" spans="1:2" s="50" customFormat="1" ht="16" x14ac:dyDescent="0.2">
      <c r="A2" s="49" t="s">
        <v>12</v>
      </c>
      <c r="B2" s="49"/>
    </row>
    <row r="3" spans="1:2" s="54" customFormat="1" ht="27" customHeight="1" x14ac:dyDescent="0.2">
      <c r="A3" s="55" t="s">
        <v>17</v>
      </c>
      <c r="B3" s="55"/>
    </row>
    <row r="4" spans="1:2" s="51" customFormat="1" ht="26" x14ac:dyDescent="0.3">
      <c r="A4" s="52" t="s">
        <v>11</v>
      </c>
    </row>
    <row r="5" spans="1:2" ht="74" customHeight="1" x14ac:dyDescent="0.2">
      <c r="A5" s="53" t="s">
        <v>20</v>
      </c>
    </row>
    <row r="6" spans="1:2" ht="26.25" customHeight="1" x14ac:dyDescent="0.2">
      <c r="A6" s="52" t="s">
        <v>23</v>
      </c>
    </row>
    <row r="7" spans="1:2" s="48" customFormat="1" ht="205" customHeight="1" x14ac:dyDescent="0.2">
      <c r="A7" s="57" t="s">
        <v>22</v>
      </c>
    </row>
    <row r="8" spans="1:2" s="51" customFormat="1" ht="26" x14ac:dyDescent="0.3">
      <c r="A8" s="52" t="s">
        <v>13</v>
      </c>
    </row>
    <row r="9" spans="1:2" ht="48" x14ac:dyDescent="0.2">
      <c r="A9" s="53" t="s">
        <v>21</v>
      </c>
    </row>
    <row r="10" spans="1:2" s="48" customFormat="1" ht="28" customHeight="1" x14ac:dyDescent="0.2">
      <c r="A10" s="56" t="s">
        <v>19</v>
      </c>
    </row>
    <row r="11" spans="1:2" s="51" customFormat="1" ht="26" x14ac:dyDescent="0.3">
      <c r="A11" s="52" t="s">
        <v>10</v>
      </c>
    </row>
    <row r="12" spans="1:2" ht="32" x14ac:dyDescent="0.2">
      <c r="A12" s="53" t="s">
        <v>18</v>
      </c>
    </row>
    <row r="13" spans="1:2" s="48" customFormat="1" ht="28" customHeight="1" x14ac:dyDescent="0.2">
      <c r="A13" s="56" t="s">
        <v>4</v>
      </c>
    </row>
    <row r="14" spans="1:2" s="51" customFormat="1" ht="26" x14ac:dyDescent="0.3">
      <c r="A14" s="52" t="s">
        <v>14</v>
      </c>
    </row>
    <row r="15" spans="1:2" ht="75" customHeight="1" x14ac:dyDescent="0.2">
      <c r="A15" s="53" t="s">
        <v>15</v>
      </c>
    </row>
    <row r="16" spans="1:2" ht="64"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2019-12-12T15:26:52Z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