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120" yWindow="0" windowWidth="16400" windowHeight="15540" tabRatio="500"/>
  </bookViews>
  <sheets>
    <sheet name="Sheet1" sheetId="1" r:id="rId1"/>
    <sheet name="Maryland" sheetId="2" r:id="rId2"/>
    <sheet name="Indiana" sheetId="3" r:id="rId3"/>
    <sheet name="Iowa" sheetId="4" r:id="rId4"/>
    <sheet name="North Carolina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1" l="1"/>
  <c r="R23" i="1"/>
  <c r="R18" i="1"/>
  <c r="R17" i="1"/>
  <c r="R2" i="1"/>
  <c r="P2" i="1"/>
  <c r="Q36" i="1"/>
  <c r="P36" i="1"/>
  <c r="Q23" i="1"/>
  <c r="P23" i="1"/>
  <c r="Q18" i="1"/>
  <c r="P18" i="1"/>
  <c r="Q17" i="1"/>
  <c r="P17" i="1"/>
  <c r="Q2" i="1"/>
  <c r="O36" i="1"/>
  <c r="N36" i="1"/>
  <c r="M36" i="1"/>
  <c r="L36" i="1"/>
  <c r="J36" i="1"/>
  <c r="H36" i="1"/>
  <c r="E36" i="1"/>
  <c r="C36" i="1"/>
  <c r="E30" i="5"/>
  <c r="E28" i="5"/>
  <c r="E29" i="5"/>
  <c r="M23" i="1"/>
  <c r="L23" i="1"/>
  <c r="M18" i="1"/>
  <c r="L18" i="1"/>
  <c r="M17" i="1"/>
  <c r="L17" i="1"/>
  <c r="M2" i="1"/>
  <c r="L2" i="1"/>
  <c r="O23" i="1"/>
  <c r="O18" i="1"/>
  <c r="O17" i="1"/>
  <c r="N23" i="1"/>
  <c r="N18" i="1"/>
  <c r="N17" i="1"/>
  <c r="J23" i="1"/>
  <c r="J18" i="1"/>
  <c r="J17" i="1"/>
  <c r="H23" i="1"/>
  <c r="H18" i="1"/>
  <c r="H17" i="1"/>
  <c r="E23" i="1"/>
  <c r="E18" i="1"/>
  <c r="E17" i="1"/>
  <c r="C23" i="1"/>
  <c r="C18" i="1"/>
  <c r="C17" i="1"/>
  <c r="O2" i="1"/>
  <c r="N2" i="1"/>
  <c r="J2" i="1"/>
  <c r="H2" i="1"/>
  <c r="E2" i="1"/>
  <c r="C2" i="1"/>
  <c r="E10" i="4"/>
  <c r="E12" i="4"/>
  <c r="E11" i="4"/>
  <c r="E21" i="3"/>
  <c r="E22" i="3"/>
  <c r="E20" i="3"/>
  <c r="E19" i="2"/>
  <c r="E18" i="2"/>
  <c r="E20" i="2"/>
  <c r="F2" i="1"/>
  <c r="K2" i="1"/>
</calcChain>
</file>

<file path=xl/sharedStrings.xml><?xml version="1.0" encoding="utf-8"?>
<sst xmlns="http://schemas.openxmlformats.org/spreadsheetml/2006/main" count="304" uniqueCount="146">
  <si>
    <t>RepPopular</t>
  </si>
  <si>
    <t>State</t>
  </si>
  <si>
    <t>DemPopular</t>
  </si>
  <si>
    <t>RepRep</t>
  </si>
  <si>
    <t>DemRep</t>
  </si>
  <si>
    <t>TotalRep</t>
  </si>
  <si>
    <t>TotalPopular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</si>
  <si>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</si>
  <si>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</si>
  <si>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</si>
  <si>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</si>
  <si>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</si>
  <si>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</si>
  <si>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</si>
  <si>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</si>
  <si>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</si>
  <si>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</si>
  <si>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</si>
  <si>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</si>
  <si>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</si>
  <si>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</si>
  <si>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</si>
  <si>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</si>
  <si>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</si>
  <si>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</si>
  <si>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</si>
  <si>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</si>
  <si>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</si>
  <si>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</si>
  <si>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</si>
  <si>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</si>
  <si>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</si>
  <si>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</si>
  <si>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</si>
  <si>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</si>
  <si>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</si>
  <si>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</si>
  <si>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</si>
  <si>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</si>
  <si>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</si>
  <si>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</si>
  <si>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</si>
  <si>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</si>
  <si>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</si>
  <si>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</si>
  <si>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</si>
  <si>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</si>
  <si>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</si>
  <si>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</si>
  <si>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</si>
  <si>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</si>
  <si>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</si>
  <si>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</si>
  <si>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</si>
  <si>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</si>
  <si>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</si>
  <si>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</si>
  <si>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</si>
  <si>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</si>
  <si>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Candidate</t>
  </si>
  <si>
    <t>Party</t>
  </si>
  <si>
    <t>PopularVote</t>
  </si>
  <si>
    <t>District</t>
  </si>
  <si>
    <t>Harris</t>
  </si>
  <si>
    <t>Rep</t>
  </si>
  <si>
    <t>Werner</t>
  </si>
  <si>
    <t>Dem</t>
  </si>
  <si>
    <t>Ruppersberger</t>
  </si>
  <si>
    <t>McDonough</t>
  </si>
  <si>
    <t>Sarbanes</t>
  </si>
  <si>
    <t>Plaster</t>
  </si>
  <si>
    <t>Brown</t>
  </si>
  <si>
    <t>McDermott</t>
  </si>
  <si>
    <t>Hoyer</t>
  </si>
  <si>
    <t>Arness</t>
  </si>
  <si>
    <t>Delaney</t>
  </si>
  <si>
    <t>Hoeber</t>
  </si>
  <si>
    <t>Cummings</t>
  </si>
  <si>
    <t>Vaughn</t>
  </si>
  <si>
    <t>Raskin</t>
  </si>
  <si>
    <t>Cox</t>
  </si>
  <si>
    <t>Dem Votes:</t>
  </si>
  <si>
    <t>Rep Votes:</t>
  </si>
  <si>
    <t>Total Votes:</t>
  </si>
  <si>
    <t>Visclosky</t>
  </si>
  <si>
    <t>Coleman</t>
  </si>
  <si>
    <t>Walorski</t>
  </si>
  <si>
    <t>Schrader</t>
  </si>
  <si>
    <t>Banks</t>
  </si>
  <si>
    <t>Dale</t>
  </si>
  <si>
    <t>Rokita</t>
  </si>
  <si>
    <t>Demaree</t>
  </si>
  <si>
    <t>Brooks</t>
  </si>
  <si>
    <t>Welsh</t>
  </si>
  <si>
    <t>Messer</t>
  </si>
  <si>
    <t>Carson</t>
  </si>
  <si>
    <t>Ping</t>
  </si>
  <si>
    <t>Drake</t>
  </si>
  <si>
    <t>Bucshon</t>
  </si>
  <si>
    <t>Yoder</t>
  </si>
  <si>
    <t>Hollingsworth</t>
  </si>
  <si>
    <t>Vernon</t>
  </si>
  <si>
    <t>Blum</t>
  </si>
  <si>
    <t>Loebsack</t>
  </si>
  <si>
    <t>Peters</t>
  </si>
  <si>
    <t>Mowrer</t>
  </si>
  <si>
    <t>Young</t>
  </si>
  <si>
    <t>Weaver</t>
  </si>
  <si>
    <t>King</t>
  </si>
  <si>
    <t>RepPercent</t>
  </si>
  <si>
    <t>DemPercent</t>
  </si>
  <si>
    <t>RepRepPercent</t>
  </si>
  <si>
    <t>DemRepPercent</t>
  </si>
  <si>
    <t>ClosestPossibleRep</t>
  </si>
  <si>
    <t>ClosestPossibleDem</t>
  </si>
  <si>
    <t>RepDescrep</t>
  </si>
  <si>
    <t>DemDescrep</t>
  </si>
  <si>
    <t>Butterfield</t>
  </si>
  <si>
    <t>Dew</t>
  </si>
  <si>
    <t>McNeil</t>
  </si>
  <si>
    <t>Holding</t>
  </si>
  <si>
    <t>Reeves</t>
  </si>
  <si>
    <t>Jones</t>
  </si>
  <si>
    <t>Price</t>
  </si>
  <si>
    <t>Googe</t>
  </si>
  <si>
    <t>Brannon</t>
  </si>
  <si>
    <t>Foxx</t>
  </si>
  <si>
    <t>Glidewell</t>
  </si>
  <si>
    <t>Walker</t>
  </si>
  <si>
    <t>Casteen</t>
  </si>
  <si>
    <t>Rouzer</t>
  </si>
  <si>
    <t>Mills</t>
  </si>
  <si>
    <t>Hudson</t>
  </si>
  <si>
    <t>Cano</t>
  </si>
  <si>
    <t>Pittenger</t>
  </si>
  <si>
    <t>Millard</t>
  </si>
  <si>
    <t>McHenry</t>
  </si>
  <si>
    <t>Bryson</t>
  </si>
  <si>
    <t>Meadows</t>
  </si>
  <si>
    <t>Adams</t>
  </si>
  <si>
    <t>Threatt</t>
  </si>
  <si>
    <t>Davis</t>
  </si>
  <si>
    <t>Budd</t>
  </si>
  <si>
    <t>PopCounter</t>
  </si>
  <si>
    <t>RepCounter</t>
  </si>
  <si>
    <t>ClosestCounter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</si>
</sst>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3" fillId="0" borderId="0" xfId="0" applyNumberFormat="1" applyFont="1"/>
    <xf numFmtId="1" fontId="3" fillId="0" borderId="0" xfId="0" applyNumberFormat="1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I10" sqref="I10"/>
    </sheetView>
  </sheetViews>
  <sheetFormatPr baseColWidth="10" defaultRowHeight="15" x14ac:dyDescent="0"/>
  <cols>
    <col min="1" max="1" width="12.1640625" bestFit="1" customWidth="1"/>
    <col min="2" max="2" width="11.83203125" style="6" bestFit="1" customWidth="1"/>
    <col min="6" max="6" width="11.33203125" bestFit="1" customWidth="1"/>
    <col min="8" max="8" width="12.83203125" bestFit="1" customWidth="1"/>
    <col min="14" max="14" width="13.83203125" bestFit="1" customWidth="1"/>
  </cols>
  <sheetData>
    <row r="1" spans="1:18">
      <c r="A1" t="s">
        <v>1</v>
      </c>
      <c r="B1" s="6" t="s">
        <v>0</v>
      </c>
      <c r="C1" t="s">
        <v>109</v>
      </c>
      <c r="D1" s="1" t="s">
        <v>2</v>
      </c>
      <c r="E1" s="1" t="s">
        <v>110</v>
      </c>
      <c r="F1" s="1" t="s">
        <v>6</v>
      </c>
      <c r="G1" t="s">
        <v>3</v>
      </c>
      <c r="H1" s="1" t="s">
        <v>111</v>
      </c>
      <c r="I1" t="s">
        <v>4</v>
      </c>
      <c r="J1" s="1" t="s">
        <v>112</v>
      </c>
      <c r="K1" t="s">
        <v>5</v>
      </c>
      <c r="L1" s="1" t="s">
        <v>115</v>
      </c>
      <c r="M1" t="s">
        <v>116</v>
      </c>
      <c r="N1" s="1" t="s">
        <v>113</v>
      </c>
      <c r="O1" s="1" t="s">
        <v>114</v>
      </c>
      <c r="P1" s="1" t="s">
        <v>143</v>
      </c>
      <c r="Q1" s="1" t="s">
        <v>144</v>
      </c>
      <c r="R1" s="1" t="s">
        <v>145</v>
      </c>
    </row>
    <row r="2" spans="1:18">
      <c r="A2" t="s">
        <v>7</v>
      </c>
      <c r="B2" s="6">
        <v>63153387</v>
      </c>
      <c r="C2" s="4">
        <f>B2/F2</f>
        <v>0.50551178001403274</v>
      </c>
      <c r="D2" s="1">
        <v>61776218</v>
      </c>
      <c r="E2" s="4">
        <f>D2/F2</f>
        <v>0.49448821998596731</v>
      </c>
      <c r="F2" s="1">
        <f>B2+D2</f>
        <v>124929605</v>
      </c>
      <c r="G2">
        <v>241</v>
      </c>
      <c r="H2" s="5">
        <f>G2/K2</f>
        <v>0.55402298850574716</v>
      </c>
      <c r="I2">
        <v>194</v>
      </c>
      <c r="J2" s="5">
        <f>I2/K2</f>
        <v>0.4459770114942529</v>
      </c>
      <c r="K2">
        <f>G2+I2</f>
        <v>435</v>
      </c>
      <c r="L2" s="4">
        <f>H2/C2</f>
        <v>1.0959645460494862</v>
      </c>
      <c r="M2" s="4">
        <f>J2/E2</f>
        <v>0.90189612910679429</v>
      </c>
      <c r="N2" s="6">
        <f>C2*K2</f>
        <v>219.89762430610423</v>
      </c>
      <c r="O2" s="6">
        <f>K2-N2</f>
        <v>215.10237569389577</v>
      </c>
      <c r="P2" s="4">
        <f>0.5-C2</f>
        <v>-5.5117800140327411E-3</v>
      </c>
      <c r="Q2" s="5">
        <f>0.5-H2</f>
        <v>-5.402298850574716E-2</v>
      </c>
      <c r="R2">
        <f>0.5-(ROUND(N2,0)/ROUND(K2,0))</f>
        <v>-5.7471264367816577E-3</v>
      </c>
    </row>
    <row r="3" spans="1:18">
      <c r="A3" t="s">
        <v>8</v>
      </c>
    </row>
    <row r="4" spans="1:18">
      <c r="A4" t="s">
        <v>9</v>
      </c>
    </row>
    <row r="5" spans="1:18">
      <c r="A5" t="s">
        <v>10</v>
      </c>
    </row>
    <row r="6" spans="1:18">
      <c r="A6" t="s">
        <v>11</v>
      </c>
    </row>
    <row r="7" spans="1:18">
      <c r="A7" t="s">
        <v>12</v>
      </c>
    </row>
    <row r="8" spans="1:18">
      <c r="A8" t="s">
        <v>13</v>
      </c>
    </row>
    <row r="9" spans="1:18">
      <c r="A9" t="s">
        <v>14</v>
      </c>
    </row>
    <row r="10" spans="1:18">
      <c r="A10" t="s">
        <v>15</v>
      </c>
    </row>
    <row r="11" spans="1:18">
      <c r="A11" t="s">
        <v>16</v>
      </c>
    </row>
    <row r="12" spans="1:18">
      <c r="A12" t="s">
        <v>17</v>
      </c>
    </row>
    <row r="13" spans="1:18">
      <c r="A13" t="s">
        <v>18</v>
      </c>
    </row>
    <row r="14" spans="1:18">
      <c r="A14" t="s">
        <v>19</v>
      </c>
    </row>
    <row r="15" spans="1:18">
      <c r="A15" t="s">
        <v>20</v>
      </c>
    </row>
    <row r="16" spans="1:18">
      <c r="A16" t="s">
        <v>21</v>
      </c>
    </row>
    <row r="17" spans="1:18">
      <c r="A17" t="s">
        <v>22</v>
      </c>
      <c r="B17" s="6">
        <v>1442056</v>
      </c>
      <c r="C17" s="4">
        <f>B17/F17</f>
        <v>0.57823583968652981</v>
      </c>
      <c r="D17">
        <v>1051833</v>
      </c>
      <c r="E17" s="4">
        <f>D17/F17</f>
        <v>0.42176416031347025</v>
      </c>
      <c r="F17">
        <v>2493889</v>
      </c>
      <c r="G17">
        <v>7</v>
      </c>
      <c r="H17" s="5">
        <f>G17/K17</f>
        <v>0.77777777777777779</v>
      </c>
      <c r="I17">
        <v>2</v>
      </c>
      <c r="J17" s="5">
        <f>I17/K17</f>
        <v>0.22222222222222221</v>
      </c>
      <c r="K17">
        <v>9</v>
      </c>
      <c r="L17" s="4">
        <f>H17/C17</f>
        <v>1.345087461544104</v>
      </c>
      <c r="M17" s="4">
        <f>J17/E17</f>
        <v>0.52688740090447395</v>
      </c>
      <c r="N17" s="6">
        <f>C17*K17</f>
        <v>5.2041225571787679</v>
      </c>
      <c r="O17" s="6">
        <f>K17-N17</f>
        <v>3.7958774428212321</v>
      </c>
      <c r="P17" s="4">
        <f>0.5-C17</f>
        <v>-7.8235839686529807E-2</v>
      </c>
      <c r="Q17" s="5">
        <f>0.5-H17</f>
        <v>-0.27777777777777779</v>
      </c>
      <c r="R17">
        <f>0.5-(ROUND(N17,0)/ROUND(K17,0))</f>
        <v>-5.555555555555558E-2</v>
      </c>
    </row>
    <row r="18" spans="1:18">
      <c r="A18" t="s">
        <v>23</v>
      </c>
      <c r="B18" s="6">
        <v>810908</v>
      </c>
      <c r="C18" s="4">
        <f>B18/F18</f>
        <v>0.54718800503389109</v>
      </c>
      <c r="D18">
        <v>671047</v>
      </c>
      <c r="E18" s="4">
        <f>D18/F18</f>
        <v>0.45281199496610897</v>
      </c>
      <c r="F18">
        <v>1481955</v>
      </c>
      <c r="G18">
        <v>3</v>
      </c>
      <c r="H18" s="5">
        <f>G18/K18</f>
        <v>0.75</v>
      </c>
      <c r="I18">
        <v>1</v>
      </c>
      <c r="J18" s="5">
        <f>I18/K18</f>
        <v>0.25</v>
      </c>
      <c r="K18">
        <v>4</v>
      </c>
      <c r="L18" s="4">
        <f>H18/C18</f>
        <v>1.3706440804628883</v>
      </c>
      <c r="M18" s="4">
        <f>J18/E18</f>
        <v>0.55210551570903377</v>
      </c>
      <c r="N18" s="6">
        <f>C18*K18</f>
        <v>2.1887520201355644</v>
      </c>
      <c r="O18" s="6">
        <f>K18-N18</f>
        <v>1.8112479798644356</v>
      </c>
      <c r="P18" s="4">
        <f>0.5-C18</f>
        <v>-4.7188005033891089E-2</v>
      </c>
      <c r="Q18" s="5">
        <f>0.5-H18</f>
        <v>-0.25</v>
      </c>
      <c r="R18">
        <f>0.5-(ROUND(N18,0)/ROUND(K18,0))</f>
        <v>0</v>
      </c>
    </row>
    <row r="19" spans="1:18">
      <c r="A19" t="s">
        <v>24</v>
      </c>
    </row>
    <row r="20" spans="1:18">
      <c r="A20" t="s">
        <v>25</v>
      </c>
    </row>
    <row r="21" spans="1:18">
      <c r="A21" t="s">
        <v>26</v>
      </c>
    </row>
    <row r="22" spans="1:18">
      <c r="A22" t="s">
        <v>27</v>
      </c>
    </row>
    <row r="23" spans="1:18">
      <c r="A23" t="s">
        <v>28</v>
      </c>
      <c r="B23" s="6">
        <v>890968</v>
      </c>
      <c r="C23" s="4">
        <f>B23/F23</f>
        <v>0.37671647874562014</v>
      </c>
      <c r="D23">
        <v>1474121</v>
      </c>
      <c r="E23" s="4">
        <f>D23/F23</f>
        <v>0.6232835212543798</v>
      </c>
      <c r="F23">
        <v>2365089</v>
      </c>
      <c r="G23">
        <v>1</v>
      </c>
      <c r="H23" s="5">
        <f>G23/K23</f>
        <v>0.125</v>
      </c>
      <c r="I23">
        <v>7</v>
      </c>
      <c r="J23" s="5">
        <f>I23/K23</f>
        <v>0.875</v>
      </c>
      <c r="K23">
        <v>8</v>
      </c>
      <c r="L23" s="4">
        <f>H23/C23</f>
        <v>0.33181452644763898</v>
      </c>
      <c r="M23" s="4">
        <f>J23/E23</f>
        <v>1.4038555010070408</v>
      </c>
      <c r="N23" s="6">
        <f>C23*K23</f>
        <v>3.0137318299649611</v>
      </c>
      <c r="O23" s="6">
        <f>K23-N23</f>
        <v>4.9862681700350393</v>
      </c>
      <c r="P23" s="4">
        <f>0.5-C23</f>
        <v>0.12328352125437986</v>
      </c>
      <c r="Q23" s="5">
        <f>0.5-H23</f>
        <v>0.375</v>
      </c>
      <c r="R23">
        <f>0.5-(ROUND(N23,0)/ROUND(K23,0))</f>
        <v>0.125</v>
      </c>
    </row>
    <row r="24" spans="1:18">
      <c r="A24" t="s">
        <v>29</v>
      </c>
    </row>
    <row r="25" spans="1:18">
      <c r="A25" t="s">
        <v>30</v>
      </c>
    </row>
    <row r="26" spans="1:18">
      <c r="A26" t="s">
        <v>31</v>
      </c>
    </row>
    <row r="27" spans="1:18">
      <c r="A27" t="s">
        <v>32</v>
      </c>
    </row>
    <row r="28" spans="1:18">
      <c r="A28" t="s">
        <v>33</v>
      </c>
    </row>
    <row r="29" spans="1:18">
      <c r="A29" t="s">
        <v>34</v>
      </c>
    </row>
    <row r="30" spans="1:18">
      <c r="A30" t="s">
        <v>35</v>
      </c>
    </row>
    <row r="31" spans="1:18">
      <c r="A31" t="s">
        <v>36</v>
      </c>
    </row>
    <row r="32" spans="1:18">
      <c r="A32" t="s">
        <v>37</v>
      </c>
    </row>
    <row r="33" spans="1:18">
      <c r="A33" t="s">
        <v>38</v>
      </c>
    </row>
    <row r="34" spans="1:18">
      <c r="A34" t="s">
        <v>39</v>
      </c>
    </row>
    <row r="35" spans="1:18">
      <c r="A35" t="s">
        <v>40</v>
      </c>
    </row>
    <row r="36" spans="1:18">
      <c r="A36" t="s">
        <v>41</v>
      </c>
      <c r="B36" s="8">
        <v>2380226</v>
      </c>
      <c r="C36" s="4">
        <f>B36/F36</f>
        <v>0.5242294338771587</v>
      </c>
      <c r="D36" s="7">
        <v>2160202</v>
      </c>
      <c r="E36" s="4">
        <f>D36/F36</f>
        <v>0.4757705661228413</v>
      </c>
      <c r="F36" s="7">
        <v>4540428</v>
      </c>
      <c r="G36">
        <v>10</v>
      </c>
      <c r="H36" s="5">
        <f>G36/K36</f>
        <v>0.76923076923076927</v>
      </c>
      <c r="I36">
        <v>3</v>
      </c>
      <c r="J36" s="5">
        <f>I36/K36</f>
        <v>0.23076923076923078</v>
      </c>
      <c r="K36">
        <v>13</v>
      </c>
      <c r="L36" s="4">
        <f>H36/C36</f>
        <v>1.4673551684070854</v>
      </c>
      <c r="M36" s="4">
        <f>J36/E36</f>
        <v>0.48504310102623593</v>
      </c>
      <c r="N36" s="6">
        <f>C36*K36</f>
        <v>6.8149826404030627</v>
      </c>
      <c r="O36" s="6">
        <f>K36-N36</f>
        <v>6.1850173595969373</v>
      </c>
      <c r="P36" s="4">
        <f>0.5-C36</f>
        <v>-2.4229433877158701E-2</v>
      </c>
      <c r="Q36" s="5">
        <f>0.5-H36</f>
        <v>-0.26923076923076927</v>
      </c>
      <c r="R36">
        <f>0.5-(ROUND(N36,0)/ROUND(K36,0))</f>
        <v>-3.8461538461538436E-2</v>
      </c>
    </row>
    <row r="37" spans="1:18">
      <c r="A37" t="s">
        <v>42</v>
      </c>
    </row>
    <row r="38" spans="1:18">
      <c r="A38" t="s">
        <v>43</v>
      </c>
    </row>
    <row r="39" spans="1:18">
      <c r="A39" t="s">
        <v>44</v>
      </c>
    </row>
    <row r="40" spans="1:18">
      <c r="A40" t="s">
        <v>45</v>
      </c>
    </row>
    <row r="41" spans="1:18">
      <c r="A41" t="s">
        <v>46</v>
      </c>
    </row>
    <row r="42" spans="1:18">
      <c r="A42" t="s">
        <v>47</v>
      </c>
    </row>
    <row r="43" spans="1:18">
      <c r="A43" t="s">
        <v>48</v>
      </c>
    </row>
    <row r="44" spans="1:18">
      <c r="A44" t="s">
        <v>49</v>
      </c>
    </row>
    <row r="45" spans="1:18">
      <c r="A45" t="s">
        <v>50</v>
      </c>
    </row>
    <row r="46" spans="1:18">
      <c r="A46" t="s">
        <v>51</v>
      </c>
    </row>
    <row r="47" spans="1:18">
      <c r="A47" t="s">
        <v>52</v>
      </c>
    </row>
    <row r="48" spans="1:18">
      <c r="A48" t="s">
        <v>53</v>
      </c>
    </row>
    <row r="49" spans="1:1">
      <c r="A49" t="s">
        <v>54</v>
      </c>
    </row>
    <row r="50" spans="1:1">
      <c r="A50" t="s">
        <v>55</v>
      </c>
    </row>
    <row r="51" spans="1:1">
      <c r="A51" t="s">
        <v>56</v>
      </c>
    </row>
    <row r="52" spans="1:1">
      <c r="A52" t="s">
        <v>57</v>
      </c>
    </row>
    <row r="53" spans="1:1">
      <c r="A53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8" sqref="E18:E20"/>
    </sheetView>
  </sheetViews>
  <sheetFormatPr baseColWidth="10" defaultRowHeight="15" x14ac:dyDescent="0"/>
  <sheetData>
    <row r="1" spans="1:7">
      <c r="A1" t="s">
        <v>59</v>
      </c>
      <c r="B1" t="s">
        <v>1</v>
      </c>
      <c r="C1" t="s">
        <v>62</v>
      </c>
      <c r="D1" t="s">
        <v>60</v>
      </c>
      <c r="E1" t="s">
        <v>61</v>
      </c>
    </row>
    <row r="2" spans="1:7">
      <c r="A2" t="s">
        <v>63</v>
      </c>
      <c r="B2" t="s">
        <v>28</v>
      </c>
      <c r="C2">
        <v>1</v>
      </c>
      <c r="D2" t="s">
        <v>64</v>
      </c>
      <c r="E2" s="1">
        <v>229135</v>
      </c>
    </row>
    <row r="3" spans="1:7">
      <c r="A3" t="s">
        <v>65</v>
      </c>
      <c r="B3" t="s">
        <v>28</v>
      </c>
      <c r="C3">
        <v>1</v>
      </c>
      <c r="D3" t="s">
        <v>66</v>
      </c>
      <c r="E3" s="1">
        <v>94776</v>
      </c>
    </row>
    <row r="4" spans="1:7">
      <c r="A4" t="s">
        <v>67</v>
      </c>
      <c r="B4" t="s">
        <v>28</v>
      </c>
      <c r="C4">
        <v>2</v>
      </c>
      <c r="D4" t="s">
        <v>66</v>
      </c>
      <c r="E4" s="1">
        <v>172324</v>
      </c>
      <c r="G4" s="3"/>
    </row>
    <row r="5" spans="1:7">
      <c r="A5" t="s">
        <v>68</v>
      </c>
      <c r="B5" t="s">
        <v>28</v>
      </c>
      <c r="C5">
        <v>2</v>
      </c>
      <c r="D5" t="s">
        <v>64</v>
      </c>
      <c r="E5" s="1">
        <v>92099</v>
      </c>
    </row>
    <row r="6" spans="1:7">
      <c r="A6" t="s">
        <v>69</v>
      </c>
      <c r="B6" t="s">
        <v>28</v>
      </c>
      <c r="C6">
        <v>3</v>
      </c>
      <c r="D6" t="s">
        <v>66</v>
      </c>
      <c r="E6" s="1">
        <v>194362</v>
      </c>
    </row>
    <row r="7" spans="1:7">
      <c r="A7" t="s">
        <v>70</v>
      </c>
      <c r="B7" t="s">
        <v>28</v>
      </c>
      <c r="C7">
        <v>3</v>
      </c>
      <c r="D7" t="s">
        <v>64</v>
      </c>
      <c r="E7" s="1">
        <v>106627</v>
      </c>
    </row>
    <row r="8" spans="1:7">
      <c r="A8" t="s">
        <v>71</v>
      </c>
      <c r="B8" t="s">
        <v>28</v>
      </c>
      <c r="C8">
        <v>4</v>
      </c>
      <c r="D8" t="s">
        <v>66</v>
      </c>
      <c r="E8" s="1">
        <v>218215</v>
      </c>
    </row>
    <row r="9" spans="1:7">
      <c r="A9" t="s">
        <v>72</v>
      </c>
      <c r="B9" t="s">
        <v>28</v>
      </c>
      <c r="C9">
        <v>4</v>
      </c>
      <c r="D9" t="s">
        <v>64</v>
      </c>
      <c r="E9" s="1">
        <v>63674</v>
      </c>
    </row>
    <row r="10" spans="1:7">
      <c r="A10" t="s">
        <v>73</v>
      </c>
      <c r="B10" t="s">
        <v>28</v>
      </c>
      <c r="C10">
        <v>5</v>
      </c>
      <c r="D10" t="s">
        <v>66</v>
      </c>
      <c r="E10" s="1">
        <v>223582</v>
      </c>
    </row>
    <row r="11" spans="1:7">
      <c r="A11" t="s">
        <v>74</v>
      </c>
      <c r="B11" t="s">
        <v>28</v>
      </c>
      <c r="C11">
        <v>5</v>
      </c>
      <c r="D11" t="s">
        <v>64</v>
      </c>
      <c r="E11" s="1">
        <v>98768</v>
      </c>
    </row>
    <row r="12" spans="1:7">
      <c r="A12" t="s">
        <v>75</v>
      </c>
      <c r="B12" t="s">
        <v>28</v>
      </c>
      <c r="C12">
        <v>6</v>
      </c>
      <c r="D12" t="s">
        <v>66</v>
      </c>
      <c r="E12" s="1">
        <v>167229</v>
      </c>
    </row>
    <row r="13" spans="1:7">
      <c r="A13" t="s">
        <v>76</v>
      </c>
      <c r="B13" t="s">
        <v>28</v>
      </c>
      <c r="C13">
        <v>6</v>
      </c>
      <c r="D13" t="s">
        <v>64</v>
      </c>
      <c r="E13" s="1">
        <v>123611</v>
      </c>
    </row>
    <row r="14" spans="1:7">
      <c r="A14" t="s">
        <v>77</v>
      </c>
      <c r="B14" t="s">
        <v>28</v>
      </c>
      <c r="C14">
        <v>7</v>
      </c>
      <c r="D14" t="s">
        <v>66</v>
      </c>
      <c r="E14" s="1">
        <v>211962</v>
      </c>
    </row>
    <row r="15" spans="1:7">
      <c r="A15" t="s">
        <v>78</v>
      </c>
      <c r="B15" t="s">
        <v>28</v>
      </c>
      <c r="C15">
        <v>7</v>
      </c>
      <c r="D15" t="s">
        <v>64</v>
      </c>
      <c r="E15" s="1">
        <v>61854</v>
      </c>
    </row>
    <row r="16" spans="1:7">
      <c r="A16" t="s">
        <v>79</v>
      </c>
      <c r="B16" t="s">
        <v>28</v>
      </c>
      <c r="C16">
        <v>8</v>
      </c>
      <c r="D16" t="s">
        <v>66</v>
      </c>
      <c r="E16" s="1">
        <v>191671</v>
      </c>
      <c r="F16" s="1"/>
    </row>
    <row r="17" spans="1:6">
      <c r="A17" t="s">
        <v>80</v>
      </c>
      <c r="B17" t="s">
        <v>28</v>
      </c>
      <c r="C17">
        <v>8</v>
      </c>
      <c r="D17" t="s">
        <v>64</v>
      </c>
      <c r="E17" s="1">
        <v>115200</v>
      </c>
      <c r="F17" s="2"/>
    </row>
    <row r="18" spans="1:6">
      <c r="D18" t="s">
        <v>81</v>
      </c>
      <c r="E18" s="1">
        <f>SUM(E3+E4+E6+E8+E10+E12+E14+E16)</f>
        <v>1474121</v>
      </c>
    </row>
    <row r="19" spans="1:6">
      <c r="D19" t="s">
        <v>82</v>
      </c>
      <c r="E19" s="1">
        <f>E20-E18</f>
        <v>890968</v>
      </c>
      <c r="F19" s="1"/>
    </row>
    <row r="20" spans="1:6">
      <c r="D20" t="s">
        <v>83</v>
      </c>
      <c r="E20" s="1">
        <f>SUM(E2:E17)</f>
        <v>2365089</v>
      </c>
      <c r="F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XFD1048576"/>
    </sheetView>
  </sheetViews>
  <sheetFormatPr baseColWidth="10" defaultRowHeight="15" x14ac:dyDescent="0"/>
  <sheetData>
    <row r="1" spans="1:7">
      <c r="A1" t="s">
        <v>59</v>
      </c>
      <c r="B1" t="s">
        <v>1</v>
      </c>
      <c r="C1" t="s">
        <v>62</v>
      </c>
      <c r="D1" t="s">
        <v>60</v>
      </c>
      <c r="E1" t="s">
        <v>61</v>
      </c>
    </row>
    <row r="2" spans="1:7">
      <c r="A2" t="s">
        <v>84</v>
      </c>
      <c r="B2" t="s">
        <v>22</v>
      </c>
      <c r="C2">
        <v>1</v>
      </c>
      <c r="D2" t="s">
        <v>66</v>
      </c>
      <c r="E2" s="1">
        <v>207299</v>
      </c>
    </row>
    <row r="3" spans="1:7">
      <c r="B3" t="s">
        <v>22</v>
      </c>
      <c r="C3">
        <v>1</v>
      </c>
      <c r="E3" s="1">
        <v>0</v>
      </c>
    </row>
    <row r="4" spans="1:7">
      <c r="A4" t="s">
        <v>85</v>
      </c>
      <c r="B4" t="s">
        <v>22</v>
      </c>
      <c r="C4">
        <v>2</v>
      </c>
      <c r="D4" t="s">
        <v>66</v>
      </c>
      <c r="E4" s="1">
        <v>102332</v>
      </c>
      <c r="G4" s="3"/>
    </row>
    <row r="5" spans="1:7">
      <c r="A5" t="s">
        <v>86</v>
      </c>
      <c r="B5" t="s">
        <v>22</v>
      </c>
      <c r="C5">
        <v>2</v>
      </c>
      <c r="D5" t="s">
        <v>64</v>
      </c>
      <c r="E5" s="1">
        <v>164276</v>
      </c>
    </row>
    <row r="6" spans="1:7">
      <c r="A6" t="s">
        <v>87</v>
      </c>
      <c r="B6" t="s">
        <v>22</v>
      </c>
      <c r="C6">
        <v>3</v>
      </c>
      <c r="D6" t="s">
        <v>66</v>
      </c>
      <c r="E6" s="1">
        <v>65908</v>
      </c>
    </row>
    <row r="7" spans="1:7">
      <c r="A7" t="s">
        <v>88</v>
      </c>
      <c r="B7" t="s">
        <v>22</v>
      </c>
      <c r="C7">
        <v>3</v>
      </c>
      <c r="D7" t="s">
        <v>64</v>
      </c>
      <c r="E7" s="1">
        <v>201216</v>
      </c>
    </row>
    <row r="8" spans="1:7">
      <c r="A8" t="s">
        <v>89</v>
      </c>
      <c r="B8" t="s">
        <v>22</v>
      </c>
      <c r="C8">
        <v>4</v>
      </c>
      <c r="D8" t="s">
        <v>66</v>
      </c>
      <c r="E8" s="1">
        <v>91153</v>
      </c>
    </row>
    <row r="9" spans="1:7">
      <c r="A9" t="s">
        <v>90</v>
      </c>
      <c r="B9" t="s">
        <v>22</v>
      </c>
      <c r="C9">
        <v>4</v>
      </c>
      <c r="D9" t="s">
        <v>64</v>
      </c>
      <c r="E9" s="1">
        <v>193272</v>
      </c>
    </row>
    <row r="10" spans="1:7">
      <c r="A10" t="s">
        <v>91</v>
      </c>
      <c r="B10" t="s">
        <v>22</v>
      </c>
      <c r="C10">
        <v>5</v>
      </c>
      <c r="D10" t="s">
        <v>66</v>
      </c>
      <c r="E10" s="1">
        <v>123791</v>
      </c>
    </row>
    <row r="11" spans="1:7">
      <c r="A11" t="s">
        <v>92</v>
      </c>
      <c r="B11" t="s">
        <v>22</v>
      </c>
      <c r="C11">
        <v>5</v>
      </c>
      <c r="D11" t="s">
        <v>64</v>
      </c>
      <c r="E11" s="1">
        <v>221785</v>
      </c>
    </row>
    <row r="12" spans="1:7">
      <c r="A12" t="s">
        <v>93</v>
      </c>
      <c r="B12" t="s">
        <v>22</v>
      </c>
      <c r="C12">
        <v>6</v>
      </c>
      <c r="D12" t="s">
        <v>66</v>
      </c>
      <c r="E12" s="1">
        <v>79075</v>
      </c>
    </row>
    <row r="13" spans="1:7">
      <c r="A13" t="s">
        <v>94</v>
      </c>
      <c r="B13" t="s">
        <v>22</v>
      </c>
      <c r="C13">
        <v>6</v>
      </c>
      <c r="D13" t="s">
        <v>64</v>
      </c>
      <c r="E13" s="1">
        <v>204844</v>
      </c>
    </row>
    <row r="14" spans="1:7">
      <c r="A14" t="s">
        <v>95</v>
      </c>
      <c r="B14" t="s">
        <v>22</v>
      </c>
      <c r="C14">
        <v>7</v>
      </c>
      <c r="D14" t="s">
        <v>66</v>
      </c>
      <c r="E14" s="1">
        <v>158606</v>
      </c>
    </row>
    <row r="15" spans="1:7">
      <c r="A15" t="s">
        <v>96</v>
      </c>
      <c r="B15" t="s">
        <v>22</v>
      </c>
      <c r="C15">
        <v>7</v>
      </c>
      <c r="D15" t="s">
        <v>64</v>
      </c>
      <c r="E15" s="1">
        <v>94396</v>
      </c>
    </row>
    <row r="16" spans="1:7">
      <c r="A16" t="s">
        <v>97</v>
      </c>
      <c r="B16" t="s">
        <v>22</v>
      </c>
      <c r="C16">
        <v>8</v>
      </c>
      <c r="D16" t="s">
        <v>66</v>
      </c>
      <c r="E16" s="1">
        <v>93130</v>
      </c>
      <c r="F16" s="1"/>
    </row>
    <row r="17" spans="1:6">
      <c r="A17" t="s">
        <v>98</v>
      </c>
      <c r="B17" t="s">
        <v>22</v>
      </c>
      <c r="C17">
        <v>8</v>
      </c>
      <c r="D17" t="s">
        <v>64</v>
      </c>
      <c r="E17" s="1">
        <v>187569</v>
      </c>
      <c r="F17" s="2"/>
    </row>
    <row r="18" spans="1:6">
      <c r="A18" t="s">
        <v>99</v>
      </c>
      <c r="B18" t="s">
        <v>22</v>
      </c>
      <c r="C18">
        <v>9</v>
      </c>
      <c r="D18" t="s">
        <v>66</v>
      </c>
      <c r="E18" s="1">
        <v>130539</v>
      </c>
    </row>
    <row r="19" spans="1:6">
      <c r="A19" t="s">
        <v>100</v>
      </c>
      <c r="B19" t="s">
        <v>22</v>
      </c>
      <c r="C19">
        <v>9</v>
      </c>
      <c r="D19" t="s">
        <v>64</v>
      </c>
      <c r="E19" s="1">
        <v>174698</v>
      </c>
      <c r="F19" s="1"/>
    </row>
    <row r="20" spans="1:6">
      <c r="D20" t="s">
        <v>81</v>
      </c>
      <c r="E20" s="1">
        <f>SUM(E2+E4+E6+E8+E10+E12+E14+E16+E18)</f>
        <v>1051833</v>
      </c>
      <c r="F20" s="2"/>
    </row>
    <row r="21" spans="1:6">
      <c r="D21" t="s">
        <v>82</v>
      </c>
      <c r="E21" s="1">
        <f>E22-E20</f>
        <v>1442056</v>
      </c>
    </row>
    <row r="22" spans="1:6">
      <c r="D22" t="s">
        <v>83</v>
      </c>
      <c r="E22" s="1">
        <f>SUM(E2:E19)</f>
        <v>2493889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0" sqref="E10:E12"/>
    </sheetView>
  </sheetViews>
  <sheetFormatPr baseColWidth="10" defaultRowHeight="15" x14ac:dyDescent="0"/>
  <sheetData>
    <row r="1" spans="1:5">
      <c r="A1" t="s">
        <v>59</v>
      </c>
      <c r="B1" t="s">
        <v>1</v>
      </c>
      <c r="C1" t="s">
        <v>62</v>
      </c>
      <c r="D1" t="s">
        <v>60</v>
      </c>
      <c r="E1" t="s">
        <v>61</v>
      </c>
    </row>
    <row r="2" spans="1:5">
      <c r="A2" t="s">
        <v>101</v>
      </c>
      <c r="B2" t="s">
        <v>22</v>
      </c>
      <c r="C2">
        <v>1</v>
      </c>
      <c r="D2" t="s">
        <v>66</v>
      </c>
      <c r="E2" s="1">
        <v>176447</v>
      </c>
    </row>
    <row r="3" spans="1:5">
      <c r="A3" t="s">
        <v>102</v>
      </c>
      <c r="B3" t="s">
        <v>22</v>
      </c>
      <c r="C3">
        <v>1</v>
      </c>
      <c r="D3" t="s">
        <v>64</v>
      </c>
      <c r="E3" s="1">
        <v>206273</v>
      </c>
    </row>
    <row r="4" spans="1:5">
      <c r="A4" t="s">
        <v>103</v>
      </c>
      <c r="B4" t="s">
        <v>22</v>
      </c>
      <c r="C4">
        <v>2</v>
      </c>
      <c r="D4" t="s">
        <v>66</v>
      </c>
      <c r="E4" s="1">
        <v>197802</v>
      </c>
    </row>
    <row r="5" spans="1:5">
      <c r="A5" t="s">
        <v>104</v>
      </c>
      <c r="B5" t="s">
        <v>22</v>
      </c>
      <c r="C5">
        <v>2</v>
      </c>
      <c r="D5" t="s">
        <v>64</v>
      </c>
      <c r="E5" s="1">
        <v>170529</v>
      </c>
    </row>
    <row r="6" spans="1:5">
      <c r="A6" t="s">
        <v>105</v>
      </c>
      <c r="B6" t="s">
        <v>22</v>
      </c>
      <c r="C6">
        <v>3</v>
      </c>
      <c r="D6" t="s">
        <v>66</v>
      </c>
      <c r="E6" s="1">
        <v>154780</v>
      </c>
    </row>
    <row r="7" spans="1:5">
      <c r="A7" t="s">
        <v>106</v>
      </c>
      <c r="B7" t="s">
        <v>22</v>
      </c>
      <c r="C7">
        <v>3</v>
      </c>
      <c r="D7" t="s">
        <v>64</v>
      </c>
      <c r="E7" s="1">
        <v>208264</v>
      </c>
    </row>
    <row r="8" spans="1:5">
      <c r="A8" t="s">
        <v>107</v>
      </c>
      <c r="B8" t="s">
        <v>22</v>
      </c>
      <c r="C8">
        <v>4</v>
      </c>
      <c r="D8" t="s">
        <v>66</v>
      </c>
      <c r="E8" s="1">
        <v>142018</v>
      </c>
    </row>
    <row r="9" spans="1:5">
      <c r="A9" t="s">
        <v>108</v>
      </c>
      <c r="B9" t="s">
        <v>22</v>
      </c>
      <c r="C9">
        <v>4</v>
      </c>
      <c r="D9" t="s">
        <v>64</v>
      </c>
      <c r="E9" s="1">
        <v>225842</v>
      </c>
    </row>
    <row r="10" spans="1:5">
      <c r="D10" t="s">
        <v>81</v>
      </c>
      <c r="E10" s="1">
        <f>SUM(E2+E4+E6+E8)</f>
        <v>671047</v>
      </c>
    </row>
    <row r="11" spans="1:5">
      <c r="D11" t="s">
        <v>82</v>
      </c>
      <c r="E11" s="1">
        <f>E12-E10</f>
        <v>810908</v>
      </c>
    </row>
    <row r="12" spans="1:5">
      <c r="D12" t="s">
        <v>83</v>
      </c>
      <c r="E12" s="1">
        <f>SUM(E2:E9)</f>
        <v>1481955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30" sqref="E28:E30"/>
    </sheetView>
  </sheetViews>
  <sheetFormatPr baseColWidth="10" defaultRowHeight="15" x14ac:dyDescent="0"/>
  <sheetData>
    <row r="1" spans="1:7">
      <c r="A1" t="s">
        <v>59</v>
      </c>
      <c r="B1" t="s">
        <v>1</v>
      </c>
      <c r="C1" t="s">
        <v>62</v>
      </c>
      <c r="D1" t="s">
        <v>60</v>
      </c>
      <c r="E1" t="s">
        <v>61</v>
      </c>
    </row>
    <row r="2" spans="1:7">
      <c r="A2" t="s">
        <v>117</v>
      </c>
      <c r="B2" t="s">
        <v>41</v>
      </c>
      <c r="C2">
        <v>1</v>
      </c>
      <c r="D2" t="s">
        <v>66</v>
      </c>
      <c r="E2" s="1">
        <v>237938</v>
      </c>
    </row>
    <row r="3" spans="1:7">
      <c r="A3" t="s">
        <v>118</v>
      </c>
      <c r="B3" t="s">
        <v>41</v>
      </c>
      <c r="C3">
        <v>1</v>
      </c>
      <c r="D3" t="s">
        <v>64</v>
      </c>
      <c r="E3" s="1">
        <v>100633</v>
      </c>
    </row>
    <row r="4" spans="1:7">
      <c r="A4" t="s">
        <v>119</v>
      </c>
      <c r="B4" t="s">
        <v>41</v>
      </c>
      <c r="C4">
        <v>2</v>
      </c>
      <c r="D4" t="s">
        <v>66</v>
      </c>
      <c r="E4" s="1">
        <v>167299</v>
      </c>
      <c r="G4" s="3"/>
    </row>
    <row r="5" spans="1:7">
      <c r="A5" t="s">
        <v>120</v>
      </c>
      <c r="B5" t="s">
        <v>41</v>
      </c>
      <c r="C5">
        <v>2</v>
      </c>
      <c r="D5" t="s">
        <v>64</v>
      </c>
      <c r="E5" s="1">
        <v>219342</v>
      </c>
    </row>
    <row r="6" spans="1:7">
      <c r="A6" t="s">
        <v>121</v>
      </c>
      <c r="B6" t="s">
        <v>41</v>
      </c>
      <c r="C6">
        <v>3</v>
      </c>
      <c r="D6" t="s">
        <v>66</v>
      </c>
      <c r="E6" s="1">
        <v>104007</v>
      </c>
    </row>
    <row r="7" spans="1:7">
      <c r="A7" t="s">
        <v>122</v>
      </c>
      <c r="B7" t="s">
        <v>41</v>
      </c>
      <c r="C7">
        <v>3</v>
      </c>
      <c r="D7" t="s">
        <v>64</v>
      </c>
      <c r="E7" s="1">
        <v>214850</v>
      </c>
    </row>
    <row r="8" spans="1:7">
      <c r="A8" t="s">
        <v>123</v>
      </c>
      <c r="B8" t="s">
        <v>41</v>
      </c>
      <c r="C8">
        <v>4</v>
      </c>
      <c r="D8" t="s">
        <v>66</v>
      </c>
      <c r="E8" s="1">
        <v>275501</v>
      </c>
    </row>
    <row r="9" spans="1:7">
      <c r="A9" t="s">
        <v>124</v>
      </c>
      <c r="B9" t="s">
        <v>41</v>
      </c>
      <c r="C9">
        <v>4</v>
      </c>
      <c r="D9" t="s">
        <v>64</v>
      </c>
      <c r="E9" s="1">
        <v>128331</v>
      </c>
    </row>
    <row r="10" spans="1:7">
      <c r="A10" t="s">
        <v>125</v>
      </c>
      <c r="B10" t="s">
        <v>41</v>
      </c>
      <c r="C10">
        <v>5</v>
      </c>
      <c r="D10" t="s">
        <v>66</v>
      </c>
      <c r="E10" s="1">
        <v>145597</v>
      </c>
    </row>
    <row r="11" spans="1:7">
      <c r="A11" t="s">
        <v>126</v>
      </c>
      <c r="B11" t="s">
        <v>41</v>
      </c>
      <c r="C11">
        <v>5</v>
      </c>
      <c r="D11" t="s">
        <v>64</v>
      </c>
      <c r="E11" s="1">
        <v>204943</v>
      </c>
    </row>
    <row r="12" spans="1:7">
      <c r="A12" t="s">
        <v>127</v>
      </c>
      <c r="B12" t="s">
        <v>41</v>
      </c>
      <c r="C12">
        <v>6</v>
      </c>
      <c r="D12" t="s">
        <v>66</v>
      </c>
      <c r="E12" s="1">
        <v>141480</v>
      </c>
    </row>
    <row r="13" spans="1:7">
      <c r="A13" t="s">
        <v>128</v>
      </c>
      <c r="B13" t="s">
        <v>41</v>
      </c>
      <c r="C13">
        <v>6</v>
      </c>
      <c r="D13" t="s">
        <v>64</v>
      </c>
      <c r="E13" s="1">
        <v>205973</v>
      </c>
    </row>
    <row r="14" spans="1:7">
      <c r="A14" t="s">
        <v>129</v>
      </c>
      <c r="B14" t="s">
        <v>41</v>
      </c>
      <c r="C14">
        <v>7</v>
      </c>
      <c r="D14" t="s">
        <v>66</v>
      </c>
      <c r="E14" s="1">
        <v>134344</v>
      </c>
    </row>
    <row r="15" spans="1:7">
      <c r="A15" t="s">
        <v>130</v>
      </c>
      <c r="B15" t="s">
        <v>41</v>
      </c>
      <c r="C15">
        <v>7</v>
      </c>
      <c r="D15" t="s">
        <v>64</v>
      </c>
      <c r="E15" s="1">
        <v>209933</v>
      </c>
    </row>
    <row r="16" spans="1:7">
      <c r="A16" t="s">
        <v>131</v>
      </c>
      <c r="B16" t="s">
        <v>41</v>
      </c>
      <c r="C16">
        <v>8</v>
      </c>
      <c r="D16" t="s">
        <v>66</v>
      </c>
      <c r="E16" s="1">
        <v>131428</v>
      </c>
      <c r="F16" s="1"/>
    </row>
    <row r="17" spans="1:6">
      <c r="A17" t="s">
        <v>132</v>
      </c>
      <c r="B17" t="s">
        <v>41</v>
      </c>
      <c r="C17">
        <v>8</v>
      </c>
      <c r="D17" t="s">
        <v>64</v>
      </c>
      <c r="E17" s="1">
        <v>187909</v>
      </c>
      <c r="F17" s="2"/>
    </row>
    <row r="18" spans="1:6">
      <c r="A18" t="s">
        <v>133</v>
      </c>
      <c r="B18" t="s">
        <v>41</v>
      </c>
      <c r="C18">
        <v>9</v>
      </c>
      <c r="D18" t="s">
        <v>66</v>
      </c>
      <c r="E18" s="1">
        <v>137335</v>
      </c>
    </row>
    <row r="19" spans="1:6">
      <c r="A19" t="s">
        <v>134</v>
      </c>
      <c r="B19" t="s">
        <v>41</v>
      </c>
      <c r="C19">
        <v>9</v>
      </c>
      <c r="D19" t="s">
        <v>64</v>
      </c>
      <c r="E19" s="1">
        <v>191660</v>
      </c>
      <c r="F19" s="1"/>
    </row>
    <row r="20" spans="1:6">
      <c r="A20" t="s">
        <v>135</v>
      </c>
      <c r="B20" t="s">
        <v>41</v>
      </c>
      <c r="C20">
        <v>10</v>
      </c>
      <c r="D20" t="s">
        <v>66</v>
      </c>
      <c r="E20" s="1">
        <v>128114</v>
      </c>
      <c r="F20" s="1"/>
    </row>
    <row r="21" spans="1:6">
      <c r="A21" t="s">
        <v>136</v>
      </c>
      <c r="B21" t="s">
        <v>41</v>
      </c>
      <c r="C21">
        <v>10</v>
      </c>
      <c r="D21" t="s">
        <v>64</v>
      </c>
      <c r="E21" s="1">
        <v>219589</v>
      </c>
      <c r="F21" s="1"/>
    </row>
    <row r="22" spans="1:6">
      <c r="A22" t="s">
        <v>137</v>
      </c>
      <c r="B22" t="s">
        <v>41</v>
      </c>
      <c r="C22">
        <v>11</v>
      </c>
      <c r="D22" t="s">
        <v>66</v>
      </c>
      <c r="E22" s="1">
        <v>127972</v>
      </c>
      <c r="F22" s="1"/>
    </row>
    <row r="23" spans="1:6">
      <c r="A23" t="s">
        <v>138</v>
      </c>
      <c r="B23" t="s">
        <v>41</v>
      </c>
      <c r="C23">
        <v>11</v>
      </c>
      <c r="D23" t="s">
        <v>64</v>
      </c>
      <c r="E23" s="1">
        <v>229130</v>
      </c>
      <c r="F23" s="1"/>
    </row>
    <row r="24" spans="1:6">
      <c r="A24" t="s">
        <v>139</v>
      </c>
      <c r="B24" t="s">
        <v>41</v>
      </c>
      <c r="C24">
        <v>12</v>
      </c>
      <c r="D24" t="s">
        <v>66</v>
      </c>
      <c r="E24" s="1">
        <v>232451</v>
      </c>
      <c r="F24" s="1"/>
    </row>
    <row r="25" spans="1:6">
      <c r="A25" t="s">
        <v>140</v>
      </c>
      <c r="B25" t="s">
        <v>41</v>
      </c>
      <c r="C25">
        <v>12</v>
      </c>
      <c r="D25" t="s">
        <v>64</v>
      </c>
      <c r="E25" s="1">
        <v>114242</v>
      </c>
      <c r="F25" s="1"/>
    </row>
    <row r="26" spans="1:6">
      <c r="A26" t="s">
        <v>141</v>
      </c>
      <c r="B26" t="s">
        <v>41</v>
      </c>
      <c r="C26">
        <v>13</v>
      </c>
      <c r="D26" t="s">
        <v>66</v>
      </c>
      <c r="E26" s="1">
        <v>196736</v>
      </c>
      <c r="F26" s="1"/>
    </row>
    <row r="27" spans="1:6">
      <c r="A27" t="s">
        <v>142</v>
      </c>
      <c r="B27" t="s">
        <v>41</v>
      </c>
      <c r="C27">
        <v>13</v>
      </c>
      <c r="D27" t="s">
        <v>64</v>
      </c>
      <c r="E27" s="1">
        <v>153691</v>
      </c>
      <c r="F27" s="1"/>
    </row>
    <row r="28" spans="1:6">
      <c r="D28" t="s">
        <v>81</v>
      </c>
      <c r="E28" s="1">
        <f>SUM(E2+E4+E6+E8+E10+E12+E14+E16+E18+E20+E22+E24+E26)</f>
        <v>2160202</v>
      </c>
      <c r="F28" s="2"/>
    </row>
    <row r="29" spans="1:6">
      <c r="D29" t="s">
        <v>82</v>
      </c>
      <c r="E29" s="1">
        <f>E30-E28</f>
        <v>2380226</v>
      </c>
    </row>
    <row r="30" spans="1:6">
      <c r="D30" t="s">
        <v>83</v>
      </c>
      <c r="E30" s="1">
        <f>SUM(E2:E27)</f>
        <v>4540428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Maryland</vt:lpstr>
      <vt:lpstr>Indiana</vt:lpstr>
      <vt:lpstr>Iowa</vt:lpstr>
      <vt:lpstr>North Carolina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2017-01-22T01:53:04Z</dcterms:created>
  <dcterms:modified xsi:type="dcterms:W3CDTF">2017-01-22T04:29:27Z</dcterms:modified>
</cp:coreProperties>
</file>