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g\Documents\GitHub\Research\DataTables\"/>
    </mc:Choice>
  </mc:AlternateContent>
  <xr:revisionPtr revIDLastSave="0" documentId="13_ncr:1_{A79BCC94-7C14-48E0-A188-88F16D45314D}" xr6:coauthVersionLast="47" xr6:coauthVersionMax="47" xr10:uidLastSave="{00000000-0000-0000-0000-000000000000}"/>
  <bookViews>
    <workbookView xWindow="3550" yWindow="21490" windowWidth="22620" windowHeight="13500" activeTab="1" xr2:uid="{8ACB58DE-026B-4295-BF47-C10F1C4D6DED}"/>
  </bookViews>
  <sheets>
    <sheet name="Main1" sheetId="81" r:id="rId1"/>
    <sheet name="Task2_Tables (2)" sheetId="214" r:id="rId2"/>
    <sheet name="Task2_Tables" sheetId="213" r:id="rId3"/>
    <sheet name="dataset1_color" sheetId="14" r:id="rId4"/>
    <sheet name="dataset1_zebra" sheetId="31" r:id="rId5"/>
    <sheet name="dataset1_plain" sheetId="48" r:id="rId6"/>
    <sheet name="dataset1_bar" sheetId="49" r:id="rId7"/>
    <sheet name="dataset2_color" sheetId="20" r:id="rId8"/>
    <sheet name="dataset2_zebra" sheetId="32" r:id="rId9"/>
    <sheet name="dataset2_plain" sheetId="78" r:id="rId10"/>
    <sheet name="dataset2_bar" sheetId="79" r:id="rId11"/>
    <sheet name="dataset3_color" sheetId="19" r:id="rId12"/>
    <sheet name="dataset3_zebra" sheetId="33" r:id="rId13"/>
    <sheet name="dataset3_plain" sheetId="76" r:id="rId14"/>
    <sheet name="dataset3_bar" sheetId="77" r:id="rId15"/>
    <sheet name="dataset4_color" sheetId="18" r:id="rId16"/>
    <sheet name="dataset4_zebra" sheetId="34" r:id="rId17"/>
    <sheet name="dataset4_plain" sheetId="74" r:id="rId18"/>
    <sheet name="dataset4_bar" sheetId="82" r:id="rId19"/>
    <sheet name="dataset5_color" sheetId="15" r:id="rId20"/>
    <sheet name="dataset5_zebra" sheetId="35" r:id="rId21"/>
    <sheet name="dataset5_plain" sheetId="72" r:id="rId22"/>
    <sheet name="dataset5_bar" sheetId="73" r:id="rId23"/>
    <sheet name="dataset6_color" sheetId="22" r:id="rId24"/>
    <sheet name="dataset6_zebra" sheetId="36" r:id="rId25"/>
    <sheet name="dataset6_plain" sheetId="70" r:id="rId26"/>
    <sheet name="dataset6_bar" sheetId="71" r:id="rId27"/>
    <sheet name="dataset7_color" sheetId="21" r:id="rId28"/>
    <sheet name="dataset7_zebra" sheetId="37" r:id="rId29"/>
    <sheet name="dataset7_plain" sheetId="68" r:id="rId30"/>
    <sheet name="dataset7_bar" sheetId="69" r:id="rId31"/>
    <sheet name="dataset8_color" sheetId="23" r:id="rId32"/>
    <sheet name="dataset8_zebra" sheetId="38" r:id="rId33"/>
    <sheet name="dataset8_plain" sheetId="66" r:id="rId34"/>
    <sheet name="dataset8_bar" sheetId="67" r:id="rId35"/>
    <sheet name="dataset9_color" sheetId="16" r:id="rId36"/>
    <sheet name="dataset9_zebra" sheetId="39" r:id="rId37"/>
    <sheet name="dataset9_plain" sheetId="64" r:id="rId38"/>
    <sheet name="dataset9_bar" sheetId="65" r:id="rId39"/>
    <sheet name="dataset10_color" sheetId="24" r:id="rId40"/>
    <sheet name="dataset10_zebra" sheetId="40" r:id="rId41"/>
    <sheet name="dataset10_plain" sheetId="62" r:id="rId42"/>
    <sheet name="dataset10_bar" sheetId="63" r:id="rId43"/>
    <sheet name="dataset11_color" sheetId="25" r:id="rId44"/>
    <sheet name="dataset11_zebra" sheetId="41" r:id="rId45"/>
    <sheet name="dataset11_plain" sheetId="60" r:id="rId46"/>
    <sheet name="dataset11_bar" sheetId="61" r:id="rId47"/>
    <sheet name="dataset12_color" sheetId="26" r:id="rId48"/>
    <sheet name="dataset12_zebra" sheetId="42" r:id="rId49"/>
    <sheet name="dataset12_plain" sheetId="59" r:id="rId50"/>
    <sheet name="dataset12_bar" sheetId="58" r:id="rId51"/>
    <sheet name="dataset13_color" sheetId="17" r:id="rId52"/>
    <sheet name="dataset13_zebra" sheetId="46" r:id="rId53"/>
    <sheet name="dataset13_plain" sheetId="56" r:id="rId54"/>
    <sheet name="dataset13_bar" sheetId="57" r:id="rId55"/>
    <sheet name="dataset14_color" sheetId="27" r:id="rId56"/>
    <sheet name="dataset14_zebra" sheetId="45" r:id="rId57"/>
    <sheet name="dataset14_plain" sheetId="54" r:id="rId58"/>
    <sheet name="dataset14_bar" sheetId="55" r:id="rId59"/>
    <sheet name="dataset15_color" sheetId="28" r:id="rId60"/>
    <sheet name="dataset15_zebra" sheetId="44" r:id="rId61"/>
    <sheet name="dataset15_plain" sheetId="52" r:id="rId62"/>
    <sheet name="dataset15_bar" sheetId="53" r:id="rId63"/>
    <sheet name="dataset16_zebra" sheetId="43" r:id="rId64"/>
    <sheet name="dataset16_color" sheetId="29" r:id="rId65"/>
    <sheet name="dataset16_plain" sheetId="50" r:id="rId66"/>
    <sheet name="dataset16_bar" sheetId="51" r:id="rId67"/>
    <sheet name="DS1_T2_color" sheetId="108" r:id="rId68"/>
    <sheet name="DS1_T2_zebra" sheetId="141" r:id="rId69"/>
    <sheet name="DS1_T2_plain" sheetId="140" r:id="rId70"/>
    <sheet name="DS1_T2_bar" sheetId="139" r:id="rId71"/>
    <sheet name="DS2_T2_color" sheetId="123" r:id="rId72"/>
    <sheet name="DS2_T2_bar" sheetId="142" r:id="rId73"/>
    <sheet name="DS2_T2_plain" sheetId="183" r:id="rId74"/>
    <sheet name="DS2_T2_zebra" sheetId="184" r:id="rId75"/>
    <sheet name="DS3_T2_color" sheetId="186" r:id="rId76"/>
    <sheet name="DS3_T2_plain" sheetId="185" r:id="rId77"/>
    <sheet name="DS3_T2_zebra" sheetId="143" r:id="rId78"/>
    <sheet name="DS3_T2_bar" sheetId="116" r:id="rId79"/>
    <sheet name="DS4_T2_color" sheetId="144" r:id="rId80"/>
    <sheet name="DS4_T2_bar" sheetId="117" r:id="rId81"/>
    <sheet name="DS4_T2_plain" sheetId="145" r:id="rId82"/>
    <sheet name="DS4_T2_zebra" sheetId="146" r:id="rId83"/>
    <sheet name="DS5_T2_color" sheetId="118" r:id="rId84"/>
    <sheet name="DS5_T2_bar" sheetId="148" r:id="rId85"/>
    <sheet name="DS5_T2_plain" sheetId="149" r:id="rId86"/>
    <sheet name="DS5_T2_zebra" sheetId="147" r:id="rId87"/>
    <sheet name="DS6_T2_color" sheetId="119" r:id="rId88"/>
    <sheet name="DS6_T2_bar" sheetId="150" r:id="rId89"/>
    <sheet name="DS6_T2_plain" sheetId="151" r:id="rId90"/>
    <sheet name="DS6_T2_zebra" sheetId="152" r:id="rId91"/>
    <sheet name="DS7_T2_color" sheetId="120" r:id="rId92"/>
    <sheet name="DS7_T2_bar" sheetId="153" r:id="rId93"/>
    <sheet name="DS7_T2_plain" sheetId="154" r:id="rId94"/>
    <sheet name="DS7_T2_zebra" sheetId="155" r:id="rId95"/>
    <sheet name="DS8_T2_color" sheetId="121" r:id="rId96"/>
    <sheet name="DS8_T2_bar" sheetId="156" r:id="rId97"/>
    <sheet name="DS8_T2_zebra" sheetId="157" r:id="rId98"/>
    <sheet name="DS8_T2_plain" sheetId="158" r:id="rId99"/>
    <sheet name="DS9_T2_color" sheetId="122" r:id="rId100"/>
    <sheet name="DS9_T2_color (2)" sheetId="212" r:id="rId101"/>
    <sheet name="DS9_T2_bar" sheetId="159" r:id="rId102"/>
    <sheet name="DS9_T2_plain" sheetId="160" r:id="rId103"/>
    <sheet name="DS9_T2_zebra" sheetId="161" r:id="rId104"/>
    <sheet name="DS10_T2_color" sheetId="115" r:id="rId105"/>
    <sheet name="DS10_T2_bar" sheetId="162" r:id="rId106"/>
    <sheet name="DS10_T2_plain" sheetId="163" r:id="rId107"/>
    <sheet name="DS10_T2_zebra" sheetId="164" r:id="rId108"/>
    <sheet name="DS11_T2_color" sheetId="182" r:id="rId109"/>
    <sheet name="DS11_T2_bar" sheetId="181" r:id="rId110"/>
    <sheet name="DS11_T2_plain" sheetId="180" r:id="rId111"/>
    <sheet name="DS11_T2_zebra" sheetId="114" r:id="rId112"/>
    <sheet name="DS12_T2_color" sheetId="179" r:id="rId113"/>
    <sheet name="DS12_T2_bar" sheetId="178" r:id="rId114"/>
    <sheet name="DS12_T2_plain" sheetId="113" r:id="rId115"/>
    <sheet name="DS12_T2_zebra" sheetId="177" r:id="rId116"/>
    <sheet name="DS13_T2_color" sheetId="176" r:id="rId117"/>
    <sheet name="DS13_T2_bar" sheetId="175" r:id="rId118"/>
    <sheet name="DS13_T2_plain" sheetId="174" r:id="rId119"/>
    <sheet name="DS13_T2_zebra" sheetId="112" r:id="rId120"/>
    <sheet name="DS14_T2_color" sheetId="111" r:id="rId121"/>
    <sheet name="DS14_T2_bar" sheetId="171" r:id="rId122"/>
    <sheet name="DS14_T2_plain" sheetId="172" r:id="rId123"/>
    <sheet name="DS14_T2_zebra" sheetId="173" r:id="rId124"/>
    <sheet name="DS15_T2_color" sheetId="110" r:id="rId125"/>
    <sheet name="DS15_T2_bar" sheetId="168" r:id="rId126"/>
    <sheet name="DS15_T2_plain" sheetId="169" r:id="rId127"/>
    <sheet name="DS15_T2_zebra" sheetId="170" r:id="rId128"/>
    <sheet name="DS16_T2_color" sheetId="109" r:id="rId129"/>
    <sheet name="DS16_T2_bar" sheetId="165" r:id="rId130"/>
    <sheet name="DS16_T2_plain" sheetId="166" r:id="rId131"/>
    <sheet name="DS16_T2_zebra" sheetId="167" r:id="rId1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6" i="214" l="1"/>
  <c r="D66" i="214" s="1"/>
  <c r="C65" i="214"/>
  <c r="C64" i="214"/>
  <c r="C63" i="214"/>
  <c r="C62" i="214"/>
  <c r="D62" i="214" s="1"/>
  <c r="C61" i="214"/>
  <c r="C60" i="214"/>
  <c r="D60" i="214" s="1"/>
  <c r="C59" i="214"/>
  <c r="C58" i="214"/>
  <c r="D58" i="214" s="1"/>
  <c r="C57" i="214"/>
  <c r="D57" i="214" s="1"/>
  <c r="C56" i="214"/>
  <c r="C55" i="214"/>
  <c r="C54" i="214"/>
  <c r="D54" i="214" s="1"/>
  <c r="C53" i="214"/>
  <c r="D53" i="214" s="1"/>
  <c r="C52" i="214"/>
  <c r="D52" i="214" s="1"/>
  <c r="C51" i="214"/>
  <c r="C50" i="214"/>
  <c r="D50" i="214" s="1"/>
  <c r="C49" i="214"/>
  <c r="C48" i="214"/>
  <c r="C47" i="214"/>
  <c r="C46" i="214"/>
  <c r="D46" i="214" s="1"/>
  <c r="C45" i="214"/>
  <c r="D45" i="214" s="1"/>
  <c r="C44" i="214"/>
  <c r="D44" i="214" s="1"/>
  <c r="C43" i="214"/>
  <c r="C42" i="214"/>
  <c r="D42" i="214" s="1"/>
  <c r="C41" i="214"/>
  <c r="D41" i="214" s="1"/>
  <c r="C40" i="214"/>
  <c r="C39" i="214"/>
  <c r="C38" i="214"/>
  <c r="D38" i="214" s="1"/>
  <c r="C37" i="214"/>
  <c r="C36" i="214"/>
  <c r="C35" i="214"/>
  <c r="C34" i="214"/>
  <c r="D34" i="214" s="1"/>
  <c r="C33" i="214"/>
  <c r="D33" i="214" s="1"/>
  <c r="C32" i="214"/>
  <c r="D32" i="214" s="1"/>
  <c r="C31" i="214"/>
  <c r="D31" i="214" s="1"/>
  <c r="C30" i="214"/>
  <c r="D30" i="214" s="1"/>
  <c r="C29" i="214"/>
  <c r="C28" i="214"/>
  <c r="C27" i="214"/>
  <c r="C26" i="214"/>
  <c r="D26" i="214" s="1"/>
  <c r="C25" i="214"/>
  <c r="C24" i="214"/>
  <c r="C23" i="214"/>
  <c r="D23" i="214" s="1"/>
  <c r="C22" i="214"/>
  <c r="C21" i="214"/>
  <c r="D21" i="214" s="1"/>
  <c r="C20" i="214"/>
  <c r="D20" i="214" s="1"/>
  <c r="C19" i="214"/>
  <c r="C18" i="214"/>
  <c r="C17" i="214"/>
  <c r="D17" i="214" s="1"/>
  <c r="C16" i="214"/>
  <c r="D16" i="214" s="1"/>
  <c r="C15" i="214"/>
  <c r="D15" i="214" s="1"/>
  <c r="C14" i="214"/>
  <c r="C13" i="214"/>
  <c r="D13" i="214" s="1"/>
  <c r="C12" i="214"/>
  <c r="C11" i="214"/>
  <c r="C10" i="214"/>
  <c r="C9" i="214"/>
  <c r="D9" i="214" s="1"/>
  <c r="C8" i="214"/>
  <c r="C7" i="214"/>
  <c r="C6" i="214"/>
  <c r="C5" i="214"/>
  <c r="D5" i="214" s="1"/>
  <c r="C4" i="214"/>
  <c r="D4" i="214" s="1"/>
  <c r="C3" i="214"/>
  <c r="D3" i="214" s="1"/>
  <c r="L39" i="214" a="1"/>
  <c r="K35" i="214" a="1"/>
  <c r="J50" i="214"/>
  <c r="S46" i="214"/>
  <c r="L54" i="214" a="1"/>
  <c r="S62" i="214"/>
  <c r="X30" i="214" a="1"/>
  <c r="J46" i="214"/>
  <c r="W5" i="214" a="1"/>
  <c r="P49" i="214"/>
  <c r="T21" i="214" a="1"/>
  <c r="K60" i="214" a="1"/>
  <c r="V23" i="214"/>
  <c r="K6" i="214" a="1"/>
  <c r="W46" i="214" a="1"/>
  <c r="M14" i="214"/>
  <c r="S54" i="214"/>
  <c r="O15" i="214" a="1"/>
  <c r="U49" i="214" a="1"/>
  <c r="L17" i="214" a="1"/>
  <c r="P58" i="214"/>
  <c r="O34" i="214" a="1"/>
  <c r="Q13" i="214" a="1"/>
  <c r="U35" i="214" a="1"/>
  <c r="X5" i="214" a="1"/>
  <c r="W50" i="214" a="1"/>
  <c r="U18" i="214" a="1"/>
  <c r="N32" i="214" a="1"/>
  <c r="L60" i="214" a="1"/>
  <c r="R17" i="214" a="1"/>
  <c r="J41" i="214"/>
  <c r="L6" i="214" a="1"/>
  <c r="J15" i="214"/>
  <c r="Q35" i="214" a="1"/>
  <c r="K3" i="214" a="1"/>
  <c r="W20" i="214" a="1"/>
  <c r="P29" i="214"/>
  <c r="V53" i="214"/>
  <c r="W16" i="214" a="1"/>
  <c r="L29" i="214" a="1"/>
  <c r="T5" i="214" a="1"/>
  <c r="W32" i="214" a="1"/>
  <c r="M41" i="214"/>
  <c r="O49" i="214" a="1"/>
  <c r="K9" i="214" a="1"/>
  <c r="W23" i="214" a="1"/>
  <c r="L13" i="214" a="1"/>
  <c r="H11" i="213"/>
  <c r="H23" i="213"/>
  <c r="H35" i="213"/>
  <c r="H47" i="213"/>
  <c r="H59" i="213"/>
  <c r="H36" i="213"/>
  <c r="H48" i="213"/>
  <c r="H38" i="213"/>
  <c r="H62" i="213"/>
  <c r="H51" i="213"/>
  <c r="O17" i="214" a="1"/>
  <c r="O33" i="214" a="1"/>
  <c r="V21" i="214"/>
  <c r="U61" i="214" a="1"/>
  <c r="S43" i="214"/>
  <c r="M50" i="214"/>
  <c r="M6" i="214"/>
  <c r="P53" i="214"/>
  <c r="V13" i="214"/>
  <c r="V16" i="214"/>
  <c r="T8" i="214" a="1"/>
  <c r="H19" i="213"/>
  <c r="H55" i="213"/>
  <c r="K42" i="214" a="1"/>
  <c r="M30" i="214"/>
  <c r="T54" i="214" a="1"/>
  <c r="R30" i="214" a="1"/>
  <c r="T49" i="214" a="1"/>
  <c r="R3" i="214" a="1"/>
  <c r="M18" i="214"/>
  <c r="P59" i="214"/>
  <c r="K54" i="214" a="1"/>
  <c r="H8" i="213"/>
  <c r="L38" i="214" a="1"/>
  <c r="S26" i="214"/>
  <c r="J21" i="214"/>
  <c r="V60" i="214"/>
  <c r="Q10" i="214" a="1"/>
  <c r="R43" i="214" a="1"/>
  <c r="M9" i="214"/>
  <c r="S31" i="214"/>
  <c r="T4" i="214" a="1"/>
  <c r="H21" i="213"/>
  <c r="K50" i="214" a="1"/>
  <c r="K26" i="214" a="1"/>
  <c r="V49" i="214"/>
  <c r="T53" i="214" a="1"/>
  <c r="W58" i="214" a="1"/>
  <c r="Q6" i="214" a="1"/>
  <c r="Q27" i="214" a="1"/>
  <c r="L16" i="214" a="1"/>
  <c r="L30" i="214" a="1"/>
  <c r="X38" i="214" a="1"/>
  <c r="X28" i="214" a="1"/>
  <c r="H46" i="213"/>
  <c r="X66" i="214" a="1"/>
  <c r="N42" i="214" a="1"/>
  <c r="Q50" i="214" a="1"/>
  <c r="R58" i="214" a="1"/>
  <c r="O30" i="214" a="1"/>
  <c r="S42" i="214"/>
  <c r="O5" i="214" a="1"/>
  <c r="T46" i="214" a="1"/>
  <c r="L21" i="214" a="1"/>
  <c r="M58" i="214"/>
  <c r="J23" i="214"/>
  <c r="R5" i="214" a="1"/>
  <c r="O45" i="214" a="1"/>
  <c r="J10" i="214"/>
  <c r="X52" i="214" a="1"/>
  <c r="W14" i="214" a="1"/>
  <c r="N45" i="214" a="1"/>
  <c r="S16" i="214"/>
  <c r="O54" i="214" a="1"/>
  <c r="W33" i="214" a="1"/>
  <c r="O9" i="214" a="1"/>
  <c r="V33" i="214"/>
  <c r="N5" i="214" a="1"/>
  <c r="P45" i="214"/>
  <c r="N16" i="214" a="1"/>
  <c r="S28" i="214"/>
  <c r="K48" i="214" a="1"/>
  <c r="X11" i="214" a="1"/>
  <c r="N38" i="214" a="1"/>
  <c r="L3" i="214" a="1"/>
  <c r="W13" i="214" a="1"/>
  <c r="M34" i="214"/>
  <c r="X57" i="214" a="1"/>
  <c r="L18" i="214" a="1"/>
  <c r="U26" i="214" a="1"/>
  <c r="U48" i="214" a="1"/>
  <c r="S14" i="214"/>
  <c r="R26" i="214" a="1"/>
  <c r="U4" i="214" a="1"/>
  <c r="M25" i="214"/>
  <c r="W38" i="214" a="1"/>
  <c r="S45" i="214"/>
  <c r="R18" i="214" a="1"/>
  <c r="L20" i="214" a="1"/>
  <c r="S4" i="214"/>
  <c r="H12" i="213"/>
  <c r="H24" i="213"/>
  <c r="H60" i="213"/>
  <c r="H39" i="213"/>
  <c r="N61" i="214" a="1"/>
  <c r="S9" i="214"/>
  <c r="M62" i="214"/>
  <c r="J32" i="214"/>
  <c r="L42" i="214" a="1"/>
  <c r="M49" i="214"/>
  <c r="N41" i="214" a="1"/>
  <c r="P9" i="214"/>
  <c r="P54" i="214"/>
  <c r="L34" i="214" a="1"/>
  <c r="H33" i="213"/>
  <c r="K58" i="214" a="1"/>
  <c r="P42" i="214"/>
  <c r="Q66" i="214" a="1"/>
  <c r="Q38" i="214" a="1"/>
  <c r="K46" i="214" a="1"/>
  <c r="M57" i="214"/>
  <c r="L26" i="214" a="1"/>
  <c r="J42" i="214"/>
  <c r="T3" i="214" a="1"/>
  <c r="Q45" i="214" a="1"/>
  <c r="V17" i="214"/>
  <c r="M52" i="214"/>
  <c r="W21" i="214" a="1"/>
  <c r="P3" i="214"/>
  <c r="O42" i="214" a="1"/>
  <c r="S6" i="214"/>
  <c r="O50" i="214" a="1"/>
  <c r="T13" i="214" a="1"/>
  <c r="R44" i="214" a="1"/>
  <c r="X16" i="214" a="1"/>
  <c r="W52" i="214" a="1"/>
  <c r="L33" i="214" a="1"/>
  <c r="V3" i="214"/>
  <c r="R27" i="214" a="1"/>
  <c r="N4" i="214" a="1"/>
  <c r="R42" i="214" a="1"/>
  <c r="L15" i="214" a="1"/>
  <c r="N27" i="214" a="1"/>
  <c r="W34" i="214" a="1"/>
  <c r="L5" i="214" a="1"/>
  <c r="U34" i="214" a="1"/>
  <c r="S50" i="214"/>
  <c r="N9" i="214" a="1"/>
  <c r="K32" i="214" a="1"/>
  <c r="W54" i="214" a="1"/>
  <c r="N10" i="214" a="1"/>
  <c r="X21" i="214" a="1"/>
  <c r="W45" i="214" a="1"/>
  <c r="J9" i="214"/>
  <c r="N25" i="214" a="1"/>
  <c r="U3" i="214" a="1"/>
  <c r="U22" i="214" a="1"/>
  <c r="N36" i="214" a="1"/>
  <c r="V40" i="214"/>
  <c r="O64" i="214" a="1"/>
  <c r="S15" i="214"/>
  <c r="X36" i="214" a="1"/>
  <c r="H13" i="213"/>
  <c r="H25" i="213"/>
  <c r="H37" i="213"/>
  <c r="H49" i="213"/>
  <c r="H61" i="213"/>
  <c r="H27" i="213"/>
  <c r="H63" i="213"/>
  <c r="V30" i="214"/>
  <c r="V37" i="214"/>
  <c r="U54" i="214" a="1"/>
  <c r="W60" i="214" a="1"/>
  <c r="K15" i="214" a="1"/>
  <c r="X34" i="214" a="1"/>
  <c r="S30" i="214"/>
  <c r="Q44" i="214" a="1"/>
  <c r="Q43" i="214" a="1"/>
  <c r="R31" i="214" a="1"/>
  <c r="J54" i="214"/>
  <c r="J16" i="214"/>
  <c r="O52" i="214" a="1"/>
  <c r="K18" i="214" a="1"/>
  <c r="H34" i="213"/>
  <c r="X62" i="214" a="1"/>
  <c r="P38" i="214"/>
  <c r="U42" i="214" a="1"/>
  <c r="R54" i="214" a="1"/>
  <c r="U21" i="214" a="1"/>
  <c r="T38" i="214" a="1"/>
  <c r="T66" i="214" a="1"/>
  <c r="Q41" i="214" a="1"/>
  <c r="X15" i="214" a="1"/>
  <c r="W49" i="214" a="1"/>
  <c r="N17" i="214" a="1"/>
  <c r="W4" i="214" a="1"/>
  <c r="U38" i="214" a="1"/>
  <c r="J6" i="214"/>
  <c r="J49" i="214"/>
  <c r="P13" i="214"/>
  <c r="S41" i="214"/>
  <c r="V14" i="214"/>
  <c r="R52" i="214" a="1"/>
  <c r="R32" i="214" a="1"/>
  <c r="N3" i="214" a="1"/>
  <c r="W26" i="214" a="1"/>
  <c r="M3" i="214"/>
  <c r="L41" i="214" a="1"/>
  <c r="R14" i="214" a="1"/>
  <c r="U24" i="214" a="1"/>
  <c r="R22" i="214" a="1"/>
  <c r="T17" i="214" a="1"/>
  <c r="S33" i="214"/>
  <c r="N46" i="214" a="1"/>
  <c r="K5" i="214" a="1"/>
  <c r="U30" i="214" a="1"/>
  <c r="J53" i="214"/>
  <c r="J4" i="214"/>
  <c r="V15" i="214"/>
  <c r="O43" i="214" a="1"/>
  <c r="Q4" i="214" a="1"/>
  <c r="X23" i="214" a="1"/>
  <c r="N62" i="214" a="1"/>
  <c r="P14" i="214"/>
  <c r="V32" i="214"/>
  <c r="M36" i="214"/>
  <c r="U58" i="214" a="1"/>
  <c r="P6" i="214"/>
  <c r="V48" i="214"/>
  <c r="H14" i="213"/>
  <c r="H26" i="213"/>
  <c r="H50" i="213"/>
  <c r="T62" i="214" a="1"/>
  <c r="X20" i="214" a="1"/>
  <c r="H31" i="213"/>
  <c r="L66" i="214" a="1"/>
  <c r="O27" i="214" a="1"/>
  <c r="U15" i="214" a="1"/>
  <c r="H56" i="213"/>
  <c r="T58" i="214" a="1"/>
  <c r="N21" i="214" a="1"/>
  <c r="N13" i="214" a="1"/>
  <c r="W61" i="214" a="1"/>
  <c r="U14" i="214" a="1"/>
  <c r="P10" i="214"/>
  <c r="S3" i="214"/>
  <c r="Q62" i="214" a="1"/>
  <c r="S34" i="214"/>
  <c r="M42" i="214"/>
  <c r="U50" i="214" a="1"/>
  <c r="M21" i="214"/>
  <c r="P34" i="214"/>
  <c r="P66" i="214"/>
  <c r="S38" i="214"/>
  <c r="P15" i="214"/>
  <c r="L49" i="214" a="1"/>
  <c r="U16" i="214" a="1"/>
  <c r="V62" i="214"/>
  <c r="X35" i="214" a="1"/>
  <c r="P5" i="214"/>
  <c r="V46" i="214"/>
  <c r="Q9" i="214" a="1"/>
  <c r="R38" i="214" a="1"/>
  <c r="L14" i="214" a="1"/>
  <c r="N50" i="214" a="1"/>
  <c r="Q30" i="214" a="1"/>
  <c r="Q61" i="214" a="1"/>
  <c r="Q25" i="214" a="1"/>
  <c r="N66" i="214" a="1"/>
  <c r="O38" i="214" a="1"/>
  <c r="W10" i="214" a="1"/>
  <c r="O23" i="214" a="1"/>
  <c r="L55" i="214" a="1"/>
  <c r="V9" i="214"/>
  <c r="L32" i="214" a="1"/>
  <c r="M38" i="214"/>
  <c r="L4" i="214" a="1"/>
  <c r="V26" i="214"/>
  <c r="L50" i="214" a="1"/>
  <c r="J3" i="214"/>
  <c r="T14" i="214" a="1"/>
  <c r="R40" i="214" a="1"/>
  <c r="M54" i="214"/>
  <c r="V22" i="214"/>
  <c r="O60" i="214" a="1"/>
  <c r="M13" i="214"/>
  <c r="K30" i="214" a="1"/>
  <c r="W28" i="214" a="1"/>
  <c r="P57" i="214"/>
  <c r="S55" i="214"/>
  <c r="W12" i="214" a="1"/>
  <c r="H15" i="213"/>
  <c r="O58" i="214" a="1"/>
  <c r="L64" i="214" a="1"/>
  <c r="V44" i="214"/>
  <c r="O32" i="214" a="1"/>
  <c r="X64" i="214" a="1"/>
  <c r="S25" i="214"/>
  <c r="J45" i="214"/>
  <c r="J34" i="214"/>
  <c r="L52" i="214" a="1"/>
  <c r="P41" i="214"/>
  <c r="X13" i="214" a="1"/>
  <c r="U45" i="214" a="1"/>
  <c r="T6" i="214" a="1"/>
  <c r="X42" i="214" a="1"/>
  <c r="Q29" i="214" a="1"/>
  <c r="X18" i="214" a="1"/>
  <c r="X58" i="214" a="1"/>
  <c r="N30" i="214" a="1"/>
  <c r="W66" i="214" a="1"/>
  <c r="S49" i="214"/>
  <c r="X17" i="214" a="1"/>
  <c r="W30" i="214" a="1"/>
  <c r="R62" i="214" a="1"/>
  <c r="K38" i="214" a="1"/>
  <c r="T9" i="214" a="1"/>
  <c r="X46" i="214" a="1"/>
  <c r="R15" i="214" a="1"/>
  <c r="V61" i="214"/>
  <c r="M35" i="214"/>
  <c r="X3" i="214" a="1"/>
  <c r="P46" i="214"/>
  <c r="Q5" i="214" a="1"/>
  <c r="W35" i="214" a="1"/>
  <c r="S13" i="214"/>
  <c r="R46" i="214" a="1"/>
  <c r="X26" i="214" a="1"/>
  <c r="T59" i="214" a="1"/>
  <c r="Q23" i="214" a="1"/>
  <c r="P61" i="214"/>
  <c r="Q37" i="214" a="1"/>
  <c r="U9" i="214" a="1"/>
  <c r="K22" i="214" a="1"/>
  <c r="Q53" i="214" a="1"/>
  <c r="S58" i="214"/>
  <c r="S29" i="214"/>
  <c r="T35" i="214" a="1"/>
  <c r="O61" i="214" a="1"/>
  <c r="P25" i="214"/>
  <c r="W44" i="214" a="1"/>
  <c r="J61" i="214"/>
  <c r="O13" i="214" a="1"/>
  <c r="O35" i="214" a="1"/>
  <c r="X49" i="214" a="1"/>
  <c r="Q21" i="214" a="1"/>
  <c r="Q57" i="214" a="1"/>
  <c r="W9" i="214" a="1"/>
  <c r="J26" i="214"/>
  <c r="V24" i="214"/>
  <c r="P52" i="214"/>
  <c r="X50" i="214" a="1"/>
  <c r="H4" i="213"/>
  <c r="H16" i="213"/>
  <c r="H28" i="213"/>
  <c r="H40" i="213"/>
  <c r="H52" i="213"/>
  <c r="H64" i="213"/>
  <c r="T42" i="214" a="1"/>
  <c r="J38" i="214"/>
  <c r="J62" i="214"/>
  <c r="O62" i="214" a="1"/>
  <c r="M46" i="214"/>
  <c r="J30" i="214"/>
  <c r="J58" i="214"/>
  <c r="N57" i="214" a="1"/>
  <c r="S44" i="214"/>
  <c r="T20" i="214" a="1"/>
  <c r="H57" i="213"/>
  <c r="P50" i="214"/>
  <c r="J5" i="214"/>
  <c r="N19" i="214" a="1"/>
  <c r="Q58" i="214" a="1"/>
  <c r="Q26" i="214" a="1"/>
  <c r="W64" i="214" a="1"/>
  <c r="U46" i="214" a="1"/>
  <c r="K13" i="214" a="1"/>
  <c r="T26" i="214" a="1"/>
  <c r="M61" i="214"/>
  <c r="Q34" i="214" a="1"/>
  <c r="L9" i="214" a="1"/>
  <c r="U41" i="214" a="1"/>
  <c r="X14" i="214" a="1"/>
  <c r="X60" i="214" a="1"/>
  <c r="T34" i="214" a="1"/>
  <c r="R21" i="214" a="1"/>
  <c r="T41" i="214" a="1"/>
  <c r="O3" i="214" a="1"/>
  <c r="L35" i="214" a="1"/>
  <c r="W3" i="214" a="1"/>
  <c r="X45" i="214" a="1"/>
  <c r="M26" i="214"/>
  <c r="V58" i="214"/>
  <c r="P18" i="214"/>
  <c r="S59" i="214"/>
  <c r="V34" i="214"/>
  <c r="S8" i="214"/>
  <c r="M16" i="214"/>
  <c r="V50" i="214"/>
  <c r="V38" i="214"/>
  <c r="M27" i="214"/>
  <c r="N34" i="214" a="1"/>
  <c r="R59" i="214" a="1"/>
  <c r="M23" i="214"/>
  <c r="P43" i="214"/>
  <c r="Q59" i="214" a="1"/>
  <c r="M10" i="214"/>
  <c r="K34" i="214" a="1"/>
  <c r="V45" i="214"/>
  <c r="S20" i="214"/>
  <c r="Q52" i="214" a="1"/>
  <c r="X7" i="214" a="1"/>
  <c r="O21" i="214" a="1"/>
  <c r="S17" i="214"/>
  <c r="K44" i="214" a="1"/>
  <c r="Q46" i="214" a="1"/>
  <c r="H5" i="213"/>
  <c r="H17" i="213"/>
  <c r="H29" i="213"/>
  <c r="H41" i="213"/>
  <c r="H53" i="213"/>
  <c r="H65" i="213"/>
  <c r="H66" i="213"/>
  <c r="L62" i="214" a="1"/>
  <c r="U13" i="214" a="1"/>
  <c r="O57" i="214" a="1"/>
  <c r="X9" i="214" a="1"/>
  <c r="N26" i="214" a="1"/>
  <c r="P64" i="214"/>
  <c r="Q18" i="214" a="1"/>
  <c r="Q31" i="214" a="1"/>
  <c r="O46" i="214" a="1"/>
  <c r="O53" i="214" a="1"/>
  <c r="T31" i="214" a="1"/>
  <c r="X10" i="214" a="1"/>
  <c r="S37" i="214"/>
  <c r="H43" i="213"/>
  <c r="W57" i="214" a="1"/>
  <c r="V57" i="214"/>
  <c r="R9" i="214" a="1"/>
  <c r="V4" i="214"/>
  <c r="U17" i="214" a="1"/>
  <c r="P7" i="214"/>
  <c r="O10" i="214" a="1"/>
  <c r="W22" i="214" a="1"/>
  <c r="R7" i="214" a="1"/>
  <c r="H20" i="213"/>
  <c r="V66" i="214"/>
  <c r="Q54" i="214" a="1"/>
  <c r="R13" i="214" a="1"/>
  <c r="W62" i="214" a="1"/>
  <c r="M17" i="214"/>
  <c r="R23" i="214" a="1"/>
  <c r="N15" i="214" a="1"/>
  <c r="M4" i="214"/>
  <c r="Q17" i="214" a="1"/>
  <c r="U57" i="214" a="1"/>
  <c r="Q40" i="214" a="1"/>
  <c r="P23" i="214"/>
  <c r="H45" i="213"/>
  <c r="K66" i="214" a="1"/>
  <c r="T50" i="214" a="1"/>
  <c r="P30" i="214"/>
  <c r="L58" i="214" a="1"/>
  <c r="S21" i="214"/>
  <c r="V35" i="214"/>
  <c r="T33" i="214" a="1"/>
  <c r="W39" i="214" a="1"/>
  <c r="T30" i="214" a="1"/>
  <c r="U6" i="214" a="1"/>
  <c r="V42" i="214"/>
  <c r="H10" i="213"/>
  <c r="J47" i="214"/>
  <c r="U62" i="214" a="1"/>
  <c r="P26" i="214"/>
  <c r="K64" i="214" a="1"/>
  <c r="L46" i="214" a="1"/>
  <c r="X61" i="214" a="1"/>
  <c r="W17" i="214" a="1"/>
  <c r="R60" i="214" a="1"/>
  <c r="P33" i="214"/>
  <c r="V5" i="214"/>
  <c r="N35" i="214" a="1"/>
  <c r="N14" i="214" a="1"/>
  <c r="J60" i="214"/>
  <c r="O26" i="214" a="1"/>
  <c r="W15" i="214" a="1"/>
  <c r="X33" i="214" a="1"/>
  <c r="R64" i="214" a="1"/>
  <c r="M33" i="214"/>
  <c r="O66" i="214" a="1"/>
  <c r="M45" i="214"/>
  <c r="P21" i="214"/>
  <c r="V52" i="214"/>
  <c r="K17" i="214" a="1"/>
  <c r="M66" i="214"/>
  <c r="U33" i="214" a="1"/>
  <c r="Q7" i="214" a="1"/>
  <c r="V10" i="214"/>
  <c r="N49" i="214" a="1"/>
  <c r="N58" i="214" a="1"/>
  <c r="X25" i="214" a="1"/>
  <c r="N23" i="214" a="1"/>
  <c r="X54" i="214" a="1"/>
  <c r="J17" i="214"/>
  <c r="S40" i="214"/>
  <c r="V54" i="214"/>
  <c r="X6" i="214" a="1"/>
  <c r="Q33" i="214" a="1"/>
  <c r="N44" i="214" a="1"/>
  <c r="J18" i="214"/>
  <c r="S48" i="214"/>
  <c r="S5" i="214"/>
  <c r="O16" i="214" a="1"/>
  <c r="O14" i="214" a="1"/>
  <c r="M40" i="214"/>
  <c r="J44" i="214"/>
  <c r="H6" i="213"/>
  <c r="H18" i="213"/>
  <c r="H30" i="213"/>
  <c r="H42" i="213"/>
  <c r="H54" i="213"/>
  <c r="U66" i="214" a="1"/>
  <c r="N33" i="214" a="1"/>
  <c r="M15" i="214"/>
  <c r="T18" i="214" a="1"/>
  <c r="W42" i="214" a="1"/>
  <c r="H7" i="213"/>
  <c r="T15" i="214" a="1"/>
  <c r="K21" i="214" a="1"/>
  <c r="K62" i="214" a="1"/>
  <c r="P35" i="214"/>
  <c r="M5" i="214"/>
  <c r="H44" i="213"/>
  <c r="R50" i="214" a="1"/>
  <c r="R66" i="214" a="1"/>
  <c r="P37" i="214"/>
  <c r="J33" i="214"/>
  <c r="O25" i="214" a="1"/>
  <c r="J13" i="214"/>
  <c r="T16" i="214" a="1"/>
  <c r="J20" i="214"/>
  <c r="N54" i="214" a="1"/>
  <c r="P17" i="214"/>
  <c r="H58" i="213"/>
  <c r="J66" i="214"/>
  <c r="S66" i="214"/>
  <c r="U5" i="214" a="1"/>
  <c r="P62" i="214"/>
  <c r="K14" i="214" a="1"/>
  <c r="X41" i="214" a="1"/>
  <c r="H32" i="213"/>
  <c r="J57" i="214"/>
  <c r="H9" i="213"/>
  <c r="R34" i="214" a="1"/>
  <c r="Q42" i="214" a="1"/>
  <c r="H22" i="213"/>
  <c r="K35" i="214" l="1"/>
  <c r="L39" i="214"/>
  <c r="N19" i="214"/>
  <c r="W12" i="214"/>
  <c r="X36" i="214"/>
  <c r="L13" i="214"/>
  <c r="X18" i="214"/>
  <c r="O32" i="214"/>
  <c r="Q46" i="214"/>
  <c r="X50" i="214"/>
  <c r="L20" i="214"/>
  <c r="W23" i="214"/>
  <c r="X28" i="214"/>
  <c r="R31" i="214"/>
  <c r="X34" i="214"/>
  <c r="K44" i="214"/>
  <c r="U58" i="214"/>
  <c r="O64" i="214"/>
  <c r="R18" i="214"/>
  <c r="K9" i="214"/>
  <c r="O25" i="214"/>
  <c r="T8" i="214"/>
  <c r="O14" i="214"/>
  <c r="W28" i="214"/>
  <c r="O49" i="214"/>
  <c r="T4" i="214"/>
  <c r="R7" i="214"/>
  <c r="X10" i="214"/>
  <c r="O16" i="214"/>
  <c r="O21" i="214"/>
  <c r="K30" i="214"/>
  <c r="N36" i="214"/>
  <c r="W38" i="214"/>
  <c r="U45" i="214"/>
  <c r="K54" i="214"/>
  <c r="X7" i="214"/>
  <c r="W9" i="214"/>
  <c r="U22" i="214"/>
  <c r="W32" i="214"/>
  <c r="X38" i="214"/>
  <c r="Q40" i="214"/>
  <c r="N41" i="214"/>
  <c r="W42" i="214"/>
  <c r="Q52" i="214"/>
  <c r="Q57" i="214"/>
  <c r="O60" i="214"/>
  <c r="N62" i="214"/>
  <c r="U3" i="214"/>
  <c r="U4" i="214"/>
  <c r="T5" i="214"/>
  <c r="U6" i="214"/>
  <c r="N13" i="214"/>
  <c r="U15" i="214"/>
  <c r="Q21" i="214"/>
  <c r="X23" i="214"/>
  <c r="N25" i="214"/>
  <c r="R26" i="214"/>
  <c r="L29" i="214"/>
  <c r="L30" i="214"/>
  <c r="N44" i="214"/>
  <c r="X49" i="214"/>
  <c r="Q4" i="214"/>
  <c r="W16" i="214"/>
  <c r="K18" i="214"/>
  <c r="T20" i="214"/>
  <c r="W22" i="214"/>
  <c r="T31" i="214"/>
  <c r="Q33" i="214"/>
  <c r="K34" i="214"/>
  <c r="O35" i="214"/>
  <c r="R40" i="214"/>
  <c r="O43" i="214"/>
  <c r="W45" i="214"/>
  <c r="U48" i="214"/>
  <c r="N54" i="214"/>
  <c r="U57" i="214"/>
  <c r="U5" i="214"/>
  <c r="X6" i="214"/>
  <c r="O13" i="214"/>
  <c r="T14" i="214"/>
  <c r="X21" i="214"/>
  <c r="U26" i="214"/>
  <c r="T30" i="214"/>
  <c r="L34" i="214"/>
  <c r="X41" i="214"/>
  <c r="Q59" i="214"/>
  <c r="N10" i="214"/>
  <c r="L18" i="214"/>
  <c r="W20" i="214"/>
  <c r="Q29" i="214"/>
  <c r="W44" i="214"/>
  <c r="L50" i="214"/>
  <c r="W54" i="214"/>
  <c r="X57" i="214"/>
  <c r="K3" i="214"/>
  <c r="O10" i="214"/>
  <c r="U30" i="214"/>
  <c r="K32" i="214"/>
  <c r="Q35" i="214"/>
  <c r="Q43" i="214"/>
  <c r="O53" i="214"/>
  <c r="X54" i="214"/>
  <c r="R59" i="214"/>
  <c r="O61" i="214"/>
  <c r="L4" i="214"/>
  <c r="K5" i="214"/>
  <c r="N9" i="214"/>
  <c r="W13" i="214"/>
  <c r="L16" i="214"/>
  <c r="Q17" i="214"/>
  <c r="X20" i="214"/>
  <c r="N23" i="214"/>
  <c r="N34" i="214"/>
  <c r="T35" i="214"/>
  <c r="N46" i="214"/>
  <c r="L3" i="214"/>
  <c r="L6" i="214"/>
  <c r="X13" i="214"/>
  <c r="K15" i="214"/>
  <c r="T18" i="214"/>
  <c r="X25" i="214"/>
  <c r="L32" i="214"/>
  <c r="U34" i="214"/>
  <c r="N38" i="214"/>
  <c r="Q42" i="214"/>
  <c r="R43" i="214"/>
  <c r="N58" i="214"/>
  <c r="T17" i="214"/>
  <c r="L5" i="214"/>
  <c r="X11" i="214"/>
  <c r="R17" i="214"/>
  <c r="W39" i="214"/>
  <c r="O46" i="214"/>
  <c r="N49" i="214"/>
  <c r="Q53" i="214"/>
  <c r="L55" i="214"/>
  <c r="R22" i="214"/>
  <c r="W34" i="214"/>
  <c r="K48" i="214"/>
  <c r="L60" i="214"/>
  <c r="Q27" i="214"/>
  <c r="K22" i="214"/>
  <c r="O23" i="214"/>
  <c r="U24" i="214"/>
  <c r="N27" i="214"/>
  <c r="N32" i="214"/>
  <c r="T33" i="214"/>
  <c r="R3" i="214"/>
  <c r="Q7" i="214"/>
  <c r="U9" i="214"/>
  <c r="W10" i="214"/>
  <c r="R14" i="214"/>
  <c r="L15" i="214"/>
  <c r="N16" i="214"/>
  <c r="U18" i="214"/>
  <c r="N21" i="214"/>
  <c r="O27" i="214"/>
  <c r="Q31" i="214"/>
  <c r="U33" i="214"/>
  <c r="Q37" i="214"/>
  <c r="O38" i="214"/>
  <c r="L41" i="214"/>
  <c r="R42" i="214"/>
  <c r="W50" i="214"/>
  <c r="O52" i="214"/>
  <c r="K62" i="214"/>
  <c r="L64" i="214"/>
  <c r="N66" i="214"/>
  <c r="N4" i="214"/>
  <c r="N5" i="214"/>
  <c r="X5" i="214"/>
  <c r="Q6" i="214"/>
  <c r="Q10" i="214"/>
  <c r="K14" i="214"/>
  <c r="K17" i="214"/>
  <c r="Q23" i="214"/>
  <c r="Q25" i="214"/>
  <c r="W26" i="214"/>
  <c r="R27" i="214"/>
  <c r="U35" i="214"/>
  <c r="X42" i="214"/>
  <c r="Q44" i="214"/>
  <c r="T49" i="214"/>
  <c r="T59" i="214"/>
  <c r="Q61" i="214"/>
  <c r="N3" i="214"/>
  <c r="O9" i="214"/>
  <c r="Q13" i="214"/>
  <c r="U14" i="214"/>
  <c r="N15" i="214"/>
  <c r="U17" i="214"/>
  <c r="Q18" i="214"/>
  <c r="X26" i="214"/>
  <c r="Q30" i="214"/>
  <c r="R32" i="214"/>
  <c r="L33" i="214"/>
  <c r="W33" i="214"/>
  <c r="O34" i="214"/>
  <c r="L42" i="214"/>
  <c r="X45" i="214"/>
  <c r="R46" i="214"/>
  <c r="N50" i="214"/>
  <c r="R52" i="214"/>
  <c r="W52" i="214"/>
  <c r="O54" i="214"/>
  <c r="W58" i="214"/>
  <c r="O62" i="214"/>
  <c r="O66" i="214"/>
  <c r="W3" i="214"/>
  <c r="L14" i="214"/>
  <c r="X16" i="214"/>
  <c r="L17" i="214"/>
  <c r="R23" i="214"/>
  <c r="N26" i="214"/>
  <c r="L35" i="214"/>
  <c r="W35" i="214"/>
  <c r="R38" i="214"/>
  <c r="R44" i="214"/>
  <c r="N45" i="214"/>
  <c r="U49" i="214"/>
  <c r="T53" i="214"/>
  <c r="N57" i="214"/>
  <c r="W60" i="214"/>
  <c r="U61" i="214"/>
  <c r="R64" i="214"/>
  <c r="O3" i="214"/>
  <c r="Q5" i="214"/>
  <c r="Q9" i="214"/>
  <c r="T13" i="214"/>
  <c r="W14" i="214"/>
  <c r="O15" i="214"/>
  <c r="T16" i="214"/>
  <c r="R30" i="214"/>
  <c r="N33" i="214"/>
  <c r="X33" i="214"/>
  <c r="T41" i="214"/>
  <c r="O50" i="214"/>
  <c r="X52" i="214"/>
  <c r="L58" i="214"/>
  <c r="R66" i="214"/>
  <c r="X9" i="214"/>
  <c r="W15" i="214"/>
  <c r="R21" i="214"/>
  <c r="X3" i="214"/>
  <c r="K21" i="214"/>
  <c r="O26" i="214"/>
  <c r="T34" i="214"/>
  <c r="X35" i="214"/>
  <c r="U38" i="214"/>
  <c r="O42" i="214"/>
  <c r="O45" i="214"/>
  <c r="W46" i="214"/>
  <c r="L52" i="214"/>
  <c r="T54" i="214"/>
  <c r="O57" i="214"/>
  <c r="X60" i="214"/>
  <c r="W4" i="214"/>
  <c r="R5" i="214"/>
  <c r="K6" i="214"/>
  <c r="T6" i="214"/>
  <c r="R9" i="214"/>
  <c r="U13" i="214"/>
  <c r="N14" i="214"/>
  <c r="X14" i="214"/>
  <c r="R15" i="214"/>
  <c r="U16" i="214"/>
  <c r="N17" i="214"/>
  <c r="W21" i="214"/>
  <c r="O33" i="214"/>
  <c r="N35" i="214"/>
  <c r="U41" i="214"/>
  <c r="X46" i="214"/>
  <c r="L49" i="214"/>
  <c r="W49" i="214"/>
  <c r="K60" i="214"/>
  <c r="W61" i="214"/>
  <c r="W62" i="214"/>
  <c r="X64" i="214"/>
  <c r="L9" i="214"/>
  <c r="T9" i="214"/>
  <c r="X15" i="214"/>
  <c r="L21" i="214"/>
  <c r="T21" i="214"/>
  <c r="K26" i="214"/>
  <c r="Q34" i="214"/>
  <c r="K38" i="214"/>
  <c r="Q41" i="214"/>
  <c r="Q45" i="214"/>
  <c r="T46" i="214"/>
  <c r="T50" i="214"/>
  <c r="O58" i="214"/>
  <c r="R60" i="214"/>
  <c r="R62" i="214"/>
  <c r="T66" i="214"/>
  <c r="T3" i="214"/>
  <c r="O5" i="214"/>
  <c r="W5" i="214"/>
  <c r="R13" i="214"/>
  <c r="T15" i="214"/>
  <c r="O17" i="214"/>
  <c r="W17" i="214"/>
  <c r="T26" i="214"/>
  <c r="W30" i="214"/>
  <c r="T38" i="214"/>
  <c r="K50" i="214"/>
  <c r="Q54" i="214"/>
  <c r="W57" i="214"/>
  <c r="N61" i="214"/>
  <c r="X61" i="214"/>
  <c r="K13" i="214"/>
  <c r="X17" i="214"/>
  <c r="U21" i="214"/>
  <c r="L26" i="214"/>
  <c r="O30" i="214"/>
  <c r="X30" i="214"/>
  <c r="R34" i="214"/>
  <c r="L38" i="214"/>
  <c r="K42" i="214"/>
  <c r="T42" i="214"/>
  <c r="L46" i="214"/>
  <c r="U46" i="214"/>
  <c r="U50" i="214"/>
  <c r="R54" i="214"/>
  <c r="R58" i="214"/>
  <c r="K66" i="214"/>
  <c r="T62" i="214"/>
  <c r="K64" i="214"/>
  <c r="W64" i="214"/>
  <c r="W66" i="214"/>
  <c r="U42" i="214"/>
  <c r="K46" i="214"/>
  <c r="Q50" i="214"/>
  <c r="L54" i="214"/>
  <c r="K58" i="214"/>
  <c r="T58" i="214"/>
  <c r="L66" i="214"/>
  <c r="U66" i="214"/>
  <c r="Q26" i="214"/>
  <c r="N30" i="214"/>
  <c r="Q38" i="214"/>
  <c r="N42" i="214"/>
  <c r="R50" i="214"/>
  <c r="U54" i="214"/>
  <c r="L62" i="214"/>
  <c r="U62" i="214"/>
  <c r="Q58" i="214"/>
  <c r="X58" i="214"/>
  <c r="Q62" i="214"/>
  <c r="X62" i="214"/>
  <c r="Q66" i="214"/>
  <c r="X66" i="214"/>
  <c r="D12" i="214"/>
  <c r="D51" i="214"/>
  <c r="D19" i="214"/>
  <c r="D11" i="214"/>
  <c r="D47" i="214"/>
  <c r="D56" i="214"/>
  <c r="D65" i="214"/>
  <c r="D39" i="214"/>
  <c r="D63" i="214"/>
  <c r="D8" i="214"/>
  <c r="D28" i="214"/>
  <c r="D24" i="214"/>
  <c r="D7" i="214"/>
  <c r="D22" i="214"/>
  <c r="D37" i="214"/>
  <c r="D55" i="214"/>
  <c r="D36" i="214"/>
  <c r="D48" i="214"/>
  <c r="D29" i="214"/>
  <c r="D40" i="214"/>
  <c r="D6" i="214"/>
  <c r="D10" i="214"/>
  <c r="D27" i="214"/>
  <c r="D43" i="214"/>
  <c r="D59" i="214"/>
  <c r="D25" i="214"/>
  <c r="D18" i="214"/>
  <c r="D14" i="214"/>
  <c r="D35" i="214"/>
  <c r="D64" i="214"/>
  <c r="D49" i="214"/>
  <c r="D61" i="214"/>
  <c r="I35" i="108" a="1"/>
  <c r="I35" i="108" s="1"/>
  <c r="I35" i="109" a="1"/>
  <c r="I35" i="109" s="1"/>
  <c r="C4" i="213"/>
  <c r="D4" i="213" s="1"/>
  <c r="C5" i="213"/>
  <c r="D5" i="213" s="1"/>
  <c r="C6" i="213"/>
  <c r="D6" i="213" s="1"/>
  <c r="C7" i="213"/>
  <c r="D7" i="213" s="1"/>
  <c r="C8" i="213"/>
  <c r="D8" i="213" s="1"/>
  <c r="C9" i="213"/>
  <c r="D9" i="213" s="1"/>
  <c r="C10" i="213"/>
  <c r="D10" i="213" s="1"/>
  <c r="C11" i="213"/>
  <c r="D11" i="213" s="1"/>
  <c r="C12" i="213"/>
  <c r="D12" i="213" s="1"/>
  <c r="C13" i="213"/>
  <c r="D13" i="213" s="1"/>
  <c r="C14" i="213"/>
  <c r="D14" i="213" s="1"/>
  <c r="C15" i="213"/>
  <c r="D15" i="213" s="1"/>
  <c r="C16" i="213"/>
  <c r="D16" i="213" s="1"/>
  <c r="C17" i="213"/>
  <c r="D17" i="213" s="1"/>
  <c r="C18" i="213"/>
  <c r="D18" i="213" s="1"/>
  <c r="C19" i="213"/>
  <c r="D19" i="213" s="1"/>
  <c r="C20" i="213"/>
  <c r="D20" i="213" s="1"/>
  <c r="C21" i="213"/>
  <c r="D21" i="213" s="1"/>
  <c r="C22" i="213"/>
  <c r="D22" i="213" s="1"/>
  <c r="C23" i="213"/>
  <c r="D23" i="213" s="1"/>
  <c r="C24" i="213"/>
  <c r="D24" i="213" s="1"/>
  <c r="C25" i="213"/>
  <c r="D25" i="213" s="1"/>
  <c r="C26" i="213"/>
  <c r="D26" i="213" s="1"/>
  <c r="C27" i="213"/>
  <c r="D27" i="213" s="1"/>
  <c r="C28" i="213"/>
  <c r="D28" i="213" s="1"/>
  <c r="C29" i="213"/>
  <c r="D29" i="213" s="1"/>
  <c r="C30" i="213"/>
  <c r="D30" i="213" s="1"/>
  <c r="C31" i="213"/>
  <c r="D31" i="213" s="1"/>
  <c r="C32" i="213"/>
  <c r="D32" i="213" s="1"/>
  <c r="C33" i="213"/>
  <c r="D33" i="213" s="1"/>
  <c r="C34" i="213"/>
  <c r="D34" i="213" s="1"/>
  <c r="C35" i="213"/>
  <c r="D35" i="213" s="1"/>
  <c r="C36" i="213"/>
  <c r="D36" i="213" s="1"/>
  <c r="C37" i="213"/>
  <c r="D37" i="213" s="1"/>
  <c r="C38" i="213"/>
  <c r="D38" i="213" s="1"/>
  <c r="C39" i="213"/>
  <c r="D39" i="213" s="1"/>
  <c r="C40" i="213"/>
  <c r="D40" i="213" s="1"/>
  <c r="C41" i="213"/>
  <c r="D41" i="213" s="1"/>
  <c r="C42" i="213"/>
  <c r="D42" i="213" s="1"/>
  <c r="C43" i="213"/>
  <c r="D43" i="213" s="1"/>
  <c r="C44" i="213"/>
  <c r="D44" i="213" s="1"/>
  <c r="C45" i="213"/>
  <c r="D45" i="213" s="1"/>
  <c r="C46" i="213"/>
  <c r="D46" i="213" s="1"/>
  <c r="C47" i="213"/>
  <c r="D47" i="213" s="1"/>
  <c r="C48" i="213"/>
  <c r="D48" i="213" s="1"/>
  <c r="C49" i="213"/>
  <c r="D49" i="213" s="1"/>
  <c r="C50" i="213"/>
  <c r="D50" i="213" s="1"/>
  <c r="C51" i="213"/>
  <c r="D51" i="213" s="1"/>
  <c r="C52" i="213"/>
  <c r="D52" i="213" s="1"/>
  <c r="C53" i="213"/>
  <c r="D53" i="213" s="1"/>
  <c r="C54" i="213"/>
  <c r="D54" i="213" s="1"/>
  <c r="C55" i="213"/>
  <c r="D55" i="213" s="1"/>
  <c r="C56" i="213"/>
  <c r="D56" i="213" s="1"/>
  <c r="C57" i="213"/>
  <c r="D57" i="213" s="1"/>
  <c r="C58" i="213"/>
  <c r="D58" i="213" s="1"/>
  <c r="C59" i="213"/>
  <c r="D59" i="213" s="1"/>
  <c r="C60" i="213"/>
  <c r="D60" i="213" s="1"/>
  <c r="C61" i="213"/>
  <c r="D61" i="213" s="1"/>
  <c r="C62" i="213"/>
  <c r="D62" i="213" s="1"/>
  <c r="C63" i="213"/>
  <c r="D63" i="213" s="1"/>
  <c r="C64" i="213"/>
  <c r="D64" i="213" s="1"/>
  <c r="C65" i="213"/>
  <c r="D65" i="213" s="1"/>
  <c r="C66" i="213"/>
  <c r="D66" i="213" s="1"/>
  <c r="C3" i="213"/>
  <c r="D3" i="213" s="1"/>
  <c r="C40" i="109"/>
  <c r="D39" i="109"/>
  <c r="C39" i="109"/>
  <c r="C38" i="109"/>
  <c r="M37" i="109"/>
  <c r="L37" i="109"/>
  <c r="K37" i="109"/>
  <c r="J37" i="109"/>
  <c r="I37" i="109"/>
  <c r="C37" i="109"/>
  <c r="M36" i="109" a="1"/>
  <c r="M36" i="109" s="1"/>
  <c r="L36" i="109"/>
  <c r="L36" i="109" a="1"/>
  <c r="K36" i="109" a="1"/>
  <c r="K36" i="109" s="1"/>
  <c r="J36" i="109" a="1"/>
  <c r="J36" i="109" s="1"/>
  <c r="I36" i="109" a="1"/>
  <c r="I36" i="109" s="1"/>
  <c r="C36" i="109" a="1"/>
  <c r="C36" i="109" s="1"/>
  <c r="M35" i="109" a="1"/>
  <c r="M35" i="109" s="1"/>
  <c r="L35" i="109"/>
  <c r="L35" i="109" a="1"/>
  <c r="K35" i="109" a="1"/>
  <c r="K35" i="109" s="1"/>
  <c r="J35" i="109" a="1"/>
  <c r="J35" i="109" s="1"/>
  <c r="C35" i="109" a="1"/>
  <c r="C35" i="109" s="1"/>
  <c r="C35" i="176" a="1"/>
  <c r="C35" i="176"/>
  <c r="J35" i="176" a="1"/>
  <c r="J35" i="176" s="1"/>
  <c r="K35" i="176" a="1"/>
  <c r="K35" i="176"/>
  <c r="L35" i="176" a="1"/>
  <c r="L35" i="176" s="1"/>
  <c r="M35" i="176" a="1"/>
  <c r="M35" i="176" s="1"/>
  <c r="I35" i="176" a="1"/>
  <c r="I35" i="176" s="1"/>
  <c r="I36" i="176" a="1"/>
  <c r="I36" i="176" s="1"/>
  <c r="M36" i="176" a="1"/>
  <c r="M36" i="176" s="1"/>
  <c r="L36" i="176" a="1"/>
  <c r="L36" i="176" s="1"/>
  <c r="K36" i="176" a="1"/>
  <c r="K36" i="176" s="1"/>
  <c r="J36" i="176" a="1"/>
  <c r="J36" i="176"/>
  <c r="C36" i="176" a="1"/>
  <c r="C36" i="176" s="1"/>
  <c r="C38" i="176"/>
  <c r="C40" i="176"/>
  <c r="C37" i="176"/>
  <c r="I37" i="176"/>
  <c r="D39" i="176"/>
  <c r="C39" i="176"/>
  <c r="M35" i="110"/>
  <c r="M35" i="111"/>
  <c r="M34" i="179"/>
  <c r="M34" i="182"/>
  <c r="M35" i="115"/>
  <c r="M35" i="122"/>
  <c r="M35" i="121"/>
  <c r="M35" i="120"/>
  <c r="M36" i="119"/>
  <c r="M35" i="118"/>
  <c r="M35" i="144"/>
  <c r="M35" i="186"/>
  <c r="M34" i="123"/>
  <c r="M35" i="108"/>
  <c r="M35" i="170"/>
  <c r="H15" i="214" l="1"/>
  <c r="H3" i="214"/>
  <c r="I35" i="214"/>
  <c r="M40" i="212"/>
  <c r="L40" i="212"/>
  <c r="K40" i="212"/>
  <c r="J40" i="212"/>
  <c r="I40" i="212"/>
  <c r="M38" i="212"/>
  <c r="L38" i="212"/>
  <c r="K38" i="212"/>
  <c r="J38" i="212"/>
  <c r="I38" i="212"/>
  <c r="P39" i="214"/>
  <c r="R20" i="214" a="1"/>
  <c r="L40" i="214" a="1"/>
  <c r="V39" i="214"/>
  <c r="K20" i="214" a="1"/>
  <c r="K43" i="214" a="1"/>
  <c r="O63" i="214" a="1"/>
  <c r="T37" i="214" a="1"/>
  <c r="T44" i="214" a="1"/>
  <c r="K8" i="214" a="1"/>
  <c r="J12" i="214"/>
  <c r="U20" i="214" a="1"/>
  <c r="M60" i="214"/>
  <c r="N65" i="214" a="1"/>
  <c r="R53" i="214" a="1"/>
  <c r="N60" i="214" a="1"/>
  <c r="T48" i="214" a="1"/>
  <c r="O12" i="214" a="1"/>
  <c r="M55" i="214"/>
  <c r="R35" i="214" a="1"/>
  <c r="M22" i="214"/>
  <c r="M53" i="214"/>
  <c r="X37" i="214" a="1"/>
  <c r="N52" i="214" a="1"/>
  <c r="U31" i="214" a="1"/>
  <c r="T52" i="214" a="1"/>
  <c r="M31" i="214"/>
  <c r="S52" i="214"/>
  <c r="V12" i="214"/>
  <c r="N64" i="214" a="1"/>
  <c r="J7" i="214"/>
  <c r="X51" i="214" a="1"/>
  <c r="X47" i="214" a="1"/>
  <c r="K56" i="214" a="1"/>
  <c r="U10" i="214" a="1"/>
  <c r="V52" i="213" a="1"/>
  <c r="V6" i="213" a="1"/>
  <c r="V45" i="213" a="1"/>
  <c r="V65" i="213" a="1"/>
  <c r="V20" i="213" a="1"/>
  <c r="U34" i="213" a="1"/>
  <c r="U41" i="213" a="1"/>
  <c r="U48" i="213" a="1"/>
  <c r="U55" i="213" a="1"/>
  <c r="U9" i="213" a="1"/>
  <c r="S16" i="213" a="1"/>
  <c r="S23" i="213" a="1"/>
  <c r="S30" i="213" a="1"/>
  <c r="S37" i="213" a="1"/>
  <c r="S50" i="213" a="1"/>
  <c r="S39" i="213" a="1"/>
  <c r="R5" i="213" a="1"/>
  <c r="R12" i="213" a="1"/>
  <c r="R19" i="213" a="1"/>
  <c r="R32" i="213" a="1"/>
  <c r="R57" i="213" a="1"/>
  <c r="P52" i="213" a="1"/>
  <c r="P59" i="213" a="1"/>
  <c r="P66" i="213" a="1"/>
  <c r="P14" i="213" a="1"/>
  <c r="P51" i="213" a="1"/>
  <c r="M34" i="213" a="1"/>
  <c r="M41" i="213" a="1"/>
  <c r="M48" i="213" a="1"/>
  <c r="M55" i="213" a="1"/>
  <c r="M9" i="213" a="1"/>
  <c r="O3" i="213" a="1"/>
  <c r="J40" i="213" a="1"/>
  <c r="J47" i="213" a="1"/>
  <c r="J54" i="213" a="1"/>
  <c r="J61" i="213" a="1"/>
  <c r="J45" i="213" a="1"/>
  <c r="O22" i="213" a="1"/>
  <c r="W63" i="214" a="1"/>
  <c r="P31" i="214"/>
  <c r="K53" i="214" a="1"/>
  <c r="V63" i="214"/>
  <c r="X31" i="214" a="1"/>
  <c r="U53" i="214" a="1"/>
  <c r="L65" i="214" a="1"/>
  <c r="J36" i="214"/>
  <c r="X53" i="214" a="1"/>
  <c r="T28" i="214" a="1"/>
  <c r="Q51" i="214" a="1"/>
  <c r="K31" i="214" a="1"/>
  <c r="L57" i="214" a="1"/>
  <c r="P22" i="214"/>
  <c r="P16" i="214"/>
  <c r="T47" i="214" a="1"/>
  <c r="S27" i="214"/>
  <c r="R41" i="214" a="1"/>
  <c r="P20" i="214"/>
  <c r="R45" i="214" a="1"/>
  <c r="J55" i="214"/>
  <c r="K45" i="214" a="1"/>
  <c r="X56" i="214" a="1"/>
  <c r="K49" i="214" a="1"/>
  <c r="N37" i="214" a="1"/>
  <c r="Q49" i="214" a="1"/>
  <c r="M37" i="214"/>
  <c r="S61" i="214"/>
  <c r="O55" i="214" a="1"/>
  <c r="J35" i="214"/>
  <c r="N55" i="214" a="1"/>
  <c r="N47" i="214" a="1"/>
  <c r="M48" i="214"/>
  <c r="O39" i="214" a="1"/>
  <c r="S53" i="214"/>
  <c r="V58" i="213" a="1"/>
  <c r="V36" i="213" a="1"/>
  <c r="V63" i="213" a="1"/>
  <c r="V12" i="213" a="1"/>
  <c r="V38" i="213" a="1"/>
  <c r="U40" i="213" a="1"/>
  <c r="U47" i="213" a="1"/>
  <c r="U54" i="213" a="1"/>
  <c r="U61" i="213" a="1"/>
  <c r="U45" i="213" a="1"/>
  <c r="S22" i="213" a="1"/>
  <c r="S29" i="213" a="1"/>
  <c r="S36" i="213" a="1"/>
  <c r="S43" i="213" a="1"/>
  <c r="S56" i="213" a="1"/>
  <c r="R4" i="213" a="1"/>
  <c r="R11" i="213" a="1"/>
  <c r="R18" i="213" a="1"/>
  <c r="R25" i="213" a="1"/>
  <c r="R38" i="213" a="1"/>
  <c r="R33" i="213" a="1"/>
  <c r="P58" i="213" a="1"/>
  <c r="P65" i="213" a="1"/>
  <c r="P7" i="213" a="1"/>
  <c r="P20" i="213" a="1"/>
  <c r="P21" i="213" a="1"/>
  <c r="M40" i="213" a="1"/>
  <c r="M47" i="213" a="1"/>
  <c r="M54" i="213" a="1"/>
  <c r="M61" i="213" a="1"/>
  <c r="M45" i="213" a="1"/>
  <c r="V3" i="213" a="1"/>
  <c r="J46" i="213" a="1"/>
  <c r="J53" i="213" a="1"/>
  <c r="J60" i="213" a="1"/>
  <c r="J8" i="213" a="1"/>
  <c r="J15" i="213" a="1"/>
  <c r="O28" i="213" a="1"/>
  <c r="R63" i="214" a="1"/>
  <c r="U37" i="214" a="1"/>
  <c r="Q64" i="214" a="1"/>
  <c r="S65" i="214"/>
  <c r="L37" i="214" a="1"/>
  <c r="S64" i="214"/>
  <c r="R8" i="214" a="1"/>
  <c r="S12" i="214"/>
  <c r="Q3" i="214" a="1"/>
  <c r="T51" i="214" a="1"/>
  <c r="M47" i="214"/>
  <c r="K36" i="214" a="1"/>
  <c r="S39" i="214"/>
  <c r="W55" i="214" a="1"/>
  <c r="O41" i="214" a="1"/>
  <c r="M11" i="214"/>
  <c r="M59" i="214"/>
  <c r="R28" i="214" a="1"/>
  <c r="Q36" i="214" a="1"/>
  <c r="V64" i="214"/>
  <c r="O20" i="214" a="1"/>
  <c r="R49" i="214" a="1"/>
  <c r="X48" i="214" a="1"/>
  <c r="U19" i="214" a="1"/>
  <c r="R12" i="214" a="1"/>
  <c r="J19" i="214"/>
  <c r="K12" i="214" a="1"/>
  <c r="O51" i="214" a="1"/>
  <c r="J31" i="214"/>
  <c r="K52" i="214" a="1"/>
  <c r="P12" i="214"/>
  <c r="L56" i="214" a="1"/>
  <c r="S10" i="214"/>
  <c r="U63" i="214" a="1"/>
  <c r="K41" i="214" a="1"/>
  <c r="V64" i="213" a="1"/>
  <c r="V54" i="213" a="1"/>
  <c r="V5" i="213" a="1"/>
  <c r="V18" i="213" a="1"/>
  <c r="V56" i="213" a="1"/>
  <c r="U46" i="213" a="1"/>
  <c r="U53" i="213" a="1"/>
  <c r="U60" i="213" a="1"/>
  <c r="U8" i="213" a="1"/>
  <c r="U15" i="213" a="1"/>
  <c r="S28" i="213" a="1"/>
  <c r="S35" i="213" a="1"/>
  <c r="S42" i="213" a="1"/>
  <c r="S49" i="213" a="1"/>
  <c r="S62" i="213" a="1"/>
  <c r="R10" i="213" a="1"/>
  <c r="R17" i="213" a="1"/>
  <c r="R24" i="213" a="1"/>
  <c r="R31" i="213" a="1"/>
  <c r="R44" i="213" a="1"/>
  <c r="R63" i="213" a="1"/>
  <c r="P64" i="213" a="1"/>
  <c r="P6" i="213" a="1"/>
  <c r="P13" i="213" a="1"/>
  <c r="P26" i="213" a="1"/>
  <c r="P27" i="213" a="1"/>
  <c r="M46" i="213" a="1"/>
  <c r="M53" i="213" a="1"/>
  <c r="M60" i="213" a="1"/>
  <c r="M8" i="213" a="1"/>
  <c r="M15" i="213" a="1"/>
  <c r="S3" i="213" a="1"/>
  <c r="J52" i="213" a="1"/>
  <c r="J59" i="213" a="1"/>
  <c r="J66" i="213" a="1"/>
  <c r="J14" i="213" a="1"/>
  <c r="J51" i="213" a="1"/>
  <c r="O34" i="213" a="1"/>
  <c r="T65" i="214" a="1"/>
  <c r="T36" i="214" a="1"/>
  <c r="Q16" i="214" a="1"/>
  <c r="V65" i="214"/>
  <c r="R36" i="214" a="1"/>
  <c r="R33" i="214" a="1"/>
  <c r="P19" i="214"/>
  <c r="P48" i="214"/>
  <c r="K33" i="214" a="1"/>
  <c r="X24" i="214" a="1"/>
  <c r="T11" i="214" a="1"/>
  <c r="N12" i="214" a="1"/>
  <c r="W18" i="214" a="1"/>
  <c r="M20" i="214"/>
  <c r="T60" i="214" a="1"/>
  <c r="K39" i="214" a="1"/>
  <c r="X29" i="214" a="1"/>
  <c r="L48" i="214" a="1"/>
  <c r="R48" i="214" a="1"/>
  <c r="T57" i="214" a="1"/>
  <c r="J37" i="214"/>
  <c r="L19" i="214" a="1"/>
  <c r="V6" i="214"/>
  <c r="P56" i="214"/>
  <c r="O48" i="214" a="1"/>
  <c r="R56" i="214" a="1"/>
  <c r="Q48" i="214" a="1"/>
  <c r="S19" i="214"/>
  <c r="W37" i="214" a="1"/>
  <c r="L61" i="214" a="1"/>
  <c r="N48" i="214" a="1"/>
  <c r="Q39" i="214" a="1"/>
  <c r="W59" i="214" a="1"/>
  <c r="U8" i="214" a="1"/>
  <c r="H3" i="213"/>
  <c r="V43" i="213" a="1"/>
  <c r="V66" i="213" a="1"/>
  <c r="V11" i="213" a="1"/>
  <c r="V24" i="213" a="1"/>
  <c r="V15" i="213" a="1"/>
  <c r="U52" i="213" a="1"/>
  <c r="U59" i="213" a="1"/>
  <c r="U66" i="213" a="1"/>
  <c r="U14" i="213" a="1"/>
  <c r="U51" i="213" a="1"/>
  <c r="S34" i="213" a="1"/>
  <c r="S41" i="213" a="1"/>
  <c r="S48" i="213" a="1"/>
  <c r="S55" i="213" a="1"/>
  <c r="S9" i="213" a="1"/>
  <c r="R16" i="213" a="1"/>
  <c r="R23" i="213" a="1"/>
  <c r="R30" i="213" a="1"/>
  <c r="R37" i="213" a="1"/>
  <c r="R50" i="213" a="1"/>
  <c r="R39" i="213" a="1"/>
  <c r="P5" i="213" a="1"/>
  <c r="P12" i="213" a="1"/>
  <c r="P19" i="213" a="1"/>
  <c r="P32" i="213" a="1"/>
  <c r="P57" i="213" a="1"/>
  <c r="M52" i="213" a="1"/>
  <c r="M59" i="213" a="1"/>
  <c r="M66" i="213" a="1"/>
  <c r="M14" i="213" a="1"/>
  <c r="M51" i="213" a="1"/>
  <c r="P3" i="213" a="1"/>
  <c r="J58" i="213" a="1"/>
  <c r="J65" i="213" a="1"/>
  <c r="J7" i="213" a="1"/>
  <c r="J20" i="213" a="1"/>
  <c r="J21" i="213" a="1"/>
  <c r="O40" i="213" a="1"/>
  <c r="O47" i="213" a="1"/>
  <c r="O54" i="213" a="1"/>
  <c r="O61" i="213" a="1"/>
  <c r="O45" i="213" a="1"/>
  <c r="L16" i="213" a="1"/>
  <c r="L23" i="213" a="1"/>
  <c r="L30" i="213" a="1"/>
  <c r="L37" i="213" a="1"/>
  <c r="L50" i="213" a="1"/>
  <c r="L39" i="213" a="1"/>
  <c r="I64" i="213" a="1"/>
  <c r="I36" i="213" a="1"/>
  <c r="I27" i="213" a="1"/>
  <c r="I12" i="213" a="1"/>
  <c r="I56" i="213" a="1"/>
  <c r="T17" i="213"/>
  <c r="T19" i="213"/>
  <c r="T45" i="213"/>
  <c r="T12" i="213"/>
  <c r="T38" i="213"/>
  <c r="Q40" i="213"/>
  <c r="Q58" i="213"/>
  <c r="Q17" i="213"/>
  <c r="Q59" i="213"/>
  <c r="Q43" i="213"/>
  <c r="Q3" i="213"/>
  <c r="N66" i="213"/>
  <c r="N21" i="213"/>
  <c r="N47" i="213"/>
  <c r="N14" i="213"/>
  <c r="N28" i="213"/>
  <c r="K17" i="213"/>
  <c r="K19" i="213"/>
  <c r="K45" i="213"/>
  <c r="K12" i="213"/>
  <c r="K38" i="213"/>
  <c r="R51" i="214" a="1"/>
  <c r="S11" i="214"/>
  <c r="U11" i="214" a="1"/>
  <c r="S32" i="214"/>
  <c r="T10" i="214" a="1"/>
  <c r="V16" i="213" a="1"/>
  <c r="U5" i="213" a="1"/>
  <c r="P51" i="214"/>
  <c r="L8" i="214" a="1"/>
  <c r="T12" i="214" a="1"/>
  <c r="T45" i="214" a="1"/>
  <c r="O11" i="214" a="1"/>
  <c r="L12" i="214" a="1"/>
  <c r="L45" i="214" a="1"/>
  <c r="O24" i="214" a="1"/>
  <c r="O4" i="214" a="1"/>
  <c r="U52" i="214" a="1"/>
  <c r="P11" i="214"/>
  <c r="N39" i="214" a="1"/>
  <c r="T29" i="214" a="1"/>
  <c r="L51" i="214" a="1"/>
  <c r="R37" i="214" a="1"/>
  <c r="R57" i="214" a="1"/>
  <c r="K65" i="214" a="1"/>
  <c r="M29" i="214"/>
  <c r="M19" i="214"/>
  <c r="W6" i="214" a="1"/>
  <c r="X19" i="214" a="1"/>
  <c r="P36" i="214"/>
  <c r="P47" i="214"/>
  <c r="J40" i="214"/>
  <c r="X63" i="214" a="1"/>
  <c r="N6" i="214" a="1"/>
  <c r="M12" i="214"/>
  <c r="R6" i="214" a="1"/>
  <c r="Q56" i="214" a="1"/>
  <c r="Q12" i="214" a="1"/>
  <c r="N51" i="214" a="1"/>
  <c r="L10" i="214" a="1"/>
  <c r="L63" i="214" a="1"/>
  <c r="K23" i="214" a="1"/>
  <c r="U51" i="214" a="1"/>
  <c r="V4" i="213" a="1"/>
  <c r="V14" i="213" a="1"/>
  <c r="V13" i="213" a="1"/>
  <c r="V17" i="213" a="1"/>
  <c r="V30" i="213" a="1"/>
  <c r="V33" i="213" a="1"/>
  <c r="U58" i="213" a="1"/>
  <c r="U65" i="213" a="1"/>
  <c r="U7" i="213" a="1"/>
  <c r="U20" i="213" a="1"/>
  <c r="U21" i="213" a="1"/>
  <c r="S40" i="213" a="1"/>
  <c r="S47" i="213" a="1"/>
  <c r="S54" i="213" a="1"/>
  <c r="S61" i="213" a="1"/>
  <c r="S45" i="213" a="1"/>
  <c r="R22" i="213" a="1"/>
  <c r="R29" i="213" a="1"/>
  <c r="R36" i="213" a="1"/>
  <c r="R43" i="213" a="1"/>
  <c r="R56" i="213" a="1"/>
  <c r="P4" i="213" a="1"/>
  <c r="P11" i="213" a="1"/>
  <c r="P18" i="213" a="1"/>
  <c r="P25" i="213" a="1"/>
  <c r="P38" i="213" a="1"/>
  <c r="P33" i="213" a="1"/>
  <c r="M58" i="213" a="1"/>
  <c r="M65" i="213" a="1"/>
  <c r="M7" i="213" a="1"/>
  <c r="M20" i="213" a="1"/>
  <c r="M21" i="213" a="1"/>
  <c r="M3" i="213" a="1"/>
  <c r="J64" i="213" a="1"/>
  <c r="J6" i="213" a="1"/>
  <c r="J13" i="213" a="1"/>
  <c r="J26" i="213" a="1"/>
  <c r="J27" i="213" a="1"/>
  <c r="O46" i="213" a="1"/>
  <c r="O53" i="213" a="1"/>
  <c r="O60" i="213" a="1"/>
  <c r="O8" i="213" a="1"/>
  <c r="O15" i="213" a="1"/>
  <c r="L22" i="213" a="1"/>
  <c r="L29" i="213" a="1"/>
  <c r="L36" i="213" a="1"/>
  <c r="L43" i="213" a="1"/>
  <c r="L56" i="213" a="1"/>
  <c r="I4" i="213" a="1"/>
  <c r="I43" i="213" a="1"/>
  <c r="I48" i="213" a="1"/>
  <c r="I45" i="213" a="1"/>
  <c r="I30" i="213" a="1"/>
  <c r="I9" i="213" a="1"/>
  <c r="T29" i="213"/>
  <c r="T31" i="213"/>
  <c r="T57" i="213"/>
  <c r="T24" i="213"/>
  <c r="T50" i="213"/>
  <c r="Q52" i="213"/>
  <c r="Q23" i="213"/>
  <c r="Q29" i="213"/>
  <c r="Q24" i="213"/>
  <c r="Q55" i="213"/>
  <c r="N5" i="213"/>
  <c r="N7" i="213"/>
  <c r="N33" i="213"/>
  <c r="N59" i="213"/>
  <c r="N26" i="213"/>
  <c r="N40" i="213"/>
  <c r="K29" i="213"/>
  <c r="K31" i="213"/>
  <c r="K57" i="213"/>
  <c r="K24" i="213"/>
  <c r="K50" i="213"/>
  <c r="S24" i="214"/>
  <c r="T61" i="214" a="1"/>
  <c r="P27" i="214"/>
  <c r="V43" i="214"/>
  <c r="Q8" i="214" a="1"/>
  <c r="O59" i="214" a="1"/>
  <c r="X44" i="214" a="1"/>
  <c r="N53" i="214" a="1"/>
  <c r="L59" i="214" a="1"/>
  <c r="V8" i="214"/>
  <c r="V28" i="214"/>
  <c r="K40" i="214" a="1"/>
  <c r="X39" i="214" a="1"/>
  <c r="L28" i="214" a="1"/>
  <c r="R11" i="214" a="1"/>
  <c r="V31" i="213" a="1"/>
  <c r="V48" i="213" a="1"/>
  <c r="K19" i="214" a="1"/>
  <c r="O28" i="214" a="1"/>
  <c r="J48" i="214"/>
  <c r="Q60" i="214" a="1"/>
  <c r="V36" i="214"/>
  <c r="U40" i="214" a="1"/>
  <c r="P60" i="214"/>
  <c r="J8" i="214"/>
  <c r="U27" i="214" a="1"/>
  <c r="S60" i="214"/>
  <c r="Q22" i="214" a="1"/>
  <c r="T63" i="214" a="1"/>
  <c r="L27" i="214" a="1"/>
  <c r="V47" i="214"/>
  <c r="L36" i="214" a="1"/>
  <c r="L31" i="214" a="1"/>
  <c r="X8" i="214" a="1"/>
  <c r="J25" i="214"/>
  <c r="S47" i="214"/>
  <c r="J29" i="214"/>
  <c r="Q47" i="214" a="1"/>
  <c r="O6" i="214" a="1"/>
  <c r="J11" i="214"/>
  <c r="K59" i="214" a="1"/>
  <c r="Q65" i="214" a="1"/>
  <c r="U43" i="214" a="1"/>
  <c r="M63" i="214"/>
  <c r="M43" i="214"/>
  <c r="O36" i="214" a="1"/>
  <c r="W48" i="214" a="1"/>
  <c r="O56" i="214" a="1"/>
  <c r="T43" i="214" a="1"/>
  <c r="N8" i="214" a="1"/>
  <c r="J59" i="214"/>
  <c r="R19" i="214" a="1"/>
  <c r="V10" i="213" a="1"/>
  <c r="V32" i="213" a="1"/>
  <c r="V19" i="213" a="1"/>
  <c r="V23" i="213" a="1"/>
  <c r="V42" i="213" a="1"/>
  <c r="V51" i="213" a="1"/>
  <c r="U64" i="213" a="1"/>
  <c r="U6" i="213" a="1"/>
  <c r="U13" i="213" a="1"/>
  <c r="U26" i="213" a="1"/>
  <c r="U27" i="213" a="1"/>
  <c r="S46" i="213" a="1"/>
  <c r="S53" i="213" a="1"/>
  <c r="S60" i="213" a="1"/>
  <c r="S8" i="213" a="1"/>
  <c r="S15" i="213" a="1"/>
  <c r="R28" i="213" a="1"/>
  <c r="R35" i="213" a="1"/>
  <c r="R42" i="213" a="1"/>
  <c r="R49" i="213" a="1"/>
  <c r="R62" i="213" a="1"/>
  <c r="P10" i="213" a="1"/>
  <c r="P17" i="213" a="1"/>
  <c r="P24" i="213" a="1"/>
  <c r="P31" i="213" a="1"/>
  <c r="P44" i="213" a="1"/>
  <c r="P63" i="213" a="1"/>
  <c r="M64" i="213" a="1"/>
  <c r="M6" i="213" a="1"/>
  <c r="M13" i="213" a="1"/>
  <c r="M26" i="213" a="1"/>
  <c r="M27" i="213" a="1"/>
  <c r="J3" i="213" a="1"/>
  <c r="J5" i="213" a="1"/>
  <c r="J12" i="213" a="1"/>
  <c r="J19" i="213" a="1"/>
  <c r="J32" i="213" a="1"/>
  <c r="J57" i="213" a="1"/>
  <c r="O52" i="213" a="1"/>
  <c r="O59" i="213" a="1"/>
  <c r="O66" i="213" a="1"/>
  <c r="O14" i="213" a="1"/>
  <c r="O51" i="213" a="1"/>
  <c r="L28" i="213" a="1"/>
  <c r="L35" i="213" a="1"/>
  <c r="L42" i="213" a="1"/>
  <c r="L49" i="213" a="1"/>
  <c r="L62" i="213" a="1"/>
  <c r="I3" i="213" a="1"/>
  <c r="I20" i="213" a="1"/>
  <c r="I60" i="213" a="1"/>
  <c r="I63" i="213" a="1"/>
  <c r="I42" i="213" a="1"/>
  <c r="I33" i="213" a="1"/>
  <c r="T41" i="213"/>
  <c r="T43" i="213"/>
  <c r="T10" i="213"/>
  <c r="T36" i="213"/>
  <c r="T62" i="213"/>
  <c r="Q64" i="213"/>
  <c r="Q47" i="213"/>
  <c r="Q41" i="213"/>
  <c r="Q48" i="213"/>
  <c r="Q8" i="213"/>
  <c r="N17" i="213"/>
  <c r="N19" i="213"/>
  <c r="N45" i="213"/>
  <c r="N12" i="213"/>
  <c r="N38" i="213"/>
  <c r="N52" i="213"/>
  <c r="K41" i="213"/>
  <c r="K43" i="213"/>
  <c r="K10" i="213"/>
  <c r="K36" i="213"/>
  <c r="K62" i="213"/>
  <c r="U12" i="214" a="1"/>
  <c r="X27" i="214" a="1"/>
  <c r="J24" i="214"/>
  <c r="M7" i="214"/>
  <c r="S57" i="214"/>
  <c r="M8" i="214"/>
  <c r="T27" i="214" a="1"/>
  <c r="T7" i="214" a="1"/>
  <c r="L11" i="214" a="1"/>
  <c r="U29" i="214" a="1"/>
  <c r="X32" i="214" a="1"/>
  <c r="P65" i="214"/>
  <c r="Q63" i="214" a="1"/>
  <c r="S23" i="214"/>
  <c r="K10" i="214" a="1"/>
  <c r="V50" i="213" a="1"/>
  <c r="V29" i="213" a="1"/>
  <c r="U56" i="214" a="1"/>
  <c r="J51" i="214"/>
  <c r="R25" i="214" a="1"/>
  <c r="O31" i="214" a="1"/>
  <c r="N20" i="214" a="1"/>
  <c r="Q15" i="214" a="1"/>
  <c r="R61" i="214" a="1"/>
  <c r="K57" i="214" a="1"/>
  <c r="W53" i="214" a="1"/>
  <c r="L7" i="214" a="1"/>
  <c r="K28" i="214" a="1"/>
  <c r="J27" i="214"/>
  <c r="W27" i="214" a="1"/>
  <c r="J52" i="214"/>
  <c r="X12" i="214" a="1"/>
  <c r="V39" i="213" a="1"/>
  <c r="V60" i="213" a="1"/>
  <c r="U17" i="213" a="1"/>
  <c r="U31" i="213" a="1"/>
  <c r="U63" i="213" a="1"/>
  <c r="S6" i="213" a="1"/>
  <c r="S26" i="213" a="1"/>
  <c r="R46" i="213" a="1"/>
  <c r="R60" i="213" a="1"/>
  <c r="R15" i="213" a="1"/>
  <c r="P35" i="213" a="1"/>
  <c r="P49" i="213" a="1"/>
  <c r="M10" i="213" a="1"/>
  <c r="M24" i="213" a="1"/>
  <c r="M44" i="213" a="1"/>
  <c r="J16" i="213" a="1"/>
  <c r="J30" i="213" a="1"/>
  <c r="J50" i="213" a="1"/>
  <c r="O5" i="213" a="1"/>
  <c r="O30" i="213" a="1"/>
  <c r="O55" i="213" a="1"/>
  <c r="O57" i="213" a="1"/>
  <c r="L64" i="213" a="1"/>
  <c r="L24" i="213" a="1"/>
  <c r="L8" i="213" a="1"/>
  <c r="L27" i="213" a="1"/>
  <c r="I58" i="213" a="1"/>
  <c r="I37" i="213" a="1"/>
  <c r="I41" i="213" a="1"/>
  <c r="I44" i="213" a="1"/>
  <c r="T6" i="213"/>
  <c r="T56" i="213"/>
  <c r="T59" i="213"/>
  <c r="T39" i="213"/>
  <c r="Q56" i="213"/>
  <c r="Q5" i="213"/>
  <c r="Q14" i="213"/>
  <c r="Q36" i="213"/>
  <c r="N54" i="213"/>
  <c r="N22" i="213"/>
  <c r="N25" i="213"/>
  <c r="N16" i="213"/>
  <c r="K6" i="213"/>
  <c r="K56" i="213"/>
  <c r="K59" i="213"/>
  <c r="K39" i="213"/>
  <c r="K11" i="214" a="1"/>
  <c r="W19" i="214" a="1"/>
  <c r="T23" i="214" a="1"/>
  <c r="N31" i="214" a="1"/>
  <c r="W41" i="214" a="1"/>
  <c r="W31" i="214" a="1"/>
  <c r="T39" i="214" a="1"/>
  <c r="S51" i="214"/>
  <c r="P24" i="214"/>
  <c r="Q55" i="214" a="1"/>
  <c r="X4" i="214" a="1"/>
  <c r="L24" i="214" a="1"/>
  <c r="V59" i="214"/>
  <c r="V57" i="213" a="1"/>
  <c r="V7" i="213" a="1"/>
  <c r="U37" i="213" a="1"/>
  <c r="U39" i="213" a="1"/>
  <c r="S12" i="213" a="1"/>
  <c r="S32" i="213" a="1"/>
  <c r="R52" i="213" a="1"/>
  <c r="R66" i="213" a="1"/>
  <c r="P41" i="213" a="1"/>
  <c r="P55" i="213" a="1"/>
  <c r="M16" i="213" a="1"/>
  <c r="M30" i="213" a="1"/>
  <c r="M50" i="213" a="1"/>
  <c r="J22" i="213" a="1"/>
  <c r="J56" i="213" a="1"/>
  <c r="O11" i="213" a="1"/>
  <c r="O36" i="213" a="1"/>
  <c r="O20" i="213" a="1"/>
  <c r="L5" i="213" a="1"/>
  <c r="L48" i="213" a="1"/>
  <c r="L14" i="213" a="1"/>
  <c r="L57" i="213" a="1"/>
  <c r="I38" i="213" a="1"/>
  <c r="I47" i="213" a="1"/>
  <c r="I51" i="213" a="1"/>
  <c r="T18" i="213"/>
  <c r="T9" i="213"/>
  <c r="T48" i="213"/>
  <c r="T51" i="213"/>
  <c r="Q33" i="213"/>
  <c r="Q50" i="213"/>
  <c r="Q37" i="213"/>
  <c r="N31" i="213"/>
  <c r="N34" i="213"/>
  <c r="N37" i="213"/>
  <c r="N64" i="213"/>
  <c r="K18" i="213"/>
  <c r="K9" i="213"/>
  <c r="K48" i="213"/>
  <c r="K51" i="213"/>
  <c r="S18" i="213" a="1"/>
  <c r="P61" i="213" a="1"/>
  <c r="M56" i="213" a="1"/>
  <c r="J28" i="213" a="1"/>
  <c r="J42" i="213" a="1"/>
  <c r="J62" i="213" a="1"/>
  <c r="O42" i="213" a="1"/>
  <c r="O26" i="213" a="1"/>
  <c r="O63" i="213" a="1"/>
  <c r="L11" i="213" a="1"/>
  <c r="L54" i="213" a="1"/>
  <c r="L33" i="213" a="1"/>
  <c r="I62" i="213" a="1"/>
  <c r="K29" i="214" a="1"/>
  <c r="X40" i="214" a="1"/>
  <c r="U23" i="213" a="1"/>
  <c r="R51" i="213" a="1"/>
  <c r="J36" i="213" a="1"/>
  <c r="O33" i="213" a="1"/>
  <c r="I49" i="213" a="1"/>
  <c r="Q53" i="213"/>
  <c r="M22" i="213" a="1"/>
  <c r="J63" i="214"/>
  <c r="K47" i="214" a="1"/>
  <c r="R4" i="214" a="1"/>
  <c r="P32" i="214"/>
  <c r="O37" i="214" a="1"/>
  <c r="M39" i="214"/>
  <c r="O44" i="214" a="1"/>
  <c r="M64" i="214"/>
  <c r="J65" i="214"/>
  <c r="R55" i="214" a="1"/>
  <c r="V25" i="214"/>
  <c r="L44" i="214" a="1"/>
  <c r="P44" i="214"/>
  <c r="O47" i="214" a="1"/>
  <c r="U23" i="214" a="1"/>
  <c r="V49" i="213" a="1"/>
  <c r="V25" i="213" a="1"/>
  <c r="U29" i="213" a="1"/>
  <c r="U43" i="213" a="1"/>
  <c r="S4" i="213" a="1"/>
  <c r="S38" i="213" a="1"/>
  <c r="R58" i="213" a="1"/>
  <c r="R7" i="213" a="1"/>
  <c r="R21" i="213" a="1"/>
  <c r="P47" i="213" a="1"/>
  <c r="M36" i="213" a="1"/>
  <c r="O17" i="213" a="1"/>
  <c r="L20" i="213" a="1"/>
  <c r="V7" i="214"/>
  <c r="N56" i="214" a="1"/>
  <c r="O19" i="214" a="1"/>
  <c r="K25" i="214" a="1"/>
  <c r="S36" i="214"/>
  <c r="S63" i="214"/>
  <c r="N24" i="214" a="1"/>
  <c r="U65" i="214" a="1"/>
  <c r="W8" i="214" a="1"/>
  <c r="J22" i="214"/>
  <c r="P40" i="214"/>
  <c r="U64" i="214" a="1"/>
  <c r="P63" i="214"/>
  <c r="Q11" i="214" a="1"/>
  <c r="O29" i="214" a="1"/>
  <c r="V61" i="213" a="1"/>
  <c r="V37" i="213" a="1"/>
  <c r="U35" i="213" a="1"/>
  <c r="U49" i="213" a="1"/>
  <c r="S10" i="213" a="1"/>
  <c r="S24" i="213" a="1"/>
  <c r="S44" i="213" a="1"/>
  <c r="R64" i="213" a="1"/>
  <c r="R13" i="213" a="1"/>
  <c r="R27" i="213" a="1"/>
  <c r="P53" i="213" a="1"/>
  <c r="P8" i="213" a="1"/>
  <c r="M28" i="213" a="1"/>
  <c r="M42" i="213" a="1"/>
  <c r="M62" i="213" a="1"/>
  <c r="J34" i="213" a="1"/>
  <c r="J48" i="213" a="1"/>
  <c r="J9" i="213" a="1"/>
  <c r="O23" i="213" a="1"/>
  <c r="O48" i="213" a="1"/>
  <c r="O32" i="213" a="1"/>
  <c r="O39" i="213" a="1"/>
  <c r="L17" i="213" a="1"/>
  <c r="L60" i="213" a="1"/>
  <c r="L26" i="213" a="1"/>
  <c r="L63" i="213" a="1"/>
  <c r="I21" i="213" a="1"/>
  <c r="I14" i="213" a="1"/>
  <c r="I65" i="213" a="1"/>
  <c r="T4" i="213"/>
  <c r="T42" i="213"/>
  <c r="T33" i="213"/>
  <c r="T13" i="213"/>
  <c r="T3" i="213"/>
  <c r="T22" i="214" a="1"/>
  <c r="W11" i="214" a="1"/>
  <c r="R47" i="214" a="1"/>
  <c r="W29" i="214" a="1"/>
  <c r="Q28" i="214" a="1"/>
  <c r="P8" i="214"/>
  <c r="R10" i="214" a="1"/>
  <c r="O8" i="214" a="1"/>
  <c r="J39" i="214"/>
  <c r="T25" i="214" a="1"/>
  <c r="M44" i="214"/>
  <c r="K16" i="214" a="1"/>
  <c r="W65" i="214" a="1"/>
  <c r="Q24" i="214" a="1"/>
  <c r="V22" i="213" a="1"/>
  <c r="V26" i="213" a="1"/>
  <c r="V55" i="213" a="1"/>
  <c r="U12" i="213" a="1"/>
  <c r="U32" i="213" a="1"/>
  <c r="S52" i="213" a="1"/>
  <c r="S66" i="213" a="1"/>
  <c r="S51" i="213" a="1"/>
  <c r="R41" i="213" a="1"/>
  <c r="R55" i="213" a="1"/>
  <c r="P16" i="213" a="1"/>
  <c r="P30" i="213" a="1"/>
  <c r="P50" i="213" a="1"/>
  <c r="M5" i="213" a="1"/>
  <c r="M19" i="213" a="1"/>
  <c r="M57" i="213" a="1"/>
  <c r="J11" i="213" a="1"/>
  <c r="J25" i="213" a="1"/>
  <c r="J33" i="213" a="1"/>
  <c r="O29" i="213" a="1"/>
  <c r="O7" i="213" a="1"/>
  <c r="O38" i="213" a="1"/>
  <c r="L3" i="213" a="1"/>
  <c r="L41" i="213" a="1"/>
  <c r="L66" i="213" a="1"/>
  <c r="L32" i="213" a="1"/>
  <c r="I10" i="213" a="1"/>
  <c r="I39" i="213" a="1"/>
  <c r="I32" i="213" a="1"/>
  <c r="I54" i="213" a="1"/>
  <c r="T16" i="213"/>
  <c r="T54" i="213"/>
  <c r="T22" i="213"/>
  <c r="T25" i="213"/>
  <c r="Q4" i="213"/>
  <c r="Q12" i="213"/>
  <c r="Q44" i="213"/>
  <c r="Q7" i="213"/>
  <c r="N29" i="213"/>
  <c r="N8" i="213"/>
  <c r="N11" i="213"/>
  <c r="N50" i="213"/>
  <c r="K16" i="213"/>
  <c r="K54" i="213"/>
  <c r="K22" i="213"/>
  <c r="K25" i="213"/>
  <c r="P3" i="81"/>
  <c r="V56" i="214"/>
  <c r="M65" i="214"/>
  <c r="M56" i="214"/>
  <c r="K4" i="214" a="1"/>
  <c r="M24" i="214"/>
  <c r="P28" i="214"/>
  <c r="O22" i="214" a="1"/>
  <c r="J56" i="214"/>
  <c r="W7" i="214" a="1"/>
  <c r="O40" i="214" a="1"/>
  <c r="Q14" i="214" a="1"/>
  <c r="O65" i="214" a="1"/>
  <c r="U28" i="214" a="1"/>
  <c r="W56" i="214" a="1"/>
  <c r="V28" i="213" a="1"/>
  <c r="V44" i="213" a="1"/>
  <c r="V8" i="213" a="1"/>
  <c r="U18" i="213" a="1"/>
  <c r="U38" i="213" a="1"/>
  <c r="S58" i="213" a="1"/>
  <c r="S7" i="213" a="1"/>
  <c r="S21" i="213" a="1"/>
  <c r="R47" i="213" a="1"/>
  <c r="R61" i="213" a="1"/>
  <c r="P22" i="213" a="1"/>
  <c r="P36" i="213" a="1"/>
  <c r="P56" i="213" a="1"/>
  <c r="M11" i="213" a="1"/>
  <c r="M25" i="213" a="1"/>
  <c r="M33" i="213" a="1"/>
  <c r="J17" i="213" a="1"/>
  <c r="J31" i="213" a="1"/>
  <c r="J63" i="213" a="1"/>
  <c r="O35" i="213" a="1"/>
  <c r="O13" i="213" a="1"/>
  <c r="K51" i="214" a="1"/>
  <c r="N18" i="214" a="1"/>
  <c r="X55" i="214" a="1"/>
  <c r="O7" i="214" a="1"/>
  <c r="N63" i="214" a="1"/>
  <c r="O18" i="214" a="1"/>
  <c r="V18" i="214"/>
  <c r="U36" i="214" a="1"/>
  <c r="U25" i="214" a="1"/>
  <c r="W40" i="214" a="1"/>
  <c r="Q19" i="214" a="1"/>
  <c r="K7" i="214" a="1"/>
  <c r="S7" i="214"/>
  <c r="J43" i="214"/>
  <c r="M51" i="214"/>
  <c r="V62" i="213" a="1"/>
  <c r="V47" i="213" a="1"/>
  <c r="U22" i="213" a="1"/>
  <c r="U42" i="213" a="1"/>
  <c r="U62" i="213" a="1"/>
  <c r="S17" i="213" a="1"/>
  <c r="S31" i="213" a="1"/>
  <c r="S63" i="213" a="1"/>
  <c r="R6" i="213" a="1"/>
  <c r="R26" i="213" a="1"/>
  <c r="P46" i="213" a="1"/>
  <c r="P60" i="213" a="1"/>
  <c r="P15" i="213" a="1"/>
  <c r="M35" i="213" a="1"/>
  <c r="M49" i="213" a="1"/>
  <c r="R3" i="213" a="1"/>
  <c r="J41" i="213" a="1"/>
  <c r="J55" i="213" a="1"/>
  <c r="O16" i="213" a="1"/>
  <c r="O12" i="213" a="1"/>
  <c r="O37" i="213" a="1"/>
  <c r="O9" i="213" a="1"/>
  <c r="L46" i="213" a="1"/>
  <c r="L6" i="213" a="1"/>
  <c r="L31" i="213" a="1"/>
  <c r="L15" i="213" a="1"/>
  <c r="I40" i="213" a="1"/>
  <c r="I24" i="213" a="1"/>
  <c r="I17" i="213" a="1"/>
  <c r="I55" i="213" a="1"/>
  <c r="T5" i="213"/>
  <c r="T20" i="213"/>
  <c r="T23" i="213"/>
  <c r="T26" i="213"/>
  <c r="Q18" i="213"/>
  <c r="Q62" i="213"/>
  <c r="Q11" i="213"/>
  <c r="Q9" i="213"/>
  <c r="N18" i="213"/>
  <c r="N9" i="213"/>
  <c r="N48" i="213"/>
  <c r="N51" i="213"/>
  <c r="K5" i="213"/>
  <c r="K20" i="213"/>
  <c r="K23" i="213"/>
  <c r="X65" i="214" a="1"/>
  <c r="T55" i="214" a="1"/>
  <c r="Q20" i="214" a="1"/>
  <c r="K27" i="214" a="1"/>
  <c r="M28" i="214"/>
  <c r="K61" i="214" a="1"/>
  <c r="V59" i="213" a="1"/>
  <c r="U50" i="213" a="1"/>
  <c r="S14" i="213" a="1"/>
  <c r="R8" i="213" a="1"/>
  <c r="P54" i="213" a="1"/>
  <c r="M18" i="213" a="1"/>
  <c r="J29" i="213" a="1"/>
  <c r="O58" i="213" a="1"/>
  <c r="O44" i="213" a="1"/>
  <c r="L47" i="213" a="1"/>
  <c r="L38" i="213" a="1"/>
  <c r="I23" i="213" a="1"/>
  <c r="I35" i="213" a="1"/>
  <c r="T64" i="213"/>
  <c r="T46" i="213"/>
  <c r="T63" i="213"/>
  <c r="Q38" i="213"/>
  <c r="Q63" i="213"/>
  <c r="N6" i="213"/>
  <c r="N58" i="213"/>
  <c r="N39" i="213"/>
  <c r="K42" i="213"/>
  <c r="K11" i="213"/>
  <c r="K63" i="213"/>
  <c r="K65" i="213"/>
  <c r="L43" i="214" a="1"/>
  <c r="K63" i="214" a="1"/>
  <c r="K37" i="214" a="1"/>
  <c r="L47" i="214" a="1"/>
  <c r="R24" i="214" a="1"/>
  <c r="W47" i="214" a="1"/>
  <c r="U4" i="213" a="1"/>
  <c r="U56" i="213" a="1"/>
  <c r="S20" i="213" a="1"/>
  <c r="R14" i="213" a="1"/>
  <c r="P37" i="213" a="1"/>
  <c r="M31" i="213" a="1"/>
  <c r="J35" i="213" a="1"/>
  <c r="O64" i="213" a="1"/>
  <c r="O50" i="213" a="1"/>
  <c r="L53" i="213" a="1"/>
  <c r="L44" i="213" a="1"/>
  <c r="I53" i="213" a="1"/>
  <c r="I59" i="213" a="1"/>
  <c r="T53" i="213"/>
  <c r="T58" i="213"/>
  <c r="Q16" i="213"/>
  <c r="Q15" i="213"/>
  <c r="Q19" i="213"/>
  <c r="N30" i="213"/>
  <c r="N23" i="213"/>
  <c r="N63" i="213"/>
  <c r="K66" i="213"/>
  <c r="K35" i="213"/>
  <c r="K3" i="213"/>
  <c r="K15" i="213"/>
  <c r="Q32" i="214" a="1"/>
  <c r="N22" i="214" a="1"/>
  <c r="V41" i="214"/>
  <c r="U44" i="214" a="1"/>
  <c r="J28" i="214"/>
  <c r="V31" i="214"/>
  <c r="U10" i="213" a="1"/>
  <c r="U57" i="213" a="1"/>
  <c r="S27" i="213" a="1"/>
  <c r="R20" i="213" a="1"/>
  <c r="P43" i="213" a="1"/>
  <c r="M37" i="213" a="1"/>
  <c r="J18" i="213" a="1"/>
  <c r="O41" i="213" a="1"/>
  <c r="O56" i="213" a="1"/>
  <c r="L59" i="213" a="1"/>
  <c r="L9" i="213" a="1"/>
  <c r="I6" i="213" a="1"/>
  <c r="I66" i="213" a="1"/>
  <c r="T65" i="213"/>
  <c r="T11" i="213"/>
  <c r="Q28" i="213"/>
  <c r="Q51" i="213"/>
  <c r="Q31" i="213"/>
  <c r="N42" i="213"/>
  <c r="N35" i="213"/>
  <c r="N4" i="213"/>
  <c r="K7" i="213"/>
  <c r="K47" i="213"/>
  <c r="P2" i="81"/>
  <c r="W51" i="214" a="1"/>
  <c r="N11" i="214" a="1"/>
  <c r="U47" i="214" a="1"/>
  <c r="J64" i="214"/>
  <c r="N59" i="214" a="1"/>
  <c r="N43" i="214" a="1"/>
  <c r="V34" i="213" a="1"/>
  <c r="U16" i="213" a="1"/>
  <c r="U33" i="213" a="1"/>
  <c r="S57" i="213" a="1"/>
  <c r="R9" i="213" a="1"/>
  <c r="P62" i="213" a="1"/>
  <c r="M43" i="213" a="1"/>
  <c r="J24" i="213" a="1"/>
  <c r="O65" i="213" a="1"/>
  <c r="O62" i="213" a="1"/>
  <c r="L65" i="213" a="1"/>
  <c r="L45" i="213" a="1"/>
  <c r="I18" i="213" a="1"/>
  <c r="I13" i="213" a="1"/>
  <c r="T30" i="213"/>
  <c r="T35" i="213"/>
  <c r="Q65" i="213"/>
  <c r="Q30" i="213"/>
  <c r="Q20" i="213"/>
  <c r="N43" i="213"/>
  <c r="N24" i="213"/>
  <c r="N3" i="213"/>
  <c r="K55" i="213"/>
  <c r="K60" i="213"/>
  <c r="T19" i="214" a="1"/>
  <c r="U39" i="214" a="1"/>
  <c r="V29" i="214"/>
  <c r="W36" i="214" a="1"/>
  <c r="J14" i="214"/>
  <c r="L23" i="214" a="1"/>
  <c r="V40" i="213" a="1"/>
  <c r="U28" i="213" a="1"/>
  <c r="S64" i="213" a="1"/>
  <c r="S33" i="213" a="1"/>
  <c r="R45" i="213" a="1"/>
  <c r="P9" i="213" a="1"/>
  <c r="M32" i="213" a="1"/>
  <c r="J37" i="213" a="1"/>
  <c r="O6" i="213" a="1"/>
  <c r="O21" i="213" a="1"/>
  <c r="L12" i="213" a="1"/>
  <c r="L51" i="213" a="1"/>
  <c r="I7" i="213" a="1"/>
  <c r="I19" i="213" a="1"/>
  <c r="T66" i="213"/>
  <c r="T47" i="213"/>
  <c r="Q6" i="213"/>
  <c r="Q54" i="213"/>
  <c r="Q32" i="213"/>
  <c r="N55" i="213"/>
  <c r="N36" i="213"/>
  <c r="K4" i="213"/>
  <c r="K8" i="213"/>
  <c r="K13" i="213"/>
  <c r="R53" i="213" a="1"/>
  <c r="O19" i="213" a="1"/>
  <c r="L13" i="213" a="1"/>
  <c r="I50" i="213" a="1"/>
  <c r="T8" i="213"/>
  <c r="Q45" i="213"/>
  <c r="Q26" i="213"/>
  <c r="N49" i="213"/>
  <c r="K21" i="213"/>
  <c r="R29" i="214" a="1"/>
  <c r="V27" i="214"/>
  <c r="W25" i="214" a="1"/>
  <c r="N28" i="214" a="1"/>
  <c r="P4" i="214"/>
  <c r="U36" i="213" a="1"/>
  <c r="R59" i="213" a="1"/>
  <c r="M17" i="213" a="1"/>
  <c r="J44" i="213" a="1"/>
  <c r="O25" i="213" a="1"/>
  <c r="L19" i="213" a="1"/>
  <c r="I15" i="213" a="1"/>
  <c r="T32" i="213"/>
  <c r="Q10" i="213"/>
  <c r="Q39" i="213"/>
  <c r="N61" i="213"/>
  <c r="K33" i="213"/>
  <c r="T56" i="214" a="1"/>
  <c r="U59" i="214" a="1"/>
  <c r="S35" i="214"/>
  <c r="U19" i="213" a="1"/>
  <c r="R65" i="213" a="1"/>
  <c r="M23" i="213" a="1"/>
  <c r="J39" i="213" a="1"/>
  <c r="L40" i="213" a="1"/>
  <c r="I34" i="213" a="1"/>
  <c r="T28" i="213"/>
  <c r="T14" i="213"/>
  <c r="Q13" i="213"/>
  <c r="N57" i="213"/>
  <c r="K53" i="213"/>
  <c r="K26" i="213"/>
  <c r="N7" i="214" a="1"/>
  <c r="S18" i="214"/>
  <c r="T64" i="214" a="1"/>
  <c r="U25" i="213" a="1"/>
  <c r="R48" i="213" a="1"/>
  <c r="M29" i="213" a="1"/>
  <c r="O4" i="213" a="1"/>
  <c r="L52" i="213" a="1"/>
  <c r="I46" i="213" a="1"/>
  <c r="T40" i="213"/>
  <c r="T15" i="213"/>
  <c r="Q49" i="213"/>
  <c r="N10" i="213"/>
  <c r="K46" i="213"/>
  <c r="R65" i="214" a="1"/>
  <c r="P55" i="214"/>
  <c r="V53" i="213" a="1"/>
  <c r="S25" i="213" a="1"/>
  <c r="P48" i="213" a="1"/>
  <c r="M12" i="213" a="1"/>
  <c r="O10" i="213" a="1"/>
  <c r="L58" i="213" a="1"/>
  <c r="I52" i="213" a="1"/>
  <c r="T52" i="213"/>
  <c r="T27" i="213"/>
  <c r="Q27" i="213"/>
  <c r="U55" i="214" a="1"/>
  <c r="S22" i="214"/>
  <c r="L53" i="214" a="1"/>
  <c r="X22" i="214" a="1"/>
  <c r="S56" i="214"/>
  <c r="K24" i="214" a="1"/>
  <c r="V46" i="213" a="1"/>
  <c r="U11" i="213" a="1"/>
  <c r="S5" i="213" a="1"/>
  <c r="R34" i="213" a="1"/>
  <c r="P28" i="213" a="1"/>
  <c r="P45" i="213" a="1"/>
  <c r="M38" i="213" a="1"/>
  <c r="J43" i="213" a="1"/>
  <c r="O18" i="213" a="1"/>
  <c r="O27" i="213" a="1"/>
  <c r="L18" i="213" a="1"/>
  <c r="L21" i="213" a="1"/>
  <c r="I25" i="213" a="1"/>
  <c r="I31" i="213" a="1"/>
  <c r="T7" i="213"/>
  <c r="T60" i="213"/>
  <c r="Q42" i="213"/>
  <c r="Q21" i="213"/>
  <c r="Q34" i="213"/>
  <c r="N20" i="213"/>
  <c r="N60" i="213"/>
  <c r="K28" i="213"/>
  <c r="K32" i="213"/>
  <c r="K37" i="213"/>
  <c r="W43" i="214" a="1"/>
  <c r="K55" i="214" a="1"/>
  <c r="W24" i="214" a="1"/>
  <c r="T32" i="214" a="1"/>
  <c r="U7" i="214" a="1"/>
  <c r="R39" i="214" a="1"/>
  <c r="V9" i="213" a="1"/>
  <c r="U24" i="213" a="1"/>
  <c r="S11" i="213" a="1"/>
  <c r="R40" i="213" a="1"/>
  <c r="P34" i="213" a="1"/>
  <c r="P39" i="213" a="1"/>
  <c r="M63" i="213" a="1"/>
  <c r="J49" i="213" a="1"/>
  <c r="O24" i="213" a="1"/>
  <c r="L4" i="213" a="1"/>
  <c r="L7" i="213" a="1"/>
  <c r="I16" i="213" a="1"/>
  <c r="I61" i="213" a="1"/>
  <c r="I8" i="213" a="1"/>
  <c r="T55" i="213"/>
  <c r="T37" i="213"/>
  <c r="Q66" i="213"/>
  <c r="Q57" i="213"/>
  <c r="Q35" i="213"/>
  <c r="N32" i="213"/>
  <c r="N13" i="213"/>
  <c r="K40" i="213"/>
  <c r="K44" i="213"/>
  <c r="K49" i="213"/>
  <c r="M32" i="214"/>
  <c r="V20" i="214"/>
  <c r="X59" i="214" a="1"/>
  <c r="T40" i="214" a="1"/>
  <c r="R16" i="214" a="1"/>
  <c r="X43" i="214" a="1"/>
  <c r="V27" i="213" a="1"/>
  <c r="U30" i="213" a="1"/>
  <c r="S59" i="213" a="1"/>
  <c r="P40" i="213" a="1"/>
  <c r="M4" i="213" a="1"/>
  <c r="M39" i="213" a="1"/>
  <c r="J38" i="213" a="1"/>
  <c r="L10" i="213" a="1"/>
  <c r="I22" i="213" a="1"/>
  <c r="I26" i="213" a="1"/>
  <c r="T49" i="213"/>
  <c r="Q22" i="213"/>
  <c r="N44" i="213"/>
  <c r="K52" i="213"/>
  <c r="K61" i="213"/>
  <c r="V19" i="214"/>
  <c r="V21" i="213" a="1"/>
  <c r="S65" i="213" a="1"/>
  <c r="P23" i="213" a="1"/>
  <c r="U3" i="213" a="1"/>
  <c r="L34" i="213" a="1"/>
  <c r="I28" i="213" a="1"/>
  <c r="I57" i="213" a="1"/>
  <c r="T61" i="213"/>
  <c r="Q46" i="213"/>
  <c r="N56" i="213"/>
  <c r="K64" i="213"/>
  <c r="K14" i="213"/>
  <c r="N40" i="214" a="1"/>
  <c r="N29" i="214" a="1"/>
  <c r="T24" i="214" a="1"/>
  <c r="V35" i="213" a="1"/>
  <c r="S13" i="213" a="1"/>
  <c r="P29" i="213" a="1"/>
  <c r="J4" i="213" a="1"/>
  <c r="O31" i="213" a="1"/>
  <c r="L25" i="213" a="1"/>
  <c r="I5" i="213" a="1"/>
  <c r="T44" i="213"/>
  <c r="Q60" i="213"/>
  <c r="N41" i="213"/>
  <c r="N62" i="213"/>
  <c r="K34" i="213"/>
  <c r="V11" i="214"/>
  <c r="U32" i="214" a="1"/>
  <c r="V51" i="214"/>
  <c r="V41" i="213" a="1"/>
  <c r="S19" i="213" a="1"/>
  <c r="P42" i="213" a="1"/>
  <c r="J10" i="213" a="1"/>
  <c r="O43" i="213" a="1"/>
  <c r="L55" i="213" a="1"/>
  <c r="I11" i="213" a="1"/>
  <c r="T21" i="213"/>
  <c r="Q25" i="213"/>
  <c r="N53" i="213"/>
  <c r="N15" i="213"/>
  <c r="L22" i="214" a="1"/>
  <c r="V55" i="214"/>
  <c r="L25" i="214" a="1"/>
  <c r="U60" i="214" a="1"/>
  <c r="U44" i="213" a="1"/>
  <c r="R54" i="213" a="1"/>
  <c r="J23" i="213" a="1"/>
  <c r="O49" i="213" a="1"/>
  <c r="L61" i="213" a="1"/>
  <c r="I29" i="213" a="1"/>
  <c r="T34" i="213"/>
  <c r="Q61" i="213"/>
  <c r="N65" i="213"/>
  <c r="K30" i="213"/>
  <c r="N46" i="213"/>
  <c r="N27" i="213"/>
  <c r="K58" i="213"/>
  <c r="K27" i="213"/>
  <c r="P16" i="81"/>
  <c r="N14" i="81" a="1"/>
  <c r="P55" i="81"/>
  <c r="S38" i="81" a="1"/>
  <c r="N59" i="81" a="1"/>
  <c r="N60" i="81" a="1"/>
  <c r="S50" i="81" a="1"/>
  <c r="S18" i="81" a="1"/>
  <c r="N31" i="81" a="1"/>
  <c r="S41" i="81" a="1"/>
  <c r="P60" i="81"/>
  <c r="N28" i="81" a="1"/>
  <c r="S11" i="81" a="1"/>
  <c r="P20" i="81"/>
  <c r="P6" i="81"/>
  <c r="S10" i="81" a="1"/>
  <c r="N18" i="81" a="1"/>
  <c r="P65" i="81"/>
  <c r="P32" i="81"/>
  <c r="S37" i="81" a="1"/>
  <c r="S45" i="81" a="1"/>
  <c r="S5" i="81" a="1"/>
  <c r="N46" i="81" a="1"/>
  <c r="P51" i="81"/>
  <c r="P52" i="81"/>
  <c r="P53" i="81"/>
  <c r="N35" i="81" a="1"/>
  <c r="P58" i="81"/>
  <c r="S36" i="81" a="1"/>
  <c r="P31" i="81"/>
  <c r="P11" i="81"/>
  <c r="N26" i="81" a="1"/>
  <c r="N38" i="81" a="1"/>
  <c r="N50" i="81" a="1"/>
  <c r="N43" i="81" a="1"/>
  <c r="P37" i="81"/>
  <c r="S52" i="81" a="1"/>
  <c r="S26" i="81" a="1"/>
  <c r="S59" i="81" a="1"/>
  <c r="N13" i="81" a="1"/>
  <c r="P18" i="81"/>
  <c r="S35" i="81" a="1"/>
  <c r="S8" i="81" a="1"/>
  <c r="P43" i="81"/>
  <c r="N20" i="81" a="1"/>
  <c r="S17" i="81" a="1"/>
  <c r="P46" i="81"/>
  <c r="S47" i="81" a="1"/>
  <c r="P61" i="81"/>
  <c r="P17" i="81"/>
  <c r="P5" i="81"/>
  <c r="P13" i="81"/>
  <c r="P41" i="81"/>
  <c r="N10" i="81" a="1"/>
  <c r="S7" i="81" a="1"/>
  <c r="P54" i="81"/>
  <c r="P14" i="81"/>
  <c r="P30" i="81"/>
  <c r="P59" i="81"/>
  <c r="N8" i="81" a="1"/>
  <c r="P39" i="81"/>
  <c r="S9" i="81" a="1"/>
  <c r="N33" i="81" a="1"/>
  <c r="S57" i="81" a="1"/>
  <c r="N47" i="81" a="1"/>
  <c r="S16" i="81" a="1"/>
  <c r="N5" i="81" a="1"/>
  <c r="P7" i="81"/>
  <c r="S23" i="81" a="1"/>
  <c r="S34" i="81" a="1"/>
  <c r="P15" i="81"/>
  <c r="S12" i="81" a="1"/>
  <c r="S30" i="81" a="1"/>
  <c r="N39" i="81" a="1"/>
  <c r="S64" i="81" a="1"/>
  <c r="P34" i="81"/>
  <c r="S43" i="81" a="1"/>
  <c r="P27" i="81"/>
  <c r="S14" i="81" a="1"/>
  <c r="S62" i="81" a="1"/>
  <c r="S48" i="81" a="1"/>
  <c r="P57" i="81"/>
  <c r="N34" i="81" a="1"/>
  <c r="N15" i="81" a="1"/>
  <c r="S33" i="81" a="1"/>
  <c r="S6" i="81" a="1"/>
  <c r="P48" i="81"/>
  <c r="N52" i="81" a="1"/>
  <c r="S61" i="81" a="1"/>
  <c r="N61" i="81" a="1"/>
  <c r="N12" i="81" a="1"/>
  <c r="N30" i="81" a="1"/>
  <c r="P9" i="81"/>
  <c r="N32" i="81" a="1"/>
  <c r="P22" i="81"/>
  <c r="N65" i="81" a="1"/>
  <c r="S19" i="81" a="1"/>
  <c r="S56" i="81" a="1"/>
  <c r="P12" i="81"/>
  <c r="N11" i="81" a="1"/>
  <c r="N16" i="81" a="1"/>
  <c r="P4" i="81"/>
  <c r="P28" i="81"/>
  <c r="P42" i="81"/>
  <c r="P38" i="81"/>
  <c r="S15" i="81" a="1"/>
  <c r="N55" i="81" a="1"/>
  <c r="S20" i="81" a="1"/>
  <c r="N53" i="81" a="1"/>
  <c r="S22" i="81" a="1"/>
  <c r="N49" i="81" a="1"/>
  <c r="N56" i="81" a="1"/>
  <c r="N36" i="81" a="1"/>
  <c r="S65" i="81" a="1"/>
  <c r="S42" i="81" a="1"/>
  <c r="N7" i="81" a="1"/>
  <c r="N37" i="81" a="1"/>
  <c r="P8" i="81"/>
  <c r="P35" i="81"/>
  <c r="S3" i="81" a="1"/>
  <c r="N23" i="81" a="1"/>
  <c r="N25" i="81" a="1"/>
  <c r="N4" i="81" a="1"/>
  <c r="S31" i="81" a="1"/>
  <c r="N2" i="81" a="1"/>
  <c r="N62" i="81" a="1"/>
  <c r="S32" i="81" a="1"/>
  <c r="P24" i="81"/>
  <c r="N44" i="81" a="1"/>
  <c r="N45" i="81" a="1"/>
  <c r="S46" i="81" a="1"/>
  <c r="N6" i="81" a="1"/>
  <c r="P50" i="81"/>
  <c r="P19" i="81"/>
  <c r="P10" i="81"/>
  <c r="G2" i="81" a="1"/>
  <c r="P36" i="81"/>
  <c r="P26" i="81"/>
  <c r="P64" i="81"/>
  <c r="P29" i="81"/>
  <c r="S53" i="81" a="1"/>
  <c r="N51" i="81" a="1"/>
  <c r="N29" i="81" a="1"/>
  <c r="P40" i="81"/>
  <c r="S40" i="81" a="1"/>
  <c r="S51" i="81" a="1"/>
  <c r="S2" i="81" a="1"/>
  <c r="N58" i="81" a="1"/>
  <c r="P63" i="81"/>
  <c r="N63" i="81" a="1"/>
  <c r="P44" i="81"/>
  <c r="S49" i="81" a="1"/>
  <c r="P49" i="81"/>
  <c r="N48" i="81" a="1"/>
  <c r="S29" i="81" a="1"/>
  <c r="N17" i="81" a="1"/>
  <c r="S58" i="81" a="1"/>
  <c r="N3" i="81" a="1"/>
  <c r="S21" i="81" a="1"/>
  <c r="S39" i="81" a="1"/>
  <c r="N41" i="81" a="1"/>
  <c r="S24" i="81" a="1"/>
  <c r="N21" i="81" a="1"/>
  <c r="P56" i="81"/>
  <c r="P25" i="81"/>
  <c r="N19" i="81" a="1"/>
  <c r="S44" i="81" a="1"/>
  <c r="N9" i="81" a="1"/>
  <c r="S54" i="81" a="1"/>
  <c r="S4" i="81" a="1"/>
  <c r="S13" i="81" a="1"/>
  <c r="N27" i="81" a="1"/>
  <c r="P21" i="81"/>
  <c r="P33" i="81"/>
  <c r="P62" i="81"/>
  <c r="N57" i="81" a="1"/>
  <c r="S63" i="81" a="1"/>
  <c r="P23" i="81"/>
  <c r="N40" i="81" a="1"/>
  <c r="N24" i="81" a="1"/>
  <c r="N22" i="81" a="1"/>
  <c r="P47" i="81"/>
  <c r="S25" i="81" a="1"/>
  <c r="S28" i="81" a="1"/>
  <c r="P45" i="81"/>
  <c r="S60" i="81" a="1"/>
  <c r="N54" i="81" a="1"/>
  <c r="S27" i="81" a="1"/>
  <c r="N64" i="81" a="1"/>
  <c r="S55" i="81" a="1"/>
  <c r="N42" i="81" a="1"/>
  <c r="I29" i="213" l="1"/>
  <c r="L61" i="213"/>
  <c r="O49" i="213"/>
  <c r="J23" i="213"/>
  <c r="R54" i="213"/>
  <c r="U44" i="213"/>
  <c r="U60" i="214"/>
  <c r="L25" i="214"/>
  <c r="L22" i="214"/>
  <c r="I11" i="213"/>
  <c r="L55" i="213"/>
  <c r="O43" i="213"/>
  <c r="J10" i="213"/>
  <c r="P42" i="213"/>
  <c r="S19" i="213"/>
  <c r="V41" i="213"/>
  <c r="U32" i="214"/>
  <c r="I5" i="213"/>
  <c r="L25" i="213"/>
  <c r="O31" i="213"/>
  <c r="J4" i="213"/>
  <c r="P29" i="213"/>
  <c r="S13" i="213"/>
  <c r="V35" i="213"/>
  <c r="T24" i="214"/>
  <c r="N29" i="214"/>
  <c r="N40" i="214"/>
  <c r="I57" i="213"/>
  <c r="I28" i="213"/>
  <c r="L34" i="213"/>
  <c r="U3" i="213"/>
  <c r="P23" i="213"/>
  <c r="S65" i="213"/>
  <c r="V21" i="213"/>
  <c r="I26" i="213"/>
  <c r="I22" i="213"/>
  <c r="L10" i="213"/>
  <c r="J38" i="213"/>
  <c r="M39" i="213"/>
  <c r="M4" i="213"/>
  <c r="P40" i="213"/>
  <c r="S59" i="213"/>
  <c r="U30" i="213"/>
  <c r="V27" i="213"/>
  <c r="X43" i="214"/>
  <c r="R16" i="214"/>
  <c r="T40" i="214"/>
  <c r="X59" i="214"/>
  <c r="I8" i="213"/>
  <c r="I61" i="213"/>
  <c r="I16" i="213"/>
  <c r="L7" i="213"/>
  <c r="L4" i="213"/>
  <c r="O24" i="213"/>
  <c r="J49" i="213"/>
  <c r="M63" i="213"/>
  <c r="P39" i="213"/>
  <c r="P34" i="213"/>
  <c r="R40" i="213"/>
  <c r="S11" i="213"/>
  <c r="U24" i="213"/>
  <c r="V9" i="213"/>
  <c r="R39" i="214"/>
  <c r="U7" i="214"/>
  <c r="T32" i="214"/>
  <c r="W24" i="214"/>
  <c r="K55" i="214"/>
  <c r="W43" i="214"/>
  <c r="I31" i="213"/>
  <c r="I25" i="213"/>
  <c r="L21" i="213"/>
  <c r="L18" i="213"/>
  <c r="O27" i="213"/>
  <c r="O18" i="213"/>
  <c r="J43" i="213"/>
  <c r="M38" i="213"/>
  <c r="P45" i="213"/>
  <c r="P28" i="213"/>
  <c r="R34" i="213"/>
  <c r="S5" i="213"/>
  <c r="U11" i="213"/>
  <c r="V46" i="213"/>
  <c r="K24" i="214"/>
  <c r="X22" i="214"/>
  <c r="X74" i="214" s="1"/>
  <c r="L53" i="214"/>
  <c r="U55" i="214"/>
  <c r="I52" i="213"/>
  <c r="L58" i="213"/>
  <c r="O10" i="213"/>
  <c r="M12" i="213"/>
  <c r="P48" i="213"/>
  <c r="S25" i="213"/>
  <c r="V53" i="213"/>
  <c r="R65" i="214"/>
  <c r="I46" i="213"/>
  <c r="L52" i="213"/>
  <c r="O4" i="213"/>
  <c r="M29" i="213"/>
  <c r="R48" i="213"/>
  <c r="U25" i="213"/>
  <c r="T64" i="214"/>
  <c r="N7" i="214"/>
  <c r="I34" i="213"/>
  <c r="L40" i="213"/>
  <c r="J39" i="213"/>
  <c r="M23" i="213"/>
  <c r="R65" i="213"/>
  <c r="U19" i="213"/>
  <c r="U59" i="214"/>
  <c r="T56" i="214"/>
  <c r="I15" i="213"/>
  <c r="L19" i="213"/>
  <c r="O25" i="213"/>
  <c r="J44" i="213"/>
  <c r="M17" i="213"/>
  <c r="R59" i="213"/>
  <c r="U36" i="213"/>
  <c r="P73" i="214"/>
  <c r="P72" i="214"/>
  <c r="P74" i="214"/>
  <c r="N28" i="214"/>
  <c r="W25" i="214"/>
  <c r="R29" i="214"/>
  <c r="I50" i="213"/>
  <c r="L13" i="213"/>
  <c r="O19" i="213"/>
  <c r="R53" i="213"/>
  <c r="I19" i="213"/>
  <c r="I7" i="213"/>
  <c r="L51" i="213"/>
  <c r="L12" i="213"/>
  <c r="O21" i="213"/>
  <c r="O6" i="213"/>
  <c r="J37" i="213"/>
  <c r="M32" i="213"/>
  <c r="P9" i="213"/>
  <c r="R45" i="213"/>
  <c r="S33" i="213"/>
  <c r="S64" i="213"/>
  <c r="U28" i="213"/>
  <c r="V40" i="213"/>
  <c r="L23" i="214"/>
  <c r="W36" i="214"/>
  <c r="U39" i="214"/>
  <c r="H39" i="214" s="1"/>
  <c r="T19" i="214"/>
  <c r="I13" i="213"/>
  <c r="I18" i="213"/>
  <c r="L45" i="213"/>
  <c r="L65" i="213"/>
  <c r="O62" i="213"/>
  <c r="O65" i="213"/>
  <c r="J24" i="213"/>
  <c r="M43" i="213"/>
  <c r="P62" i="213"/>
  <c r="R9" i="213"/>
  <c r="S57" i="213"/>
  <c r="U33" i="213"/>
  <c r="U16" i="213"/>
  <c r="V34" i="213"/>
  <c r="N43" i="214"/>
  <c r="N59" i="214"/>
  <c r="U47" i="214"/>
  <c r="N11" i="214"/>
  <c r="W51" i="214"/>
  <c r="I66" i="213"/>
  <c r="I6" i="213"/>
  <c r="L9" i="213"/>
  <c r="L59" i="213"/>
  <c r="O56" i="213"/>
  <c r="O41" i="213"/>
  <c r="J18" i="213"/>
  <c r="M37" i="213"/>
  <c r="P43" i="213"/>
  <c r="R20" i="213"/>
  <c r="S27" i="213"/>
  <c r="U57" i="213"/>
  <c r="U10" i="213"/>
  <c r="U44" i="214"/>
  <c r="N22" i="214"/>
  <c r="N72" i="214" s="1"/>
  <c r="Q32" i="214"/>
  <c r="I59" i="213"/>
  <c r="I53" i="213"/>
  <c r="L44" i="213"/>
  <c r="L53" i="213"/>
  <c r="O50" i="213"/>
  <c r="O64" i="213"/>
  <c r="J35" i="213"/>
  <c r="M31" i="213"/>
  <c r="P37" i="213"/>
  <c r="R14" i="213"/>
  <c r="S20" i="213"/>
  <c r="U56" i="213"/>
  <c r="U4" i="213"/>
  <c r="W47" i="214"/>
  <c r="R24" i="214"/>
  <c r="L47" i="214"/>
  <c r="K37" i="214"/>
  <c r="K63" i="214"/>
  <c r="L43" i="214"/>
  <c r="I35" i="213"/>
  <c r="I23" i="213"/>
  <c r="L38" i="213"/>
  <c r="L47" i="213"/>
  <c r="O44" i="213"/>
  <c r="O58" i="213"/>
  <c r="J29" i="213"/>
  <c r="M18" i="213"/>
  <c r="P54" i="213"/>
  <c r="R8" i="213"/>
  <c r="S14" i="213"/>
  <c r="U50" i="213"/>
  <c r="V59" i="213"/>
  <c r="K61" i="214"/>
  <c r="K27" i="214"/>
  <c r="I27" i="214" s="1"/>
  <c r="Q20" i="214"/>
  <c r="T55" i="214"/>
  <c r="X65" i="214"/>
  <c r="I55" i="213"/>
  <c r="I17" i="213"/>
  <c r="I24" i="213"/>
  <c r="I40" i="213"/>
  <c r="L15" i="213"/>
  <c r="L31" i="213"/>
  <c r="L6" i="213"/>
  <c r="L46" i="213"/>
  <c r="O9" i="213"/>
  <c r="O37" i="213"/>
  <c r="O12" i="213"/>
  <c r="O16" i="213"/>
  <c r="J55" i="213"/>
  <c r="J41" i="213"/>
  <c r="R3" i="213"/>
  <c r="M49" i="213"/>
  <c r="M35" i="213"/>
  <c r="P15" i="213"/>
  <c r="P60" i="213"/>
  <c r="P46" i="213"/>
  <c r="R26" i="213"/>
  <c r="R6" i="213"/>
  <c r="S63" i="213"/>
  <c r="S31" i="213"/>
  <c r="S17" i="213"/>
  <c r="U62" i="213"/>
  <c r="U42" i="213"/>
  <c r="U22" i="213"/>
  <c r="V47" i="213"/>
  <c r="V62" i="213"/>
  <c r="S73" i="214"/>
  <c r="S72" i="214"/>
  <c r="S74" i="214"/>
  <c r="K7" i="214"/>
  <c r="I7" i="214" s="1"/>
  <c r="Q19" i="214"/>
  <c r="W40" i="214"/>
  <c r="U25" i="214"/>
  <c r="U36" i="214"/>
  <c r="O18" i="214"/>
  <c r="N63" i="214"/>
  <c r="O7" i="214"/>
  <c r="X55" i="214"/>
  <c r="N18" i="214"/>
  <c r="K51" i="214"/>
  <c r="O13" i="213"/>
  <c r="O35" i="213"/>
  <c r="J63" i="213"/>
  <c r="J31" i="213"/>
  <c r="J17" i="213"/>
  <c r="M33" i="213"/>
  <c r="M25" i="213"/>
  <c r="M11" i="213"/>
  <c r="P56" i="213"/>
  <c r="P36" i="213"/>
  <c r="P22" i="213"/>
  <c r="R61" i="213"/>
  <c r="R47" i="213"/>
  <c r="S21" i="213"/>
  <c r="S7" i="213"/>
  <c r="S58" i="213"/>
  <c r="U38" i="213"/>
  <c r="U18" i="213"/>
  <c r="V8" i="213"/>
  <c r="V44" i="213"/>
  <c r="V28" i="213"/>
  <c r="W56" i="214"/>
  <c r="U28" i="214"/>
  <c r="O65" i="214"/>
  <c r="Q14" i="214"/>
  <c r="O40" i="214"/>
  <c r="O73" i="214" s="1"/>
  <c r="W7" i="214"/>
  <c r="W73" i="214" s="1"/>
  <c r="O22" i="214"/>
  <c r="K4" i="214"/>
  <c r="K73" i="214" s="1"/>
  <c r="I54" i="213"/>
  <c r="I32" i="213"/>
  <c r="I39" i="213"/>
  <c r="I10" i="213"/>
  <c r="L32" i="213"/>
  <c r="L66" i="213"/>
  <c r="L41" i="213"/>
  <c r="L3" i="213"/>
  <c r="O38" i="213"/>
  <c r="O7" i="213"/>
  <c r="O29" i="213"/>
  <c r="J33" i="213"/>
  <c r="J25" i="213"/>
  <c r="J11" i="213"/>
  <c r="M57" i="213"/>
  <c r="M19" i="213"/>
  <c r="M5" i="213"/>
  <c r="P50" i="213"/>
  <c r="P30" i="213"/>
  <c r="P16" i="213"/>
  <c r="R55" i="213"/>
  <c r="R41" i="213"/>
  <c r="S51" i="213"/>
  <c r="S66" i="213"/>
  <c r="S52" i="213"/>
  <c r="U32" i="213"/>
  <c r="U12" i="213"/>
  <c r="V55" i="213"/>
  <c r="V26" i="213"/>
  <c r="V22" i="213"/>
  <c r="Q24" i="214"/>
  <c r="W65" i="214"/>
  <c r="K16" i="214"/>
  <c r="T25" i="214"/>
  <c r="O8" i="214"/>
  <c r="R10" i="214"/>
  <c r="Q28" i="214"/>
  <c r="W29" i="214"/>
  <c r="R47" i="214"/>
  <c r="W11" i="214"/>
  <c r="T22" i="214"/>
  <c r="I65" i="213"/>
  <c r="I14" i="213"/>
  <c r="I21" i="213"/>
  <c r="L63" i="213"/>
  <c r="L26" i="213"/>
  <c r="L60" i="213"/>
  <c r="L17" i="213"/>
  <c r="O39" i="213"/>
  <c r="O32" i="213"/>
  <c r="O48" i="213"/>
  <c r="O23" i="213"/>
  <c r="J9" i="213"/>
  <c r="J48" i="213"/>
  <c r="J34" i="213"/>
  <c r="M62" i="213"/>
  <c r="M42" i="213"/>
  <c r="M28" i="213"/>
  <c r="P8" i="213"/>
  <c r="P53" i="213"/>
  <c r="R27" i="213"/>
  <c r="R13" i="213"/>
  <c r="R64" i="213"/>
  <c r="S44" i="213"/>
  <c r="S24" i="213"/>
  <c r="S10" i="213"/>
  <c r="U49" i="213"/>
  <c r="U35" i="213"/>
  <c r="V37" i="213"/>
  <c r="V61" i="213"/>
  <c r="O29" i="214"/>
  <c r="Q11" i="214"/>
  <c r="U64" i="214"/>
  <c r="W8" i="214"/>
  <c r="U65" i="214"/>
  <c r="N24" i="214"/>
  <c r="K25" i="214"/>
  <c r="O19" i="214"/>
  <c r="N56" i="214"/>
  <c r="L20" i="213"/>
  <c r="O17" i="213"/>
  <c r="M36" i="213"/>
  <c r="P47" i="213"/>
  <c r="R21" i="213"/>
  <c r="R7" i="213"/>
  <c r="R58" i="213"/>
  <c r="S38" i="213"/>
  <c r="S4" i="213"/>
  <c r="U43" i="213"/>
  <c r="U29" i="213"/>
  <c r="V25" i="213"/>
  <c r="V49" i="213"/>
  <c r="U23" i="214"/>
  <c r="H23" i="214" s="1"/>
  <c r="O47" i="214"/>
  <c r="H47" i="214" s="1"/>
  <c r="L44" i="214"/>
  <c r="R55" i="214"/>
  <c r="O44" i="214"/>
  <c r="O37" i="214"/>
  <c r="R4" i="214"/>
  <c r="K47" i="214"/>
  <c r="M22" i="213"/>
  <c r="I49" i="213"/>
  <c r="O33" i="213"/>
  <c r="J36" i="213"/>
  <c r="R51" i="213"/>
  <c r="U23" i="213"/>
  <c r="X40" i="214"/>
  <c r="K29" i="214"/>
  <c r="I62" i="213"/>
  <c r="L33" i="213"/>
  <c r="L54" i="213"/>
  <c r="L11" i="213"/>
  <c r="O63" i="213"/>
  <c r="O26" i="213"/>
  <c r="O42" i="213"/>
  <c r="J62" i="213"/>
  <c r="J42" i="213"/>
  <c r="J28" i="213"/>
  <c r="M56" i="213"/>
  <c r="P61" i="213"/>
  <c r="S18" i="213"/>
  <c r="I51" i="213"/>
  <c r="I47" i="213"/>
  <c r="I38" i="213"/>
  <c r="L57" i="213"/>
  <c r="L14" i="213"/>
  <c r="L48" i="213"/>
  <c r="L5" i="213"/>
  <c r="O20" i="213"/>
  <c r="O36" i="213"/>
  <c r="O11" i="213"/>
  <c r="J56" i="213"/>
  <c r="J22" i="213"/>
  <c r="M50" i="213"/>
  <c r="M30" i="213"/>
  <c r="M16" i="213"/>
  <c r="P55" i="213"/>
  <c r="P41" i="213"/>
  <c r="R66" i="213"/>
  <c r="R52" i="213"/>
  <c r="S32" i="213"/>
  <c r="S12" i="213"/>
  <c r="U39" i="213"/>
  <c r="U37" i="213"/>
  <c r="V7" i="213"/>
  <c r="V57" i="213"/>
  <c r="L24" i="214"/>
  <c r="X4" i="214"/>
  <c r="Q55" i="214"/>
  <c r="T39" i="214"/>
  <c r="W31" i="214"/>
  <c r="W41" i="214"/>
  <c r="N31" i="214"/>
  <c r="I31" i="214" s="1"/>
  <c r="T23" i="214"/>
  <c r="I23" i="214" s="1"/>
  <c r="W19" i="214"/>
  <c r="K11" i="214"/>
  <c r="I11" i="214" s="1"/>
  <c r="I44" i="213"/>
  <c r="I41" i="213"/>
  <c r="I37" i="213"/>
  <c r="I58" i="213"/>
  <c r="L27" i="213"/>
  <c r="L8" i="213"/>
  <c r="L24" i="213"/>
  <c r="L64" i="213"/>
  <c r="O57" i="213"/>
  <c r="O55" i="213"/>
  <c r="O30" i="213"/>
  <c r="O5" i="213"/>
  <c r="J50" i="213"/>
  <c r="J30" i="213"/>
  <c r="J16" i="213"/>
  <c r="M44" i="213"/>
  <c r="M24" i="213"/>
  <c r="M10" i="213"/>
  <c r="P49" i="213"/>
  <c r="P35" i="213"/>
  <c r="R15" i="213"/>
  <c r="R60" i="213"/>
  <c r="R46" i="213"/>
  <c r="S26" i="213"/>
  <c r="S6" i="213"/>
  <c r="U63" i="213"/>
  <c r="U31" i="213"/>
  <c r="U17" i="213"/>
  <c r="V60" i="213"/>
  <c r="V39" i="213"/>
  <c r="X12" i="214"/>
  <c r="W27" i="214"/>
  <c r="K28" i="214"/>
  <c r="L7" i="214"/>
  <c r="L74" i="214" s="1"/>
  <c r="W53" i="214"/>
  <c r="K57" i="214"/>
  <c r="R61" i="214"/>
  <c r="Q15" i="214"/>
  <c r="I15" i="214" s="1"/>
  <c r="N20" i="214"/>
  <c r="O31" i="214"/>
  <c r="R25" i="214"/>
  <c r="U56" i="214"/>
  <c r="V29" i="213"/>
  <c r="V50" i="213"/>
  <c r="K10" i="214"/>
  <c r="Q63" i="214"/>
  <c r="I63" i="214" s="1"/>
  <c r="X32" i="214"/>
  <c r="U29" i="214"/>
  <c r="L11" i="214"/>
  <c r="H11" i="214" s="1"/>
  <c r="T7" i="214"/>
  <c r="T27" i="214"/>
  <c r="M74" i="214"/>
  <c r="M73" i="214"/>
  <c r="M72" i="214"/>
  <c r="X27" i="214"/>
  <c r="U12" i="214"/>
  <c r="I33" i="213"/>
  <c r="I42" i="213"/>
  <c r="I63" i="213"/>
  <c r="I60" i="213"/>
  <c r="I20" i="213"/>
  <c r="I3" i="213"/>
  <c r="L62" i="213"/>
  <c r="L49" i="213"/>
  <c r="L42" i="213"/>
  <c r="L35" i="213"/>
  <c r="L28" i="213"/>
  <c r="O51" i="213"/>
  <c r="O14" i="213"/>
  <c r="O66" i="213"/>
  <c r="O59" i="213"/>
  <c r="O52" i="213"/>
  <c r="J57" i="213"/>
  <c r="J32" i="213"/>
  <c r="J19" i="213"/>
  <c r="J12" i="213"/>
  <c r="J5" i="213"/>
  <c r="J3" i="213"/>
  <c r="M27" i="213"/>
  <c r="M26" i="213"/>
  <c r="M13" i="213"/>
  <c r="M6" i="213"/>
  <c r="M64" i="213"/>
  <c r="P63" i="213"/>
  <c r="P44" i="213"/>
  <c r="P31" i="213"/>
  <c r="P24" i="213"/>
  <c r="P17" i="213"/>
  <c r="P10" i="213"/>
  <c r="R62" i="213"/>
  <c r="R49" i="213"/>
  <c r="R42" i="213"/>
  <c r="R35" i="213"/>
  <c r="R28" i="213"/>
  <c r="S15" i="213"/>
  <c r="S8" i="213"/>
  <c r="S60" i="213"/>
  <c r="S53" i="213"/>
  <c r="S46" i="213"/>
  <c r="U27" i="213"/>
  <c r="U26" i="213"/>
  <c r="U13" i="213"/>
  <c r="U6" i="213"/>
  <c r="U64" i="213"/>
  <c r="V51" i="213"/>
  <c r="V42" i="213"/>
  <c r="V23" i="213"/>
  <c r="V19" i="213"/>
  <c r="V32" i="213"/>
  <c r="V10" i="213"/>
  <c r="R19" i="214"/>
  <c r="N8" i="214"/>
  <c r="T43" i="214"/>
  <c r="O56" i="214"/>
  <c r="W48" i="214"/>
  <c r="O36" i="214"/>
  <c r="U43" i="214"/>
  <c r="H43" i="214" s="1"/>
  <c r="Q65" i="214"/>
  <c r="K59" i="214"/>
  <c r="O6" i="214"/>
  <c r="Q47" i="214"/>
  <c r="I47" i="214" s="1"/>
  <c r="X8" i="214"/>
  <c r="L31" i="214"/>
  <c r="L36" i="214"/>
  <c r="L27" i="214"/>
  <c r="H27" i="214" s="1"/>
  <c r="T63" i="214"/>
  <c r="Q22" i="214"/>
  <c r="U27" i="214"/>
  <c r="U40" i="214"/>
  <c r="Q60" i="214"/>
  <c r="O28" i="214"/>
  <c r="K19" i="214"/>
  <c r="I19" i="214" s="1"/>
  <c r="V48" i="213"/>
  <c r="V31" i="213"/>
  <c r="R11" i="214"/>
  <c r="L28" i="214"/>
  <c r="X39" i="214"/>
  <c r="K40" i="214"/>
  <c r="L59" i="214"/>
  <c r="N53" i="214"/>
  <c r="X44" i="214"/>
  <c r="O59" i="214"/>
  <c r="H59" i="214" s="1"/>
  <c r="Q8" i="214"/>
  <c r="T61" i="214"/>
  <c r="I9" i="213"/>
  <c r="I30" i="213"/>
  <c r="I45" i="213"/>
  <c r="I48" i="213"/>
  <c r="I43" i="213"/>
  <c r="I4" i="213"/>
  <c r="L56" i="213"/>
  <c r="L43" i="213"/>
  <c r="L36" i="213"/>
  <c r="L29" i="213"/>
  <c r="L22" i="213"/>
  <c r="O15" i="213"/>
  <c r="O8" i="213"/>
  <c r="O60" i="213"/>
  <c r="O53" i="213"/>
  <c r="O46" i="213"/>
  <c r="J27" i="213"/>
  <c r="J26" i="213"/>
  <c r="J13" i="213"/>
  <c r="J6" i="213"/>
  <c r="J64" i="213"/>
  <c r="M3" i="213"/>
  <c r="M21" i="213"/>
  <c r="M20" i="213"/>
  <c r="M7" i="213"/>
  <c r="M65" i="213"/>
  <c r="M58" i="213"/>
  <c r="P33" i="213"/>
  <c r="P38" i="213"/>
  <c r="P25" i="213"/>
  <c r="P18" i="213"/>
  <c r="P11" i="213"/>
  <c r="P4" i="213"/>
  <c r="R56" i="213"/>
  <c r="R43" i="213"/>
  <c r="R36" i="213"/>
  <c r="R29" i="213"/>
  <c r="R22" i="213"/>
  <c r="S45" i="213"/>
  <c r="S61" i="213"/>
  <c r="S54" i="213"/>
  <c r="S47" i="213"/>
  <c r="S40" i="213"/>
  <c r="U21" i="213"/>
  <c r="U20" i="213"/>
  <c r="U7" i="213"/>
  <c r="U65" i="213"/>
  <c r="U58" i="213"/>
  <c r="V33" i="213"/>
  <c r="V30" i="213"/>
  <c r="V17" i="213"/>
  <c r="V13" i="213"/>
  <c r="V14" i="213"/>
  <c r="V4" i="213"/>
  <c r="U51" i="214"/>
  <c r="K23" i="214"/>
  <c r="L63" i="214"/>
  <c r="H63" i="214" s="1"/>
  <c r="L10" i="214"/>
  <c r="N51" i="214"/>
  <c r="Q12" i="214"/>
  <c r="Q56" i="214"/>
  <c r="R6" i="214"/>
  <c r="N6" i="214"/>
  <c r="X63" i="214"/>
  <c r="X19" i="214"/>
  <c r="W6" i="214"/>
  <c r="W74" i="214" s="1"/>
  <c r="K65" i="214"/>
  <c r="R57" i="214"/>
  <c r="R37" i="214"/>
  <c r="L51" i="214"/>
  <c r="T29" i="214"/>
  <c r="N39" i="214"/>
  <c r="U52" i="214"/>
  <c r="O4" i="214"/>
  <c r="O24" i="214"/>
  <c r="L45" i="214"/>
  <c r="L12" i="214"/>
  <c r="O11" i="214"/>
  <c r="T45" i="214"/>
  <c r="T12" i="214"/>
  <c r="T73" i="214" s="1"/>
  <c r="L8" i="214"/>
  <c r="U5" i="213"/>
  <c r="V16" i="213"/>
  <c r="T10" i="214"/>
  <c r="T72" i="214" s="1"/>
  <c r="U11" i="214"/>
  <c r="R51" i="214"/>
  <c r="I56" i="213"/>
  <c r="I12" i="213"/>
  <c r="I27" i="213"/>
  <c r="I36" i="213"/>
  <c r="I64" i="213"/>
  <c r="L39" i="213"/>
  <c r="L50" i="213"/>
  <c r="L37" i="213"/>
  <c r="L30" i="213"/>
  <c r="L23" i="213"/>
  <c r="L16" i="213"/>
  <c r="O45" i="213"/>
  <c r="O61" i="213"/>
  <c r="O54" i="213"/>
  <c r="O47" i="213"/>
  <c r="O40" i="213"/>
  <c r="J21" i="213"/>
  <c r="J20" i="213"/>
  <c r="J7" i="213"/>
  <c r="J65" i="213"/>
  <c r="J58" i="213"/>
  <c r="P3" i="213"/>
  <c r="M51" i="213"/>
  <c r="M14" i="213"/>
  <c r="M66" i="213"/>
  <c r="M59" i="213"/>
  <c r="M52" i="213"/>
  <c r="P57" i="213"/>
  <c r="P32" i="213"/>
  <c r="P19" i="213"/>
  <c r="P12" i="213"/>
  <c r="P5" i="213"/>
  <c r="R39" i="213"/>
  <c r="R50" i="213"/>
  <c r="R37" i="213"/>
  <c r="R30" i="213"/>
  <c r="R23" i="213"/>
  <c r="R16" i="213"/>
  <c r="S9" i="213"/>
  <c r="S55" i="213"/>
  <c r="S48" i="213"/>
  <c r="S41" i="213"/>
  <c r="S34" i="213"/>
  <c r="U51" i="213"/>
  <c r="U14" i="213"/>
  <c r="U66" i="213"/>
  <c r="U59" i="213"/>
  <c r="U52" i="213"/>
  <c r="V15" i="213"/>
  <c r="V24" i="213"/>
  <c r="V11" i="213"/>
  <c r="V66" i="213"/>
  <c r="V43" i="213"/>
  <c r="U8" i="214"/>
  <c r="U73" i="214" s="1"/>
  <c r="W59" i="214"/>
  <c r="Q39" i="214"/>
  <c r="N48" i="214"/>
  <c r="L61" i="214"/>
  <c r="W37" i="214"/>
  <c r="Q48" i="214"/>
  <c r="R56" i="214"/>
  <c r="O48" i="214"/>
  <c r="V73" i="214"/>
  <c r="V72" i="214"/>
  <c r="V74" i="214"/>
  <c r="L19" i="214"/>
  <c r="H19" i="214" s="1"/>
  <c r="T57" i="214"/>
  <c r="R48" i="214"/>
  <c r="L48" i="214"/>
  <c r="X29" i="214"/>
  <c r="K39" i="214"/>
  <c r="I39" i="214" s="1"/>
  <c r="T60" i="214"/>
  <c r="W18" i="214"/>
  <c r="N12" i="214"/>
  <c r="T11" i="214"/>
  <c r="X24" i="214"/>
  <c r="K33" i="214"/>
  <c r="R33" i="214"/>
  <c r="R36" i="214"/>
  <c r="Q16" i="214"/>
  <c r="T36" i="214"/>
  <c r="T65" i="214"/>
  <c r="O34" i="213"/>
  <c r="J51" i="213"/>
  <c r="J14" i="213"/>
  <c r="J66" i="213"/>
  <c r="J59" i="213"/>
  <c r="J52" i="213"/>
  <c r="S3" i="213"/>
  <c r="M15" i="213"/>
  <c r="M8" i="213"/>
  <c r="M60" i="213"/>
  <c r="M53" i="213"/>
  <c r="M46" i="213"/>
  <c r="P27" i="213"/>
  <c r="P26" i="213"/>
  <c r="P13" i="213"/>
  <c r="P6" i="213"/>
  <c r="P64" i="213"/>
  <c r="R63" i="213"/>
  <c r="R44" i="213"/>
  <c r="R31" i="213"/>
  <c r="R24" i="213"/>
  <c r="R17" i="213"/>
  <c r="R10" i="213"/>
  <c r="S62" i="213"/>
  <c r="S49" i="213"/>
  <c r="S42" i="213"/>
  <c r="S35" i="213"/>
  <c r="S28" i="213"/>
  <c r="U15" i="213"/>
  <c r="U8" i="213"/>
  <c r="U60" i="213"/>
  <c r="U53" i="213"/>
  <c r="U46" i="213"/>
  <c r="V56" i="213"/>
  <c r="V18" i="213"/>
  <c r="V5" i="213"/>
  <c r="V54" i="213"/>
  <c r="V64" i="213"/>
  <c r="K41" i="214"/>
  <c r="U63" i="214"/>
  <c r="L56" i="214"/>
  <c r="K52" i="214"/>
  <c r="O51" i="214"/>
  <c r="K12" i="214"/>
  <c r="R12" i="214"/>
  <c r="U19" i="214"/>
  <c r="X48" i="214"/>
  <c r="R49" i="214"/>
  <c r="O20" i="214"/>
  <c r="O74" i="214" s="1"/>
  <c r="Q36" i="214"/>
  <c r="R28" i="214"/>
  <c r="O41" i="214"/>
  <c r="W55" i="214"/>
  <c r="K36" i="214"/>
  <c r="T51" i="214"/>
  <c r="Q3" i="214"/>
  <c r="I3" i="214" s="1"/>
  <c r="R8" i="214"/>
  <c r="R74" i="214" s="1"/>
  <c r="L37" i="214"/>
  <c r="Q64" i="214"/>
  <c r="U37" i="214"/>
  <c r="R63" i="214"/>
  <c r="O28" i="213"/>
  <c r="J15" i="213"/>
  <c r="J8" i="213"/>
  <c r="J60" i="213"/>
  <c r="J53" i="213"/>
  <c r="J46" i="213"/>
  <c r="V3" i="213"/>
  <c r="M45" i="213"/>
  <c r="M61" i="213"/>
  <c r="M54" i="213"/>
  <c r="M47" i="213"/>
  <c r="M40" i="213"/>
  <c r="P21" i="213"/>
  <c r="P20" i="213"/>
  <c r="P7" i="213"/>
  <c r="P65" i="213"/>
  <c r="P58" i="213"/>
  <c r="R33" i="213"/>
  <c r="R38" i="213"/>
  <c r="R25" i="213"/>
  <c r="R18" i="213"/>
  <c r="R11" i="213"/>
  <c r="R4" i="213"/>
  <c r="S56" i="213"/>
  <c r="S43" i="213"/>
  <c r="S36" i="213"/>
  <c r="S29" i="213"/>
  <c r="S22" i="213"/>
  <c r="U45" i="213"/>
  <c r="U61" i="213"/>
  <c r="U54" i="213"/>
  <c r="U47" i="213"/>
  <c r="U40" i="213"/>
  <c r="V38" i="213"/>
  <c r="V12" i="213"/>
  <c r="V63" i="213"/>
  <c r="V36" i="213"/>
  <c r="V58" i="213"/>
  <c r="O39" i="214"/>
  <c r="N47" i="214"/>
  <c r="N55" i="214"/>
  <c r="O55" i="214"/>
  <c r="Q49" i="214"/>
  <c r="N37" i="214"/>
  <c r="K49" i="214"/>
  <c r="X56" i="214"/>
  <c r="K45" i="214"/>
  <c r="R45" i="214"/>
  <c r="R41" i="214"/>
  <c r="T47" i="214"/>
  <c r="L57" i="214"/>
  <c r="K31" i="214"/>
  <c r="Q51" i="214"/>
  <c r="T28" i="214"/>
  <c r="X53" i="214"/>
  <c r="L65" i="214"/>
  <c r="U53" i="214"/>
  <c r="X31" i="214"/>
  <c r="H31" i="214" s="1"/>
  <c r="K53" i="214"/>
  <c r="W63" i="214"/>
  <c r="O22" i="213"/>
  <c r="J45" i="213"/>
  <c r="J61" i="213"/>
  <c r="J54" i="213"/>
  <c r="J47" i="213"/>
  <c r="J40" i="213"/>
  <c r="O3" i="213"/>
  <c r="M9" i="213"/>
  <c r="M55" i="213"/>
  <c r="M48" i="213"/>
  <c r="M41" i="213"/>
  <c r="M34" i="213"/>
  <c r="P51" i="213"/>
  <c r="P14" i="213"/>
  <c r="P66" i="213"/>
  <c r="P59" i="213"/>
  <c r="P52" i="213"/>
  <c r="R57" i="213"/>
  <c r="R32" i="213"/>
  <c r="R19" i="213"/>
  <c r="R12" i="213"/>
  <c r="R5" i="213"/>
  <c r="S39" i="213"/>
  <c r="S50" i="213"/>
  <c r="S37" i="213"/>
  <c r="S30" i="213"/>
  <c r="S23" i="213"/>
  <c r="S16" i="213"/>
  <c r="U9" i="213"/>
  <c r="U55" i="213"/>
  <c r="U48" i="213"/>
  <c r="U41" i="213"/>
  <c r="U34" i="213"/>
  <c r="V20" i="213"/>
  <c r="V65" i="213"/>
  <c r="V45" i="213"/>
  <c r="V6" i="213"/>
  <c r="V52" i="213"/>
  <c r="U10" i="214"/>
  <c r="K56" i="214"/>
  <c r="X47" i="214"/>
  <c r="X51" i="214"/>
  <c r="J74" i="214"/>
  <c r="J73" i="214"/>
  <c r="J72" i="214"/>
  <c r="N64" i="214"/>
  <c r="T52" i="214"/>
  <c r="U31" i="214"/>
  <c r="N52" i="214"/>
  <c r="X37" i="214"/>
  <c r="R35" i="214"/>
  <c r="H35" i="214" s="1"/>
  <c r="O12" i="214"/>
  <c r="T48" i="214"/>
  <c r="N60" i="214"/>
  <c r="R53" i="214"/>
  <c r="N65" i="214"/>
  <c r="U20" i="214"/>
  <c r="K8" i="214"/>
  <c r="T44" i="214"/>
  <c r="T37" i="214"/>
  <c r="O63" i="214"/>
  <c r="K43" i="214"/>
  <c r="K20" i="214"/>
  <c r="L40" i="214"/>
  <c r="R20" i="214"/>
  <c r="H55" i="214"/>
  <c r="H51" i="214"/>
  <c r="I51" i="214"/>
  <c r="I59" i="214"/>
  <c r="I55" i="214"/>
  <c r="I43" i="214"/>
  <c r="N74" i="214"/>
  <c r="U74" i="214"/>
  <c r="N73" i="214"/>
  <c r="L73" i="214"/>
  <c r="W72" i="214"/>
  <c r="G2" i="81"/>
  <c r="N51" i="81"/>
  <c r="N42" i="81"/>
  <c r="N10" i="81"/>
  <c r="S53" i="81"/>
  <c r="N45" i="81"/>
  <c r="N4" i="81"/>
  <c r="S54" i="81"/>
  <c r="N49" i="81"/>
  <c r="N11" i="81"/>
  <c r="S61" i="81"/>
  <c r="N43" i="81"/>
  <c r="N5" i="81"/>
  <c r="S55" i="81"/>
  <c r="S28" i="81"/>
  <c r="N37" i="81"/>
  <c r="N21" i="81"/>
  <c r="S49" i="81"/>
  <c r="S22" i="81"/>
  <c r="N50" i="81"/>
  <c r="N52" i="81"/>
  <c r="S43" i="81"/>
  <c r="S16" i="81"/>
  <c r="N44" i="81"/>
  <c r="N25" i="81"/>
  <c r="N9" i="81"/>
  <c r="S24" i="81"/>
  <c r="N38" i="81"/>
  <c r="N53" i="81"/>
  <c r="S56" i="81"/>
  <c r="S11" i="81"/>
  <c r="N47" i="81"/>
  <c r="N64" i="81"/>
  <c r="S25" i="81"/>
  <c r="S63" i="81"/>
  <c r="N26" i="81"/>
  <c r="N7" i="81"/>
  <c r="N41" i="81"/>
  <c r="N28" i="81"/>
  <c r="N63" i="81"/>
  <c r="S20" i="81"/>
  <c r="S19" i="81"/>
  <c r="S6" i="81"/>
  <c r="S64" i="81"/>
  <c r="S57" i="81"/>
  <c r="N23" i="81"/>
  <c r="S44" i="81"/>
  <c r="S39" i="81"/>
  <c r="N55" i="81"/>
  <c r="N65" i="81"/>
  <c r="S47" i="81"/>
  <c r="S33" i="81"/>
  <c r="N39" i="81"/>
  <c r="N33" i="81"/>
  <c r="S41" i="81"/>
  <c r="S27" i="81"/>
  <c r="N57" i="81"/>
  <c r="N27" i="81"/>
  <c r="S42" i="81"/>
  <c r="S21" i="81"/>
  <c r="N58" i="81"/>
  <c r="S36" i="81"/>
  <c r="S15" i="81"/>
  <c r="N31" i="81"/>
  <c r="N15" i="81"/>
  <c r="S30" i="81"/>
  <c r="S9" i="81"/>
  <c r="N6" i="81"/>
  <c r="S32" i="81"/>
  <c r="S17" i="81"/>
  <c r="S3" i="81"/>
  <c r="N19" i="81"/>
  <c r="N3" i="81"/>
  <c r="S18" i="81"/>
  <c r="S2" i="81"/>
  <c r="N32" i="81"/>
  <c r="N34" i="81"/>
  <c r="S12" i="81"/>
  <c r="N20" i="81"/>
  <c r="N54" i="81"/>
  <c r="N35" i="81"/>
  <c r="N22" i="81"/>
  <c r="N62" i="81"/>
  <c r="S50" i="81"/>
  <c r="S13" i="81"/>
  <c r="S65" i="81"/>
  <c r="S58" i="81"/>
  <c r="S51" i="81"/>
  <c r="N8" i="81"/>
  <c r="N60" i="81"/>
  <c r="S60" i="81"/>
  <c r="S46" i="81"/>
  <c r="N36" i="81"/>
  <c r="N17" i="81"/>
  <c r="S8" i="81"/>
  <c r="S40" i="81"/>
  <c r="N30" i="81"/>
  <c r="N59" i="81"/>
  <c r="S48" i="81"/>
  <c r="S34" i="81"/>
  <c r="N24" i="81"/>
  <c r="N2" i="81"/>
  <c r="S35" i="81"/>
  <c r="N56" i="81"/>
  <c r="N18" i="81"/>
  <c r="S38" i="81"/>
  <c r="S29" i="81"/>
  <c r="N12" i="81"/>
  <c r="S62" i="81"/>
  <c r="S23" i="81"/>
  <c r="N46" i="81"/>
  <c r="S37" i="81"/>
  <c r="S10" i="81"/>
  <c r="N40" i="81"/>
  <c r="S31" i="81"/>
  <c r="S4" i="81"/>
  <c r="N13" i="81"/>
  <c r="S26" i="81"/>
  <c r="S5" i="81"/>
  <c r="N14" i="81"/>
  <c r="N48" i="81"/>
  <c r="N29" i="81"/>
  <c r="N16" i="81"/>
  <c r="N61" i="81"/>
  <c r="S14" i="81"/>
  <c r="S7" i="81"/>
  <c r="S59" i="81"/>
  <c r="S52" i="81"/>
  <c r="S45" i="81"/>
  <c r="K72" i="214" l="1"/>
  <c r="H7" i="214"/>
  <c r="H67" i="214" s="1"/>
  <c r="H68" i="214" s="1"/>
  <c r="Q72" i="214"/>
  <c r="L72" i="214"/>
  <c r="U72" i="214"/>
  <c r="X73" i="214"/>
  <c r="X72" i="214"/>
  <c r="Q73" i="214"/>
  <c r="K74" i="214"/>
  <c r="R72" i="214"/>
  <c r="O72" i="214"/>
  <c r="R73" i="214"/>
  <c r="T74" i="214"/>
  <c r="Q74" i="214"/>
  <c r="I67" i="214"/>
  <c r="I68" i="214" s="1"/>
  <c r="M40" i="186"/>
  <c r="L40" i="186"/>
  <c r="K40" i="186"/>
  <c r="J40" i="186"/>
  <c r="I40" i="186"/>
  <c r="M38" i="186"/>
  <c r="L38" i="186"/>
  <c r="K38" i="186"/>
  <c r="J38" i="186"/>
  <c r="I38" i="186"/>
  <c r="M40" i="185"/>
  <c r="L40" i="185"/>
  <c r="K40" i="185"/>
  <c r="J40" i="185"/>
  <c r="I40" i="185"/>
  <c r="M38" i="185"/>
  <c r="L38" i="185"/>
  <c r="K38" i="185"/>
  <c r="J38" i="185"/>
  <c r="I38" i="185"/>
  <c r="M40" i="184"/>
  <c r="L40" i="184"/>
  <c r="K40" i="184"/>
  <c r="J40" i="184"/>
  <c r="I40" i="184"/>
  <c r="M38" i="184"/>
  <c r="L38" i="184"/>
  <c r="K38" i="184"/>
  <c r="J38" i="184"/>
  <c r="I38" i="184"/>
  <c r="M40" i="183"/>
  <c r="L40" i="183"/>
  <c r="K40" i="183"/>
  <c r="J40" i="183"/>
  <c r="I40" i="183"/>
  <c r="M38" i="183"/>
  <c r="L38" i="183"/>
  <c r="K38" i="183"/>
  <c r="J38" i="183"/>
  <c r="I38" i="183"/>
  <c r="M40" i="182"/>
  <c r="L40" i="182"/>
  <c r="K40" i="182"/>
  <c r="J40" i="182"/>
  <c r="I40" i="182"/>
  <c r="M38" i="182"/>
  <c r="L38" i="182"/>
  <c r="K38" i="182"/>
  <c r="J38" i="182"/>
  <c r="I38" i="182"/>
  <c r="M40" i="181"/>
  <c r="L40" i="181"/>
  <c r="K40" i="181"/>
  <c r="J40" i="181"/>
  <c r="I40" i="181"/>
  <c r="M38" i="181"/>
  <c r="L38" i="181"/>
  <c r="K38" i="181"/>
  <c r="J38" i="181"/>
  <c r="I38" i="181"/>
  <c r="M40" i="180"/>
  <c r="L40" i="180"/>
  <c r="K40" i="180"/>
  <c r="J40" i="180"/>
  <c r="I40" i="180"/>
  <c r="M38" i="180"/>
  <c r="L38" i="180"/>
  <c r="K38" i="180"/>
  <c r="J38" i="180"/>
  <c r="I38" i="180"/>
  <c r="M40" i="179"/>
  <c r="L40" i="179"/>
  <c r="K40" i="179"/>
  <c r="J40" i="179"/>
  <c r="I40" i="179"/>
  <c r="M38" i="179"/>
  <c r="L38" i="179"/>
  <c r="K38" i="179"/>
  <c r="J38" i="179"/>
  <c r="I38" i="179"/>
  <c r="M40" i="178"/>
  <c r="L40" i="178"/>
  <c r="K40" i="178"/>
  <c r="J40" i="178"/>
  <c r="I40" i="178"/>
  <c r="M38" i="178"/>
  <c r="L38" i="178"/>
  <c r="K38" i="178"/>
  <c r="J38" i="178"/>
  <c r="I38" i="178"/>
  <c r="M40" i="177"/>
  <c r="L40" i="177"/>
  <c r="K40" i="177"/>
  <c r="J40" i="177"/>
  <c r="I40" i="177"/>
  <c r="M38" i="177"/>
  <c r="L38" i="177"/>
  <c r="K38" i="177"/>
  <c r="J38" i="177"/>
  <c r="I38" i="177"/>
  <c r="M37" i="176"/>
  <c r="L37" i="176"/>
  <c r="K37" i="176"/>
  <c r="J37" i="176"/>
  <c r="I43" i="176"/>
  <c r="H43" i="176"/>
  <c r="G43" i="176"/>
  <c r="F43" i="176"/>
  <c r="E43" i="176"/>
  <c r="M40" i="175"/>
  <c r="L40" i="175"/>
  <c r="K40" i="175"/>
  <c r="J40" i="175"/>
  <c r="I40" i="175"/>
  <c r="M38" i="175"/>
  <c r="L38" i="175"/>
  <c r="K38" i="175"/>
  <c r="J38" i="175"/>
  <c r="I38" i="175"/>
  <c r="M40" i="174"/>
  <c r="L40" i="174"/>
  <c r="K40" i="174"/>
  <c r="J40" i="174"/>
  <c r="I40" i="174"/>
  <c r="M38" i="174"/>
  <c r="L38" i="174"/>
  <c r="K38" i="174"/>
  <c r="J38" i="174"/>
  <c r="I38" i="174"/>
  <c r="M40" i="173"/>
  <c r="L40" i="173"/>
  <c r="K40" i="173"/>
  <c r="J40" i="173"/>
  <c r="I40" i="173"/>
  <c r="M38" i="173"/>
  <c r="L38" i="173"/>
  <c r="K38" i="173"/>
  <c r="J38" i="173"/>
  <c r="I38" i="173"/>
  <c r="M40" i="172"/>
  <c r="L40" i="172"/>
  <c r="K40" i="172"/>
  <c r="J40" i="172"/>
  <c r="I40" i="172"/>
  <c r="M38" i="172"/>
  <c r="L38" i="172"/>
  <c r="K38" i="172"/>
  <c r="J38" i="172"/>
  <c r="I38" i="172"/>
  <c r="M40" i="171"/>
  <c r="L40" i="171"/>
  <c r="K40" i="171"/>
  <c r="J40" i="171"/>
  <c r="I40" i="171"/>
  <c r="M38" i="171"/>
  <c r="L38" i="171"/>
  <c r="K38" i="171"/>
  <c r="J38" i="171"/>
  <c r="I38" i="171"/>
  <c r="M40" i="170"/>
  <c r="L40" i="170"/>
  <c r="K40" i="170"/>
  <c r="J40" i="170"/>
  <c r="I40" i="170"/>
  <c r="M38" i="170"/>
  <c r="L38" i="170"/>
  <c r="K38" i="170"/>
  <c r="J38" i="170"/>
  <c r="I38" i="170"/>
  <c r="M40" i="169"/>
  <c r="L40" i="169"/>
  <c r="K40" i="169"/>
  <c r="J40" i="169"/>
  <c r="I40" i="169"/>
  <c r="M38" i="169"/>
  <c r="L38" i="169"/>
  <c r="K38" i="169"/>
  <c r="J38" i="169"/>
  <c r="I38" i="169"/>
  <c r="M40" i="168"/>
  <c r="L40" i="168"/>
  <c r="K40" i="168"/>
  <c r="J40" i="168"/>
  <c r="I40" i="168"/>
  <c r="M38" i="168"/>
  <c r="L38" i="168"/>
  <c r="K38" i="168"/>
  <c r="J38" i="168"/>
  <c r="I38" i="168"/>
  <c r="M40" i="167"/>
  <c r="L40" i="167"/>
  <c r="K40" i="167"/>
  <c r="J40" i="167"/>
  <c r="I40" i="167"/>
  <c r="M38" i="167"/>
  <c r="L38" i="167"/>
  <c r="K38" i="167"/>
  <c r="J38" i="167"/>
  <c r="I38" i="167"/>
  <c r="M40" i="166"/>
  <c r="L40" i="166"/>
  <c r="K40" i="166"/>
  <c r="J40" i="166"/>
  <c r="I40" i="166"/>
  <c r="M38" i="166"/>
  <c r="L38" i="166"/>
  <c r="K38" i="166"/>
  <c r="J38" i="166"/>
  <c r="I38" i="166"/>
  <c r="M40" i="165"/>
  <c r="L40" i="165"/>
  <c r="K40" i="165"/>
  <c r="J40" i="165"/>
  <c r="I40" i="165"/>
  <c r="M38" i="165"/>
  <c r="L38" i="165"/>
  <c r="K38" i="165"/>
  <c r="J38" i="165"/>
  <c r="I38" i="165"/>
  <c r="M40" i="164"/>
  <c r="L40" i="164"/>
  <c r="K40" i="164"/>
  <c r="J40" i="164"/>
  <c r="I40" i="164"/>
  <c r="M38" i="164"/>
  <c r="L38" i="164"/>
  <c r="K38" i="164"/>
  <c r="J38" i="164"/>
  <c r="I38" i="164"/>
  <c r="M40" i="163"/>
  <c r="L40" i="163"/>
  <c r="K40" i="163"/>
  <c r="J40" i="163"/>
  <c r="I40" i="163"/>
  <c r="M38" i="163"/>
  <c r="L38" i="163"/>
  <c r="K38" i="163"/>
  <c r="J38" i="163"/>
  <c r="I38" i="163"/>
  <c r="M40" i="162"/>
  <c r="L40" i="162"/>
  <c r="K40" i="162"/>
  <c r="J40" i="162"/>
  <c r="I40" i="162"/>
  <c r="M38" i="162"/>
  <c r="L38" i="162"/>
  <c r="K38" i="162"/>
  <c r="J38" i="162"/>
  <c r="I38" i="162"/>
  <c r="M40" i="161"/>
  <c r="L40" i="161"/>
  <c r="K40" i="161"/>
  <c r="J40" i="161"/>
  <c r="I40" i="161"/>
  <c r="M38" i="161"/>
  <c r="L38" i="161"/>
  <c r="K38" i="161"/>
  <c r="J38" i="161"/>
  <c r="I38" i="161"/>
  <c r="M40" i="160"/>
  <c r="L40" i="160"/>
  <c r="K40" i="160"/>
  <c r="J40" i="160"/>
  <c r="I40" i="160"/>
  <c r="M38" i="160"/>
  <c r="L38" i="160"/>
  <c r="K38" i="160"/>
  <c r="J38" i="160"/>
  <c r="I38" i="160"/>
  <c r="M40" i="159"/>
  <c r="L40" i="159"/>
  <c r="K40" i="159"/>
  <c r="J40" i="159"/>
  <c r="I40" i="159"/>
  <c r="M38" i="159"/>
  <c r="L38" i="159"/>
  <c r="K38" i="159"/>
  <c r="J38" i="159"/>
  <c r="I38" i="159"/>
  <c r="M40" i="158"/>
  <c r="L40" i="158"/>
  <c r="K40" i="158"/>
  <c r="J40" i="158"/>
  <c r="I40" i="158"/>
  <c r="M38" i="158"/>
  <c r="L38" i="158"/>
  <c r="K38" i="158"/>
  <c r="J38" i="158"/>
  <c r="I38" i="158"/>
  <c r="M40" i="157"/>
  <c r="L40" i="157"/>
  <c r="K40" i="157"/>
  <c r="J40" i="157"/>
  <c r="I40" i="157"/>
  <c r="M38" i="157"/>
  <c r="L38" i="157"/>
  <c r="K38" i="157"/>
  <c r="J38" i="157"/>
  <c r="I38" i="157"/>
  <c r="M40" i="156"/>
  <c r="L40" i="156"/>
  <c r="K40" i="156"/>
  <c r="J40" i="156"/>
  <c r="I40" i="156"/>
  <c r="M38" i="156"/>
  <c r="L38" i="156"/>
  <c r="K38" i="156"/>
  <c r="J38" i="156"/>
  <c r="I38" i="156"/>
  <c r="M40" i="155"/>
  <c r="L40" i="155"/>
  <c r="K40" i="155"/>
  <c r="J40" i="155"/>
  <c r="I40" i="155"/>
  <c r="M38" i="155"/>
  <c r="L38" i="155"/>
  <c r="K38" i="155"/>
  <c r="J38" i="155"/>
  <c r="I38" i="155"/>
  <c r="M40" i="154"/>
  <c r="L40" i="154"/>
  <c r="K40" i="154"/>
  <c r="J40" i="154"/>
  <c r="I40" i="154"/>
  <c r="M38" i="154"/>
  <c r="L38" i="154"/>
  <c r="K38" i="154"/>
  <c r="J38" i="154"/>
  <c r="I38" i="154"/>
  <c r="M40" i="153"/>
  <c r="L40" i="153"/>
  <c r="K40" i="153"/>
  <c r="J40" i="153"/>
  <c r="I40" i="153"/>
  <c r="M38" i="153"/>
  <c r="L38" i="153"/>
  <c r="K38" i="153"/>
  <c r="J38" i="153"/>
  <c r="I38" i="153"/>
  <c r="M40" i="152"/>
  <c r="L40" i="152"/>
  <c r="K40" i="152"/>
  <c r="J40" i="152"/>
  <c r="I40" i="152"/>
  <c r="M38" i="152"/>
  <c r="L38" i="152"/>
  <c r="K38" i="152"/>
  <c r="J38" i="152"/>
  <c r="I38" i="152"/>
  <c r="M40" i="151"/>
  <c r="L40" i="151"/>
  <c r="K40" i="151"/>
  <c r="J40" i="151"/>
  <c r="I40" i="151"/>
  <c r="M38" i="151"/>
  <c r="L38" i="151"/>
  <c r="K38" i="151"/>
  <c r="J38" i="151"/>
  <c r="I38" i="151"/>
  <c r="M40" i="150"/>
  <c r="L40" i="150"/>
  <c r="K40" i="150"/>
  <c r="J40" i="150"/>
  <c r="I40" i="150"/>
  <c r="M38" i="150"/>
  <c r="L38" i="150"/>
  <c r="K38" i="150"/>
  <c r="J38" i="150"/>
  <c r="I38" i="150"/>
  <c r="M40" i="149"/>
  <c r="L40" i="149"/>
  <c r="K40" i="149"/>
  <c r="J40" i="149"/>
  <c r="I40" i="149"/>
  <c r="M38" i="149"/>
  <c r="L38" i="149"/>
  <c r="K38" i="149"/>
  <c r="J38" i="149"/>
  <c r="I38" i="149"/>
  <c r="M40" i="148"/>
  <c r="L40" i="148"/>
  <c r="K40" i="148"/>
  <c r="J40" i="148"/>
  <c r="I40" i="148"/>
  <c r="M38" i="148"/>
  <c r="L38" i="148"/>
  <c r="K38" i="148"/>
  <c r="J38" i="148"/>
  <c r="I38" i="148"/>
  <c r="M40" i="147"/>
  <c r="L40" i="147"/>
  <c r="K40" i="147"/>
  <c r="J40" i="147"/>
  <c r="I40" i="147"/>
  <c r="M38" i="147"/>
  <c r="L38" i="147"/>
  <c r="K38" i="147"/>
  <c r="J38" i="147"/>
  <c r="I38" i="147"/>
  <c r="M40" i="146"/>
  <c r="L40" i="146"/>
  <c r="K40" i="146"/>
  <c r="J40" i="146"/>
  <c r="I40" i="146"/>
  <c r="M38" i="146"/>
  <c r="L38" i="146"/>
  <c r="K38" i="146"/>
  <c r="J38" i="146"/>
  <c r="I38" i="146"/>
  <c r="M40" i="145"/>
  <c r="L40" i="145"/>
  <c r="K40" i="145"/>
  <c r="J40" i="145"/>
  <c r="I40" i="145"/>
  <c r="M38" i="145"/>
  <c r="L38" i="145"/>
  <c r="K38" i="145"/>
  <c r="J38" i="145"/>
  <c r="I38" i="145"/>
  <c r="M40" i="144"/>
  <c r="L40" i="144"/>
  <c r="K40" i="144"/>
  <c r="J40" i="144"/>
  <c r="I40" i="144"/>
  <c r="M38" i="144"/>
  <c r="L38" i="144"/>
  <c r="K38" i="144"/>
  <c r="J38" i="144"/>
  <c r="I38" i="144"/>
  <c r="M40" i="143"/>
  <c r="L40" i="143"/>
  <c r="K40" i="143"/>
  <c r="J40" i="143"/>
  <c r="I40" i="143"/>
  <c r="M38" i="143"/>
  <c r="L38" i="143"/>
  <c r="K38" i="143"/>
  <c r="J38" i="143"/>
  <c r="I38" i="143"/>
  <c r="M40" i="142"/>
  <c r="L40" i="142"/>
  <c r="K40" i="142"/>
  <c r="J40" i="142"/>
  <c r="I40" i="142"/>
  <c r="M38" i="142"/>
  <c r="L38" i="142"/>
  <c r="K38" i="142"/>
  <c r="J38" i="142"/>
  <c r="I38" i="142"/>
  <c r="M40" i="141"/>
  <c r="L40" i="141"/>
  <c r="K40" i="141"/>
  <c r="J40" i="141"/>
  <c r="I40" i="141"/>
  <c r="M38" i="141"/>
  <c r="L38" i="141"/>
  <c r="K38" i="141"/>
  <c r="J38" i="141"/>
  <c r="I38" i="141"/>
  <c r="M40" i="140"/>
  <c r="L40" i="140"/>
  <c r="K40" i="140"/>
  <c r="J40" i="140"/>
  <c r="I40" i="140"/>
  <c r="M38" i="140"/>
  <c r="L38" i="140"/>
  <c r="K38" i="140"/>
  <c r="J38" i="140"/>
  <c r="I38" i="140"/>
  <c r="M40" i="139"/>
  <c r="L40" i="139"/>
  <c r="K40" i="139"/>
  <c r="J40" i="139"/>
  <c r="I40" i="139"/>
  <c r="M38" i="139"/>
  <c r="L38" i="139"/>
  <c r="K38" i="139"/>
  <c r="J38" i="139"/>
  <c r="I38" i="139"/>
  <c r="J40" i="115" l="1"/>
  <c r="M40" i="110"/>
  <c r="L40" i="110"/>
  <c r="K40" i="110"/>
  <c r="J40" i="110"/>
  <c r="I40" i="110"/>
  <c r="M38" i="110"/>
  <c r="L38" i="110"/>
  <c r="K38" i="110"/>
  <c r="J38" i="110"/>
  <c r="I38" i="110"/>
  <c r="M40" i="111"/>
  <c r="L40" i="111"/>
  <c r="K40" i="111"/>
  <c r="J40" i="111"/>
  <c r="I40" i="111"/>
  <c r="M38" i="111"/>
  <c r="L38" i="111"/>
  <c r="K38" i="111"/>
  <c r="J38" i="111"/>
  <c r="I38" i="111"/>
  <c r="M40" i="112"/>
  <c r="L40" i="112"/>
  <c r="K40" i="112"/>
  <c r="J40" i="112"/>
  <c r="I40" i="112"/>
  <c r="M38" i="112"/>
  <c r="L38" i="112"/>
  <c r="K38" i="112"/>
  <c r="J38" i="112"/>
  <c r="I38" i="112"/>
  <c r="M40" i="113"/>
  <c r="L40" i="113"/>
  <c r="K40" i="113"/>
  <c r="J40" i="113"/>
  <c r="I40" i="113"/>
  <c r="M38" i="113"/>
  <c r="L38" i="113"/>
  <c r="K38" i="113"/>
  <c r="J38" i="113"/>
  <c r="I38" i="113"/>
  <c r="M40" i="114"/>
  <c r="L40" i="114"/>
  <c r="K40" i="114"/>
  <c r="J40" i="114"/>
  <c r="I40" i="114"/>
  <c r="M38" i="114"/>
  <c r="L38" i="114"/>
  <c r="K38" i="114"/>
  <c r="J38" i="114"/>
  <c r="I38" i="114"/>
  <c r="M40" i="115"/>
  <c r="L40" i="115"/>
  <c r="K40" i="115"/>
  <c r="I40" i="115"/>
  <c r="M38" i="115"/>
  <c r="L38" i="115"/>
  <c r="K38" i="115"/>
  <c r="J38" i="115"/>
  <c r="I38" i="115"/>
  <c r="M40" i="122"/>
  <c r="L40" i="122"/>
  <c r="K40" i="122"/>
  <c r="J40" i="122"/>
  <c r="I40" i="122"/>
  <c r="M38" i="122"/>
  <c r="L38" i="122"/>
  <c r="K38" i="122"/>
  <c r="J38" i="122"/>
  <c r="I38" i="122"/>
  <c r="M40" i="121"/>
  <c r="L40" i="121"/>
  <c r="K40" i="121"/>
  <c r="J40" i="121"/>
  <c r="I40" i="121"/>
  <c r="M38" i="121"/>
  <c r="L38" i="121"/>
  <c r="K38" i="121"/>
  <c r="J38" i="121"/>
  <c r="I38" i="121"/>
  <c r="M40" i="120"/>
  <c r="L40" i="120"/>
  <c r="K40" i="120"/>
  <c r="J40" i="120"/>
  <c r="I40" i="120"/>
  <c r="M38" i="120"/>
  <c r="L38" i="120"/>
  <c r="K38" i="120"/>
  <c r="J38" i="120"/>
  <c r="I38" i="120"/>
  <c r="M40" i="119"/>
  <c r="L40" i="119"/>
  <c r="K40" i="119"/>
  <c r="J40" i="119"/>
  <c r="I40" i="119"/>
  <c r="M38" i="119"/>
  <c r="L38" i="119"/>
  <c r="K38" i="119"/>
  <c r="J38" i="119"/>
  <c r="I38" i="119"/>
  <c r="M40" i="118"/>
  <c r="L40" i="118"/>
  <c r="K40" i="118"/>
  <c r="J40" i="118"/>
  <c r="I40" i="118"/>
  <c r="M38" i="118"/>
  <c r="L38" i="118"/>
  <c r="K38" i="118"/>
  <c r="J38" i="118"/>
  <c r="I38" i="118"/>
  <c r="M40" i="117"/>
  <c r="L40" i="117"/>
  <c r="K40" i="117"/>
  <c r="J40" i="117"/>
  <c r="I40" i="117"/>
  <c r="M38" i="117"/>
  <c r="L38" i="117"/>
  <c r="K38" i="117"/>
  <c r="J38" i="117"/>
  <c r="I38" i="117"/>
  <c r="M40" i="116"/>
  <c r="L40" i="116"/>
  <c r="K40" i="116"/>
  <c r="J40" i="116"/>
  <c r="I40" i="116"/>
  <c r="M38" i="116"/>
  <c r="L38" i="116"/>
  <c r="K38" i="116"/>
  <c r="J38" i="116"/>
  <c r="I38" i="116"/>
  <c r="M40" i="123"/>
  <c r="L40" i="123"/>
  <c r="K40" i="123"/>
  <c r="J40" i="123"/>
  <c r="I40" i="123"/>
  <c r="M38" i="123"/>
  <c r="L38" i="123"/>
  <c r="K38" i="123"/>
  <c r="J38" i="123"/>
  <c r="I38" i="123"/>
  <c r="M38" i="108"/>
  <c r="L38" i="108"/>
  <c r="K38" i="108"/>
  <c r="J38" i="108"/>
  <c r="I38" i="108"/>
  <c r="A51" i="81"/>
  <c r="A52" i="81"/>
  <c r="A53" i="81"/>
  <c r="A54" i="81"/>
  <c r="A55" i="81"/>
  <c r="A56" i="81"/>
  <c r="A57" i="81"/>
  <c r="A58" i="81"/>
  <c r="A59" i="81"/>
  <c r="A60" i="81"/>
  <c r="A61" i="81"/>
  <c r="A62" i="81"/>
  <c r="A63" i="81"/>
  <c r="A64" i="81"/>
  <c r="A65" i="81"/>
  <c r="A50" i="81"/>
  <c r="A49" i="81"/>
  <c r="A48" i="81"/>
  <c r="A47" i="81"/>
  <c r="A46" i="81"/>
  <c r="A45" i="81"/>
  <c r="A44" i="81"/>
  <c r="A43" i="81"/>
  <c r="A42" i="81"/>
  <c r="A41" i="81"/>
  <c r="A40" i="81"/>
  <c r="A39" i="81"/>
  <c r="A38" i="81"/>
  <c r="A37" i="81"/>
  <c r="A36" i="81"/>
  <c r="A35" i="81"/>
  <c r="A34" i="81"/>
  <c r="A33" i="81"/>
  <c r="A32" i="81"/>
  <c r="A31" i="81"/>
  <c r="A30" i="81"/>
  <c r="A29" i="81"/>
  <c r="A28" i="81"/>
  <c r="A27" i="81"/>
  <c r="A26" i="81"/>
  <c r="A25" i="81"/>
  <c r="A24" i="81"/>
  <c r="A23" i="81"/>
  <c r="A22" i="81"/>
  <c r="A21" i="81"/>
  <c r="A20" i="81"/>
  <c r="A19" i="81"/>
  <c r="A18" i="81"/>
  <c r="A17" i="81"/>
  <c r="A16" i="81"/>
  <c r="A15" i="81"/>
  <c r="A14" i="81"/>
  <c r="A13" i="81"/>
  <c r="A12" i="81"/>
  <c r="A11" i="81"/>
  <c r="A10" i="81"/>
  <c r="A9" i="81"/>
  <c r="A8" i="81"/>
  <c r="A7" i="81"/>
  <c r="A6" i="81"/>
  <c r="A5" i="81"/>
  <c r="A4" i="81"/>
  <c r="A3" i="81"/>
  <c r="A2" i="81"/>
  <c r="AD52" i="81"/>
  <c r="AK51" i="81" a="1"/>
  <c r="AG55" i="81"/>
  <c r="AR26" i="81" a="1"/>
  <c r="AT50" i="81" a="1"/>
  <c r="AD26" i="81"/>
  <c r="AC20" i="81"/>
  <c r="AF7" i="81"/>
  <c r="AC61" i="81"/>
  <c r="AP27" i="81"/>
  <c r="L56" i="81"/>
  <c r="AK33" i="81" a="1"/>
  <c r="AD17" i="81"/>
  <c r="U65" i="81" a="1"/>
  <c r="J56" i="81"/>
  <c r="AK38" i="81" a="1"/>
  <c r="J28" i="81"/>
  <c r="L15" i="81"/>
  <c r="Z50" i="81"/>
  <c r="AG49" i="81"/>
  <c r="AT38" i="81" a="1"/>
  <c r="Z22" i="81"/>
  <c r="AA5" i="81"/>
  <c r="U15" i="81" a="1"/>
  <c r="L8" i="81"/>
  <c r="J46" i="81"/>
  <c r="U40" i="81" a="1"/>
  <c r="AP29" i="81"/>
  <c r="J40" i="81"/>
  <c r="U36" i="81" a="1"/>
  <c r="AC6" i="81"/>
  <c r="AT31" i="81" a="1"/>
  <c r="AG28" i="81"/>
  <c r="AP23" i="81"/>
  <c r="AF48" i="81"/>
  <c r="L26" i="81"/>
  <c r="L27" i="81"/>
  <c r="AW24" i="81" a="1"/>
  <c r="AW50" i="81" a="1"/>
  <c r="AW5" i="81" a="1"/>
  <c r="L4" i="81"/>
  <c r="J31" i="81"/>
  <c r="Z42" i="81"/>
  <c r="AK25" i="81" a="1"/>
  <c r="Z36" i="81"/>
  <c r="AR6" i="81" a="1"/>
  <c r="AG10" i="81"/>
  <c r="AW13" i="81" a="1"/>
  <c r="AT9" i="81" a="1"/>
  <c r="Z37" i="81"/>
  <c r="AP36" i="81"/>
  <c r="AA49" i="81"/>
  <c r="AD55" i="81"/>
  <c r="AG31" i="81"/>
  <c r="AK58" i="81" a="1"/>
  <c r="AA39" i="81"/>
  <c r="AF16" i="81"/>
  <c r="G39" i="81" a="1"/>
  <c r="AG63" i="81"/>
  <c r="J8" i="81"/>
  <c r="AR46" i="81" a="1"/>
  <c r="AW20" i="81" a="1"/>
  <c r="AG20" i="81"/>
  <c r="AP7" i="81"/>
  <c r="AD2" i="81"/>
  <c r="J58" i="81"/>
  <c r="AP55" i="81"/>
  <c r="L17" i="81"/>
  <c r="J13" i="81"/>
  <c r="AA63" i="81"/>
  <c r="AR10" i="81" a="1"/>
  <c r="Z53" i="81"/>
  <c r="AK11" i="81" a="1"/>
  <c r="AK8" i="81" a="1"/>
  <c r="AF58" i="81"/>
  <c r="AP58" i="81"/>
  <c r="AG33" i="81"/>
  <c r="AT5" i="81" a="1"/>
  <c r="AT7" i="81" a="1"/>
  <c r="Z25" i="81"/>
  <c r="AW37" i="81" a="1"/>
  <c r="Z30" i="81"/>
  <c r="U55" i="81" a="1"/>
  <c r="AF65" i="81"/>
  <c r="G51" i="81" a="1"/>
  <c r="J64" i="81"/>
  <c r="AG52" i="81"/>
  <c r="AK57" i="81" a="1"/>
  <c r="AF57" i="81"/>
  <c r="AG42" i="81"/>
  <c r="AT51" i="81" a="1"/>
  <c r="J11" i="81"/>
  <c r="AK61" i="81" a="1"/>
  <c r="AK46" i="81" a="1"/>
  <c r="AT19" i="81" a="1"/>
  <c r="AG4" i="81"/>
  <c r="J53" i="81"/>
  <c r="Z16" i="81"/>
  <c r="U57" i="81" a="1"/>
  <c r="J23" i="81"/>
  <c r="AR44" i="81" a="1"/>
  <c r="AG8" i="81"/>
  <c r="AP22" i="81"/>
  <c r="AD33" i="81"/>
  <c r="AC60" i="81"/>
  <c r="AK45" i="81" a="1"/>
  <c r="AC30" i="81"/>
  <c r="AG61" i="81"/>
  <c r="AK21" i="81" a="1"/>
  <c r="Z14" i="81"/>
  <c r="AP44" i="81"/>
  <c r="U43" i="81" a="1"/>
  <c r="AW32" i="81" a="1"/>
  <c r="U39" i="81" a="1"/>
  <c r="J5" i="81"/>
  <c r="AP40" i="81"/>
  <c r="L60" i="81"/>
  <c r="AG15" i="81"/>
  <c r="AT53" i="81" a="1"/>
  <c r="G26" i="81" a="1"/>
  <c r="Z55" i="81"/>
  <c r="J36" i="81"/>
  <c r="U47" i="81" a="1"/>
  <c r="J20" i="81"/>
  <c r="AP60" i="81"/>
  <c r="AR35" i="81" a="1"/>
  <c r="J30" i="81"/>
  <c r="L48" i="81"/>
  <c r="J29" i="81"/>
  <c r="Z38" i="81"/>
  <c r="AD56" i="81"/>
  <c r="AC63" i="81"/>
  <c r="AC37" i="81"/>
  <c r="AK17" i="81" a="1"/>
  <c r="AK9" i="81" a="1"/>
  <c r="AG44" i="81"/>
  <c r="AR18" i="81" a="1"/>
  <c r="AK23" i="81" a="1"/>
  <c r="AW59" i="81" a="1"/>
  <c r="AD60" i="81"/>
  <c r="AA46" i="81"/>
  <c r="AK48" i="81" a="1"/>
  <c r="U46" i="81" a="1"/>
  <c r="Z33" i="81"/>
  <c r="AC46" i="81"/>
  <c r="Z40" i="81"/>
  <c r="AT63" i="81" a="1"/>
  <c r="G40" i="81" a="1"/>
  <c r="AA59" i="81"/>
  <c r="AW28" i="81" a="1"/>
  <c r="AK62" i="81" a="1"/>
  <c r="AF37" i="81"/>
  <c r="AK54" i="81" a="1"/>
  <c r="AA14" i="81"/>
  <c r="AF39" i="81"/>
  <c r="AK2" i="81" a="1"/>
  <c r="J14" i="81"/>
  <c r="AD16" i="81"/>
  <c r="AT10" i="81" a="1"/>
  <c r="AF36" i="81"/>
  <c r="AF11" i="81"/>
  <c r="L45" i="81"/>
  <c r="U29" i="81" a="1"/>
  <c r="Z11" i="81"/>
  <c r="AD29" i="81"/>
  <c r="Z34" i="81"/>
  <c r="AC27" i="81"/>
  <c r="AT57" i="81" a="1"/>
  <c r="AA22" i="81"/>
  <c r="AK16" i="81" a="1"/>
  <c r="J19" i="81"/>
  <c r="U25" i="81" a="1"/>
  <c r="AD39" i="81"/>
  <c r="AC49" i="81"/>
  <c r="G62" i="81" a="1"/>
  <c r="AA8" i="81"/>
  <c r="AF40" i="81"/>
  <c r="AK32" i="81" a="1"/>
  <c r="AP34" i="81"/>
  <c r="AA16" i="81"/>
  <c r="AD3" i="81"/>
  <c r="U56" i="81" a="1"/>
  <c r="L36" i="81"/>
  <c r="AR61" i="81" a="1"/>
  <c r="J32" i="81"/>
  <c r="AC23" i="81"/>
  <c r="AK34" i="81" a="1"/>
  <c r="L2" i="81"/>
  <c r="AK14" i="81" a="1"/>
  <c r="AA21" i="81"/>
  <c r="AW48" i="81" a="1"/>
  <c r="L50" i="81"/>
  <c r="J27" i="81"/>
  <c r="AR8" i="81" a="1"/>
  <c r="U64" i="81" a="1"/>
  <c r="AR2" i="81" a="1"/>
  <c r="G56" i="81" a="1"/>
  <c r="AF47" i="81"/>
  <c r="L3" i="81"/>
  <c r="AR12" i="81" a="1"/>
  <c r="AD15" i="81"/>
  <c r="AC54" i="81"/>
  <c r="Z41" i="81"/>
  <c r="L35" i="81"/>
  <c r="AP49" i="81"/>
  <c r="G45" i="81" a="1"/>
  <c r="Z9" i="81"/>
  <c r="J41" i="81"/>
  <c r="AW45" i="81" a="1"/>
  <c r="L31" i="81"/>
  <c r="AT36" i="81" a="1"/>
  <c r="AA57" i="81"/>
  <c r="Z2" i="81"/>
  <c r="AW27" i="81" a="1"/>
  <c r="J37" i="81"/>
  <c r="AD25" i="81"/>
  <c r="AD28" i="81"/>
  <c r="AA37" i="81"/>
  <c r="Z46" i="81"/>
  <c r="AF64" i="81"/>
  <c r="U60" i="81" a="1"/>
  <c r="AG13" i="81"/>
  <c r="AA42" i="81"/>
  <c r="AG45" i="81"/>
  <c r="AK40" i="81" a="1"/>
  <c r="AA15" i="81"/>
  <c r="AA45" i="81"/>
  <c r="AT56" i="81" a="1"/>
  <c r="L6" i="81"/>
  <c r="U59" i="81" a="1"/>
  <c r="AA25" i="81"/>
  <c r="AR30" i="81" a="1"/>
  <c r="AK20" i="81" a="1"/>
  <c r="G43" i="81" a="1"/>
  <c r="J16" i="81"/>
  <c r="AC11" i="81"/>
  <c r="Z24" i="81"/>
  <c r="AP26" i="81"/>
  <c r="AW34" i="81" a="1"/>
  <c r="Z62" i="81"/>
  <c r="AF63" i="81"/>
  <c r="AP11" i="81"/>
  <c r="AT30" i="81" a="1"/>
  <c r="AW54" i="81" a="1"/>
  <c r="AK53" i="81" a="1"/>
  <c r="AR29" i="81" a="1"/>
  <c r="Z47" i="81"/>
  <c r="U34" i="81" a="1"/>
  <c r="AW60" i="81" a="1"/>
  <c r="G12" i="81" a="1"/>
  <c r="AG56" i="81"/>
  <c r="AC50" i="81"/>
  <c r="AK60" i="81" a="1"/>
  <c r="AW31" i="81" a="1"/>
  <c r="AF55" i="81"/>
  <c r="AC52" i="81"/>
  <c r="L38" i="81"/>
  <c r="AK15" i="81" a="1"/>
  <c r="AC45" i="81"/>
  <c r="AR4" i="81" a="1"/>
  <c r="AG40" i="81"/>
  <c r="J34" i="81"/>
  <c r="AT4" i="81" a="1"/>
  <c r="J48" i="81"/>
  <c r="G47" i="81" a="1"/>
  <c r="Z28" i="81"/>
  <c r="AG5" i="81"/>
  <c r="AF25" i="81"/>
  <c r="AF41" i="81"/>
  <c r="Z57" i="81"/>
  <c r="AP16" i="81"/>
  <c r="AT54" i="81" a="1"/>
  <c r="J63" i="81"/>
  <c r="AD6" i="81"/>
  <c r="AC32" i="81"/>
  <c r="G58" i="81" a="1"/>
  <c r="AD4" i="81"/>
  <c r="G27" i="81" a="1"/>
  <c r="AA41" i="81"/>
  <c r="AC42" i="81"/>
  <c r="J17" i="81"/>
  <c r="AW25" i="81" a="1"/>
  <c r="AK10" i="81" a="1"/>
  <c r="AA3" i="81"/>
  <c r="AT61" i="81" a="1"/>
  <c r="AC25" i="81"/>
  <c r="G60" i="81" a="1"/>
  <c r="AD58" i="81"/>
  <c r="Z8" i="81"/>
  <c r="J35" i="81"/>
  <c r="AR32" i="81" a="1"/>
  <c r="AT12" i="81" a="1"/>
  <c r="J57" i="81"/>
  <c r="AG39" i="81"/>
  <c r="AP43" i="81"/>
  <c r="AR11" i="81" a="1"/>
  <c r="U58" i="81" a="1"/>
  <c r="U52" i="81" a="1"/>
  <c r="G61" i="81" a="1"/>
  <c r="AA36" i="81"/>
  <c r="AA52" i="81"/>
  <c r="AR42" i="81" a="1"/>
  <c r="J65" i="81"/>
  <c r="AR48" i="81" a="1"/>
  <c r="L34" i="81"/>
  <c r="U41" i="81" a="1"/>
  <c r="AF42" i="81"/>
  <c r="AD32" i="81"/>
  <c r="AD11" i="81"/>
  <c r="J26" i="81"/>
  <c r="J7" i="81"/>
  <c r="Z3" i="81"/>
  <c r="AA23" i="81"/>
  <c r="U54" i="81" a="1"/>
  <c r="AC34" i="81"/>
  <c r="AF56" i="81"/>
  <c r="L54" i="81"/>
  <c r="AC33" i="81"/>
  <c r="AW42" i="81" a="1"/>
  <c r="G54" i="81" a="1"/>
  <c r="AT22" i="81" a="1"/>
  <c r="G16" i="81" a="1"/>
  <c r="AP65" i="81"/>
  <c r="AP39" i="81"/>
  <c r="J51" i="81"/>
  <c r="Z63" i="81"/>
  <c r="AC4" i="81"/>
  <c r="AF6" i="81"/>
  <c r="AT25" i="81" a="1"/>
  <c r="AP25" i="81"/>
  <c r="AR40" i="81" a="1"/>
  <c r="L63" i="81"/>
  <c r="AT29" i="81" a="1"/>
  <c r="AP48" i="81"/>
  <c r="AF45" i="81"/>
  <c r="AA30" i="81"/>
  <c r="AK36" i="81" a="1"/>
  <c r="AD21" i="81"/>
  <c r="G63" i="81" a="1"/>
  <c r="Z29" i="81"/>
  <c r="AR50" i="81" a="1"/>
  <c r="L51" i="81"/>
  <c r="G49" i="81" a="1"/>
  <c r="AK30" i="81" a="1"/>
  <c r="J18" i="81"/>
  <c r="AR5" i="81" a="1"/>
  <c r="AT55" i="81" a="1"/>
  <c r="L16" i="81"/>
  <c r="G48" i="81" a="1"/>
  <c r="G10" i="81" a="1"/>
  <c r="AD47" i="81"/>
  <c r="AP9" i="81"/>
  <c r="G64" i="81" a="1"/>
  <c r="AC41" i="81"/>
  <c r="AD50" i="81"/>
  <c r="AT58" i="81" a="1"/>
  <c r="G15" i="81" a="1"/>
  <c r="AT39" i="81" a="1"/>
  <c r="AA40" i="81"/>
  <c r="AC59" i="81"/>
  <c r="L41" i="81"/>
  <c r="AG3" i="81"/>
  <c r="AP54" i="81"/>
  <c r="AR51" i="81" a="1"/>
  <c r="AG58" i="81"/>
  <c r="AW40" i="81" a="1"/>
  <c r="AP15" i="81"/>
  <c r="AG38" i="81"/>
  <c r="AT40" i="81" a="1"/>
  <c r="AW6" i="81" a="1"/>
  <c r="AA50" i="81"/>
  <c r="AA19" i="81"/>
  <c r="AG62" i="81"/>
  <c r="G18" i="81" a="1"/>
  <c r="G35" i="81" a="1"/>
  <c r="AK39" i="81" a="1"/>
  <c r="AA12" i="81"/>
  <c r="AW38" i="81" a="1"/>
  <c r="U20" i="81" a="1"/>
  <c r="AW36" i="81" a="1"/>
  <c r="AC2" i="81"/>
  <c r="AW30" i="81" a="1"/>
  <c r="G11" i="81" a="1"/>
  <c r="AD23" i="81"/>
  <c r="AT21" i="81" a="1"/>
  <c r="AT59" i="81" a="1"/>
  <c r="AT15" i="81" a="1"/>
  <c r="AC16" i="81"/>
  <c r="AC36" i="81"/>
  <c r="AA6" i="81"/>
  <c r="AD42" i="81"/>
  <c r="L5" i="81"/>
  <c r="AK43" i="81" a="1"/>
  <c r="AG41" i="81"/>
  <c r="AF53" i="81"/>
  <c r="Z27" i="81"/>
  <c r="AG22" i="81"/>
  <c r="AD12" i="81"/>
  <c r="AG17" i="81"/>
  <c r="L24" i="81"/>
  <c r="G14" i="81" a="1"/>
  <c r="G31" i="81" a="1"/>
  <c r="AD18" i="81"/>
  <c r="L10" i="81"/>
  <c r="AP6" i="81"/>
  <c r="Z31" i="81"/>
  <c r="AG36" i="81"/>
  <c r="Z52" i="81"/>
  <c r="AP17" i="81"/>
  <c r="AP12" i="81"/>
  <c r="AC43" i="81"/>
  <c r="G30" i="81" a="1"/>
  <c r="L19" i="81"/>
  <c r="AR37" i="81" a="1"/>
  <c r="AF28" i="81"/>
  <c r="AW23" i="81" a="1"/>
  <c r="U31" i="81" a="1"/>
  <c r="AG14" i="81"/>
  <c r="AT62" i="81" a="1"/>
  <c r="L14" i="81"/>
  <c r="AP18" i="81"/>
  <c r="U32" i="81" a="1"/>
  <c r="AR31" i="81" a="1"/>
  <c r="AC53" i="81"/>
  <c r="AF8" i="81"/>
  <c r="AP42" i="81"/>
  <c r="L22" i="81"/>
  <c r="L61" i="81"/>
  <c r="AD37" i="81"/>
  <c r="AF29" i="81"/>
  <c r="G50" i="81" a="1"/>
  <c r="AF33" i="81"/>
  <c r="AK55" i="81" a="1"/>
  <c r="AT14" i="81" a="1"/>
  <c r="AD31" i="81"/>
  <c r="AP2" i="81"/>
  <c r="AK65" i="81" a="1"/>
  <c r="AR19" i="81" a="1"/>
  <c r="AF19" i="81"/>
  <c r="AR3" i="81" a="1"/>
  <c r="AR20" i="81" a="1"/>
  <c r="AC22" i="81"/>
  <c r="AA35" i="81"/>
  <c r="U19" i="81" a="1"/>
  <c r="AW19" i="81" a="1"/>
  <c r="Z48" i="81"/>
  <c r="AW12" i="81" a="1"/>
  <c r="AC65" i="81"/>
  <c r="G29" i="81" a="1"/>
  <c r="AP5" i="81"/>
  <c r="AA47" i="81"/>
  <c r="AC21" i="81"/>
  <c r="AG37" i="81"/>
  <c r="AC18" i="81"/>
  <c r="AW49" i="81" a="1"/>
  <c r="G36" i="81" a="1"/>
  <c r="G6" i="81" a="1"/>
  <c r="AR15" i="81" a="1"/>
  <c r="AW3" i="81" a="1"/>
  <c r="U62" i="81" a="1"/>
  <c r="AA24" i="81"/>
  <c r="AC15" i="81"/>
  <c r="AF51" i="81"/>
  <c r="AK42" i="81" a="1"/>
  <c r="G23" i="81" a="1"/>
  <c r="AR39" i="81" a="1"/>
  <c r="G33" i="81" a="1"/>
  <c r="AA9" i="81"/>
  <c r="L25" i="81"/>
  <c r="AG65" i="81"/>
  <c r="AD35" i="81"/>
  <c r="AD43" i="81"/>
  <c r="AK12" i="81" a="1"/>
  <c r="AW8" i="81" a="1"/>
  <c r="L42" i="81"/>
  <c r="AC12" i="81"/>
  <c r="J47" i="81"/>
  <c r="AW57" i="81" a="1"/>
  <c r="L62" i="81"/>
  <c r="AA29" i="81"/>
  <c r="AW46" i="81" a="1"/>
  <c r="AW18" i="81" a="1"/>
  <c r="AG34" i="81"/>
  <c r="Z59" i="81"/>
  <c r="J2" i="81"/>
  <c r="AT60" i="81" a="1"/>
  <c r="AG25" i="81"/>
  <c r="AG53" i="81"/>
  <c r="J45" i="81"/>
  <c r="AC57" i="81"/>
  <c r="AR54" i="81" a="1"/>
  <c r="AG21" i="81"/>
  <c r="AD19" i="81"/>
  <c r="Z39" i="81"/>
  <c r="AF30" i="81"/>
  <c r="AT3" i="81" a="1"/>
  <c r="G25" i="81" a="1"/>
  <c r="L52" i="81"/>
  <c r="AT32" i="81" a="1"/>
  <c r="AF35" i="81"/>
  <c r="AT64" i="81" a="1"/>
  <c r="AP62" i="81"/>
  <c r="AW35" i="81" a="1"/>
  <c r="G32" i="81" a="1"/>
  <c r="AD30" i="81"/>
  <c r="AT26" i="81" a="1"/>
  <c r="U37" i="81" a="1"/>
  <c r="AC24" i="81"/>
  <c r="G41" i="81" a="1"/>
  <c r="AF24" i="81"/>
  <c r="J24" i="81"/>
  <c r="AW58" i="81" a="1"/>
  <c r="AG48" i="81"/>
  <c r="L20" i="81"/>
  <c r="U17" i="81" a="1"/>
  <c r="AP20" i="81"/>
  <c r="G5" i="81" a="1"/>
  <c r="AR57" i="81" a="1"/>
  <c r="L44" i="81"/>
  <c r="AA55" i="81"/>
  <c r="AC10" i="81"/>
  <c r="U51" i="81" a="1"/>
  <c r="J21" i="81"/>
  <c r="AP32" i="81"/>
  <c r="U23" i="81" a="1"/>
  <c r="AD49" i="81"/>
  <c r="AW56" i="81" a="1"/>
  <c r="U11" i="81" a="1"/>
  <c r="J44" i="81"/>
  <c r="AW33" i="81" a="1"/>
  <c r="AW55" i="81" a="1"/>
  <c r="AG9" i="81"/>
  <c r="AR52" i="81" a="1"/>
  <c r="L53" i="81"/>
  <c r="AW47" i="81" a="1"/>
  <c r="U44" i="81" a="1"/>
  <c r="AD48" i="81"/>
  <c r="AR17" i="81" a="1"/>
  <c r="G65" i="81" a="1"/>
  <c r="AG29" i="81"/>
  <c r="AG57" i="81"/>
  <c r="AA54" i="81"/>
  <c r="AD61" i="81"/>
  <c r="AR13" i="81" a="1"/>
  <c r="AK24" i="81" a="1"/>
  <c r="AT23" i="81" a="1"/>
  <c r="AK13" i="81" a="1"/>
  <c r="AK59" i="81" a="1"/>
  <c r="J9" i="81"/>
  <c r="G38" i="81" a="1"/>
  <c r="AF54" i="81"/>
  <c r="AF14" i="81"/>
  <c r="AW65" i="81" a="1"/>
  <c r="AW39" i="81" a="1"/>
  <c r="AP31" i="81"/>
  <c r="AF50" i="81"/>
  <c r="AG7" i="81"/>
  <c r="Z26" i="81"/>
  <c r="U42" i="81" a="1"/>
  <c r="L64" i="81"/>
  <c r="AT13" i="81" a="1"/>
  <c r="AP10" i="81"/>
  <c r="AC48" i="81"/>
  <c r="U2" i="81" a="1"/>
  <c r="Z15" i="81"/>
  <c r="U63" i="81" a="1"/>
  <c r="Z20" i="81"/>
  <c r="AC13" i="81"/>
  <c r="U7" i="81" a="1"/>
  <c r="AW53" i="81" a="1"/>
  <c r="AT35" i="81" a="1"/>
  <c r="AW17" i="81" a="1"/>
  <c r="AP45" i="81"/>
  <c r="Z4" i="81"/>
  <c r="AA44" i="81"/>
  <c r="AD62" i="81"/>
  <c r="G7" i="81" a="1"/>
  <c r="U5" i="81" a="1"/>
  <c r="AK22" i="81" a="1"/>
  <c r="AA2" i="81"/>
  <c r="AT42" i="81" a="1"/>
  <c r="AC58" i="81"/>
  <c r="AR56" i="81" a="1"/>
  <c r="AC14" i="81"/>
  <c r="U35" i="81" a="1"/>
  <c r="AG12" i="81"/>
  <c r="AT20" i="81" a="1"/>
  <c r="Z10" i="81"/>
  <c r="U49" i="81" a="1"/>
  <c r="Z23" i="81"/>
  <c r="AP61" i="81"/>
  <c r="AR9" i="81" a="1"/>
  <c r="AF12" i="81"/>
  <c r="AK4" i="81" a="1"/>
  <c r="AK7" i="81" a="1"/>
  <c r="AA62" i="81"/>
  <c r="L59" i="81"/>
  <c r="Z51" i="81"/>
  <c r="AC7" i="81"/>
  <c r="AF13" i="81"/>
  <c r="AD27" i="81"/>
  <c r="AR27" i="81" a="1"/>
  <c r="AA4" i="81"/>
  <c r="AW63" i="81" a="1"/>
  <c r="AG30" i="81"/>
  <c r="AT45" i="81" a="1"/>
  <c r="AP41" i="81"/>
  <c r="J25" i="81"/>
  <c r="AD53" i="81"/>
  <c r="AD51" i="81"/>
  <c r="AD22" i="81"/>
  <c r="AT6" i="81" a="1"/>
  <c r="AG23" i="81"/>
  <c r="U26" i="81" a="1"/>
  <c r="Z43" i="81"/>
  <c r="AG54" i="81"/>
  <c r="L18" i="81"/>
  <c r="AW4" i="81" a="1"/>
  <c r="J61" i="81"/>
  <c r="AT16" i="81" a="1"/>
  <c r="AK35" i="81" a="1"/>
  <c r="U30" i="81" a="1"/>
  <c r="AW41" i="81" a="1"/>
  <c r="AP14" i="81"/>
  <c r="AD38" i="81"/>
  <c r="L28" i="81"/>
  <c r="G42" i="81" a="1"/>
  <c r="AF60" i="81"/>
  <c r="J10" i="81"/>
  <c r="AF22" i="81"/>
  <c r="AC17" i="81"/>
  <c r="AP51" i="81"/>
  <c r="L33" i="81"/>
  <c r="G19" i="81" a="1"/>
  <c r="AC26" i="81"/>
  <c r="AF21" i="81"/>
  <c r="U24" i="81" a="1"/>
  <c r="L12" i="81"/>
  <c r="J6" i="81"/>
  <c r="AT48" i="81" a="1"/>
  <c r="AA43" i="81"/>
  <c r="Z56" i="81"/>
  <c r="AD41" i="81"/>
  <c r="AR28" i="81" a="1"/>
  <c r="AT33" i="81" a="1"/>
  <c r="J55" i="81"/>
  <c r="AR34" i="81" a="1"/>
  <c r="AD9" i="81"/>
  <c r="AC35" i="81"/>
  <c r="AW44" i="81" a="1"/>
  <c r="AP53" i="81"/>
  <c r="AK50" i="81" a="1"/>
  <c r="AT41" i="81" a="1"/>
  <c r="AC5" i="81"/>
  <c r="AC64" i="81"/>
  <c r="AW21" i="81" a="1"/>
  <c r="AR64" i="81" a="1"/>
  <c r="AA56" i="81"/>
  <c r="AR33" i="81" a="1"/>
  <c r="AT28" i="81" a="1"/>
  <c r="AG16" i="81"/>
  <c r="AK64" i="81" a="1"/>
  <c r="L7" i="81"/>
  <c r="Z17" i="81"/>
  <c r="AR58" i="81" a="1"/>
  <c r="AA33" i="81"/>
  <c r="J22" i="81"/>
  <c r="AR24" i="81" a="1"/>
  <c r="AF18" i="81"/>
  <c r="G52" i="81" a="1"/>
  <c r="AA20" i="81"/>
  <c r="AD10" i="81"/>
  <c r="AD5" i="81"/>
  <c r="AR36" i="81" a="1"/>
  <c r="Z54" i="81"/>
  <c r="AP13" i="81"/>
  <c r="U3" i="81" a="1"/>
  <c r="U45" i="81" a="1"/>
  <c r="AF44" i="81"/>
  <c r="L29" i="81"/>
  <c r="AF49" i="81"/>
  <c r="Z44" i="81"/>
  <c r="AG60" i="81"/>
  <c r="L13" i="81"/>
  <c r="AD24" i="81"/>
  <c r="J43" i="81"/>
  <c r="AP21" i="81"/>
  <c r="AD57" i="81"/>
  <c r="AR14" i="81" a="1"/>
  <c r="G28" i="81" a="1"/>
  <c r="U8" i="81" a="1"/>
  <c r="G34" i="81" a="1"/>
  <c r="AP57" i="81"/>
  <c r="AF38" i="81"/>
  <c r="AR65" i="81" a="1"/>
  <c r="AG11" i="81"/>
  <c r="AG64" i="81"/>
  <c r="AF23" i="81"/>
  <c r="AD8" i="81"/>
  <c r="AW29" i="81" a="1"/>
  <c r="AP3" i="81"/>
  <c r="AA18" i="81"/>
  <c r="L46" i="81"/>
  <c r="AA13" i="81"/>
  <c r="G8" i="81" a="1"/>
  <c r="AC51" i="81"/>
  <c r="AR47" i="81" a="1"/>
  <c r="AA7" i="81"/>
  <c r="AW11" i="81" a="1"/>
  <c r="J49" i="81"/>
  <c r="AC19" i="81"/>
  <c r="G21" i="81" a="1"/>
  <c r="AC38" i="81"/>
  <c r="U22" i="81" a="1"/>
  <c r="U50" i="81" a="1"/>
  <c r="AT47" i="81" a="1"/>
  <c r="AT8" i="81" a="1"/>
  <c r="Z5" i="81"/>
  <c r="AR22" i="81" a="1"/>
  <c r="AR16" i="81" a="1"/>
  <c r="AK27" i="81" a="1"/>
  <c r="L47" i="81"/>
  <c r="AC8" i="81"/>
  <c r="AW16" i="81" a="1"/>
  <c r="J4" i="81"/>
  <c r="AT65" i="81" a="1"/>
  <c r="AK41" i="81" a="1"/>
  <c r="Z13" i="81"/>
  <c r="AP38" i="81"/>
  <c r="J50" i="81"/>
  <c r="AD46" i="81"/>
  <c r="AG19" i="81"/>
  <c r="AG46" i="81"/>
  <c r="G3" i="81" a="1"/>
  <c r="AF5" i="81"/>
  <c r="AP47" i="81"/>
  <c r="AA60" i="81"/>
  <c r="AT52" i="81" a="1"/>
  <c r="AP35" i="81"/>
  <c r="L49" i="81"/>
  <c r="AC62" i="81"/>
  <c r="AP59" i="81"/>
  <c r="AW26" i="81" a="1"/>
  <c r="AT34" i="81" a="1"/>
  <c r="Z64" i="81"/>
  <c r="AA34" i="81"/>
  <c r="AT44" i="81" a="1"/>
  <c r="Z6" i="81"/>
  <c r="AW64" i="81" a="1"/>
  <c r="AF2" i="81"/>
  <c r="L21" i="81"/>
  <c r="AF15" i="81"/>
  <c r="U53" i="81" a="1"/>
  <c r="L9" i="81"/>
  <c r="AD7" i="81"/>
  <c r="J39" i="81"/>
  <c r="AA65" i="81"/>
  <c r="Z35" i="81"/>
  <c r="AK18" i="81" a="1"/>
  <c r="J38" i="81"/>
  <c r="AC29" i="81"/>
  <c r="AW10" i="81" a="1"/>
  <c r="AP33" i="81"/>
  <c r="AA17" i="81"/>
  <c r="AF4" i="81"/>
  <c r="J33" i="81"/>
  <c r="AD44" i="81"/>
  <c r="AF46" i="81"/>
  <c r="Z19" i="81"/>
  <c r="AK28" i="81" a="1"/>
  <c r="AF62" i="81"/>
  <c r="AW22" i="81" a="1"/>
  <c r="AR25" i="81" a="1"/>
  <c r="AK29" i="81" a="1"/>
  <c r="AP63" i="81"/>
  <c r="U16" i="81" a="1"/>
  <c r="AP30" i="81"/>
  <c r="AD36" i="81"/>
  <c r="AR45" i="81" a="1"/>
  <c r="G22" i="81" a="1"/>
  <c r="AG24" i="81"/>
  <c r="AW61" i="81" a="1"/>
  <c r="AW14" i="81" a="1"/>
  <c r="AA53" i="81"/>
  <c r="AR62" i="81" a="1"/>
  <c r="J60" i="81"/>
  <c r="AD13" i="81"/>
  <c r="AA11" i="81"/>
  <c r="G9" i="81" a="1"/>
  <c r="J62" i="81"/>
  <c r="J59" i="81"/>
  <c r="AF3" i="81"/>
  <c r="J15" i="81"/>
  <c r="L58" i="81"/>
  <c r="AF34" i="81"/>
  <c r="AA27" i="81"/>
  <c r="AK49" i="81" a="1"/>
  <c r="AK56" i="81" a="1"/>
  <c r="AD63" i="81"/>
  <c r="AR38" i="81" a="1"/>
  <c r="AW43" i="81" a="1"/>
  <c r="AK3" i="81" a="1"/>
  <c r="G57" i="81" a="1"/>
  <c r="AT24" i="81" a="1"/>
  <c r="AK44" i="81" a="1"/>
  <c r="AD20" i="81"/>
  <c r="J52" i="81"/>
  <c r="L57" i="81"/>
  <c r="AP37" i="81"/>
  <c r="AC9" i="81"/>
  <c r="AG6" i="81"/>
  <c r="AD45" i="81"/>
  <c r="G53" i="81" a="1"/>
  <c r="AF43" i="81"/>
  <c r="AP8" i="81"/>
  <c r="AD14" i="81"/>
  <c r="AF27" i="81"/>
  <c r="Z58" i="81"/>
  <c r="AK5" i="81" a="1"/>
  <c r="AF10" i="81"/>
  <c r="AG50" i="81"/>
  <c r="AC28" i="81"/>
  <c r="G17" i="81" a="1"/>
  <c r="AP4" i="81"/>
  <c r="AP19" i="81"/>
  <c r="G46" i="81" a="1"/>
  <c r="AG35" i="81"/>
  <c r="G4" i="81" a="1"/>
  <c r="AD40" i="81"/>
  <c r="AP28" i="81"/>
  <c r="AR7" i="81" a="1"/>
  <c r="AR60" i="81" a="1"/>
  <c r="G44" i="81" a="1"/>
  <c r="AR41" i="81" a="1"/>
  <c r="J42" i="81"/>
  <c r="AR43" i="81" a="1"/>
  <c r="L39" i="81"/>
  <c r="U12" i="81" a="1"/>
  <c r="AF17" i="81"/>
  <c r="L43" i="81"/>
  <c r="AP46" i="81"/>
  <c r="AK63" i="81" a="1"/>
  <c r="AG27" i="81"/>
  <c r="AF9" i="81"/>
  <c r="AA51" i="81"/>
  <c r="AK31" i="81" a="1"/>
  <c r="AD54" i="81"/>
  <c r="G59" i="81" a="1"/>
  <c r="AA28" i="81"/>
  <c r="AR55" i="81" a="1"/>
  <c r="Z7" i="81"/>
  <c r="U21" i="81" a="1"/>
  <c r="Z65" i="81"/>
  <c r="AW9" i="81" a="1"/>
  <c r="L32" i="81"/>
  <c r="AG2" i="81"/>
  <c r="AG43" i="81"/>
  <c r="AK47" i="81" a="1"/>
  <c r="U10" i="81" a="1"/>
  <c r="L23" i="81"/>
  <c r="AF59" i="81"/>
  <c r="L37" i="81"/>
  <c r="Z21" i="81"/>
  <c r="AW2" i="81" a="1"/>
  <c r="AT18" i="81" a="1"/>
  <c r="AF20" i="81"/>
  <c r="AF61" i="81"/>
  <c r="Z60" i="81"/>
  <c r="AP24" i="81"/>
  <c r="AK6" i="81" a="1"/>
  <c r="U48" i="81" a="1"/>
  <c r="Z45" i="81"/>
  <c r="L55" i="81"/>
  <c r="L11" i="81"/>
  <c r="AD59" i="81"/>
  <c r="AA10" i="81"/>
  <c r="L30" i="81"/>
  <c r="AD34" i="81"/>
  <c r="AF32" i="81"/>
  <c r="AT2" i="81" a="1"/>
  <c r="AC56" i="81"/>
  <c r="AK37" i="81" a="1"/>
  <c r="AK52" i="81" a="1"/>
  <c r="U4" i="81" a="1"/>
  <c r="AK26" i="81" a="1"/>
  <c r="AD65" i="81"/>
  <c r="AP52" i="81"/>
  <c r="AC44" i="81"/>
  <c r="AG59" i="81"/>
  <c r="U6" i="81" a="1"/>
  <c r="AR21" i="81" a="1"/>
  <c r="AR59" i="81" a="1"/>
  <c r="G13" i="81" a="1"/>
  <c r="AG26" i="81"/>
  <c r="U18" i="81" a="1"/>
  <c r="AA32" i="81"/>
  <c r="AG18" i="81"/>
  <c r="AA64" i="81"/>
  <c r="AR63" i="81" a="1"/>
  <c r="AG32" i="81"/>
  <c r="G20" i="81" a="1"/>
  <c r="G55" i="81" a="1"/>
  <c r="U61" i="81" a="1"/>
  <c r="AA61" i="81"/>
  <c r="U14" i="81" a="1"/>
  <c r="AP64" i="81"/>
  <c r="AC31" i="81"/>
  <c r="U28" i="81" a="1"/>
  <c r="AG47" i="81"/>
  <c r="AW52" i="81" a="1"/>
  <c r="U27" i="81" a="1"/>
  <c r="AA31" i="81"/>
  <c r="J12" i="81"/>
  <c r="U38" i="81" a="1"/>
  <c r="AC47" i="81"/>
  <c r="AA38" i="81"/>
  <c r="AT27" i="81" a="1"/>
  <c r="AG51" i="81"/>
  <c r="AF26" i="81"/>
  <c r="AA48" i="81"/>
  <c r="AR23" i="81" a="1"/>
  <c r="Z32" i="81"/>
  <c r="AR49" i="81" a="1"/>
  <c r="AC39" i="81"/>
  <c r="AW51" i="81" a="1"/>
  <c r="AA58" i="81"/>
  <c r="J3" i="81"/>
  <c r="U33" i="81" a="1"/>
  <c r="AF31" i="81"/>
  <c r="G37" i="81" a="1"/>
  <c r="AD64" i="81"/>
  <c r="AT11" i="81" a="1"/>
  <c r="U13" i="81" a="1"/>
  <c r="AR53" i="81" a="1"/>
  <c r="L40" i="81"/>
  <c r="Z61" i="81"/>
  <c r="AW62" i="81" a="1"/>
  <c r="AT46" i="81" a="1"/>
  <c r="AF52" i="81"/>
  <c r="AW15" i="81" a="1"/>
  <c r="AC3" i="81"/>
  <c r="L65" i="81"/>
  <c r="G24" i="81" a="1"/>
  <c r="AT37" i="81" a="1"/>
  <c r="AT43" i="81" a="1"/>
  <c r="U9" i="81" a="1"/>
  <c r="AP56" i="81"/>
  <c r="AT17" i="81" a="1"/>
  <c r="AC55" i="81"/>
  <c r="Z49" i="81"/>
  <c r="Z12" i="81"/>
  <c r="J54" i="81"/>
  <c r="AW7" i="81" a="1"/>
  <c r="AC40" i="81"/>
  <c r="Z18" i="81"/>
  <c r="AP50" i="81"/>
  <c r="AK19" i="81" a="1"/>
  <c r="AT49" i="81" a="1"/>
  <c r="AA26" i="81"/>
  <c r="W41" i="81" l="1"/>
  <c r="W7" i="81"/>
  <c r="W59" i="81"/>
  <c r="W56" i="81"/>
  <c r="W42" i="81"/>
  <c r="W35" i="81"/>
  <c r="W5" i="81"/>
  <c r="W21" i="81"/>
  <c r="W57" i="81"/>
  <c r="W29" i="81"/>
  <c r="W28" i="81"/>
  <c r="W46" i="81"/>
  <c r="W4" i="81"/>
  <c r="W33" i="81"/>
  <c r="W52" i="81"/>
  <c r="W12" i="81"/>
  <c r="W25" i="81"/>
  <c r="W63" i="81"/>
  <c r="W26" i="81"/>
  <c r="W38" i="81"/>
  <c r="W27" i="81"/>
  <c r="W49" i="81"/>
  <c r="W54" i="81"/>
  <c r="W53" i="81"/>
  <c r="W62" i="81"/>
  <c r="W8" i="81"/>
  <c r="W23" i="81"/>
  <c r="W19" i="81"/>
  <c r="W16" i="81"/>
  <c r="W32" i="81"/>
  <c r="W64" i="81"/>
  <c r="W9" i="81"/>
  <c r="W6" i="81"/>
  <c r="W36" i="81"/>
  <c r="W17" i="81"/>
  <c r="W58" i="81"/>
  <c r="W44" i="81"/>
  <c r="W22" i="81"/>
  <c r="W51" i="81"/>
  <c r="W31" i="81"/>
  <c r="W30" i="81"/>
  <c r="W18" i="81"/>
  <c r="W24" i="81"/>
  <c r="W20" i="81"/>
  <c r="W34" i="81"/>
  <c r="W13" i="81"/>
  <c r="W10" i="81"/>
  <c r="W14" i="81"/>
  <c r="W3" i="81"/>
  <c r="W40" i="81"/>
  <c r="W50" i="81"/>
  <c r="W37" i="81"/>
  <c r="W11" i="81"/>
  <c r="W55" i="81"/>
  <c r="W60" i="81"/>
  <c r="W15" i="81"/>
  <c r="W48" i="81"/>
  <c r="W65" i="81"/>
  <c r="W47" i="81"/>
  <c r="W39" i="81"/>
  <c r="W45" i="81"/>
  <c r="W43" i="81"/>
  <c r="W61" i="81"/>
  <c r="W2" i="81"/>
  <c r="AJ2" i="81"/>
  <c r="M40" i="108"/>
  <c r="L40" i="108"/>
  <c r="AT56" i="81"/>
  <c r="AT32" i="81"/>
  <c r="AT20" i="81"/>
  <c r="AT55" i="81"/>
  <c r="AT31" i="81"/>
  <c r="AT19" i="81"/>
  <c r="AT54" i="81"/>
  <c r="AT36" i="81"/>
  <c r="AT18" i="81"/>
  <c r="AT65" i="81"/>
  <c r="AT47" i="81"/>
  <c r="AT29" i="81"/>
  <c r="AT17" i="81"/>
  <c r="AT52" i="81"/>
  <c r="AT46" i="81"/>
  <c r="AT40" i="81"/>
  <c r="AT34" i="81"/>
  <c r="AT28" i="81"/>
  <c r="AT22" i="81"/>
  <c r="AT16" i="81"/>
  <c r="AT10" i="81"/>
  <c r="AT62" i="81"/>
  <c r="AT44" i="81"/>
  <c r="AT14" i="81"/>
  <c r="AT61" i="81"/>
  <c r="AT43" i="81"/>
  <c r="AT25" i="81"/>
  <c r="AT60" i="81"/>
  <c r="AT42" i="81"/>
  <c r="AT24" i="81"/>
  <c r="AT53" i="81"/>
  <c r="AT23" i="81"/>
  <c r="AT64" i="81"/>
  <c r="AT50" i="81"/>
  <c r="AT38" i="81"/>
  <c r="AT26" i="81"/>
  <c r="AT49" i="81"/>
  <c r="AT37" i="81"/>
  <c r="AT13" i="81"/>
  <c r="AT48" i="81"/>
  <c r="AT30" i="81"/>
  <c r="AT12" i="81"/>
  <c r="AT59" i="81"/>
  <c r="AT41" i="81"/>
  <c r="AT35" i="81"/>
  <c r="AT11" i="81"/>
  <c r="AT58" i="81"/>
  <c r="AT63" i="81"/>
  <c r="AT57" i="81"/>
  <c r="AT51" i="81"/>
  <c r="AT45" i="81"/>
  <c r="AT39" i="81"/>
  <c r="AT33" i="81"/>
  <c r="AT27" i="81"/>
  <c r="AT21" i="81"/>
  <c r="AT15" i="81"/>
  <c r="AT9" i="81"/>
  <c r="AT8" i="81"/>
  <c r="AT4" i="81"/>
  <c r="AT3" i="81"/>
  <c r="AT7" i="81"/>
  <c r="AT6" i="81"/>
  <c r="AT5" i="81"/>
  <c r="AT2" i="81"/>
  <c r="AR62" i="81"/>
  <c r="AR38" i="81"/>
  <c r="AR56" i="81"/>
  <c r="AR32" i="81"/>
  <c r="AR26" i="81"/>
  <c r="AR50" i="81"/>
  <c r="AR20" i="81"/>
  <c r="AR44" i="81"/>
  <c r="AR14" i="81"/>
  <c r="AR8" i="81"/>
  <c r="AR61" i="81"/>
  <c r="AR55" i="81"/>
  <c r="AR49" i="81"/>
  <c r="AR43" i="81"/>
  <c r="AR37" i="81"/>
  <c r="AR31" i="81"/>
  <c r="AR25" i="81"/>
  <c r="AR19" i="81"/>
  <c r="AR13" i="81"/>
  <c r="AR7" i="81"/>
  <c r="AR60" i="81"/>
  <c r="AR54" i="81"/>
  <c r="AR48" i="81"/>
  <c r="AR42" i="81"/>
  <c r="AR36" i="81"/>
  <c r="AR30" i="81"/>
  <c r="AR24" i="81"/>
  <c r="AR18" i="81"/>
  <c r="AR12" i="81"/>
  <c r="AR6" i="81"/>
  <c r="AR65" i="81"/>
  <c r="AR59" i="81"/>
  <c r="AR53" i="81"/>
  <c r="AR47" i="81"/>
  <c r="AR41" i="81"/>
  <c r="AR35" i="81"/>
  <c r="AR29" i="81"/>
  <c r="AR23" i="81"/>
  <c r="AR17" i="81"/>
  <c r="AR11" i="81"/>
  <c r="AR5" i="81"/>
  <c r="AR64" i="81"/>
  <c r="AR58" i="81"/>
  <c r="AR52" i="81"/>
  <c r="AR46" i="81"/>
  <c r="AR40" i="81"/>
  <c r="AR34" i="81"/>
  <c r="AR28" i="81"/>
  <c r="AR22" i="81"/>
  <c r="AR16" i="81"/>
  <c r="AR10" i="81"/>
  <c r="AR4" i="81"/>
  <c r="AR63" i="81"/>
  <c r="AR57" i="81"/>
  <c r="AR51" i="81"/>
  <c r="AR45" i="81"/>
  <c r="AR39" i="81"/>
  <c r="AR33" i="81"/>
  <c r="AR27" i="81"/>
  <c r="AR21" i="81"/>
  <c r="AR15" i="81"/>
  <c r="AR9" i="81"/>
  <c r="AR3" i="81"/>
  <c r="AR2" i="81"/>
  <c r="AJ53" i="81"/>
  <c r="AJ13" i="81"/>
  <c r="AJ45" i="81"/>
  <c r="AJ11" i="81"/>
  <c r="AJ16" i="81"/>
  <c r="AJ5" i="81"/>
  <c r="AJ44" i="81"/>
  <c r="AJ40" i="81"/>
  <c r="AJ6" i="81"/>
  <c r="AJ7" i="81"/>
  <c r="AJ37" i="81"/>
  <c r="AJ28" i="81"/>
  <c r="AJ33" i="81"/>
  <c r="AJ51" i="81"/>
  <c r="AJ25" i="81"/>
  <c r="AJ34" i="81"/>
  <c r="AJ29" i="81"/>
  <c r="AJ23" i="81"/>
  <c r="AJ32" i="81"/>
  <c r="AJ58" i="81"/>
  <c r="AJ30" i="81"/>
  <c r="AJ39" i="81"/>
  <c r="AJ55" i="81"/>
  <c r="AJ27" i="81"/>
  <c r="AJ64" i="81"/>
  <c r="AJ36" i="81"/>
  <c r="AJ46" i="81"/>
  <c r="AJ56" i="81"/>
  <c r="AJ26" i="81"/>
  <c r="AJ35" i="81"/>
  <c r="AJ62" i="81"/>
  <c r="AJ19" i="81"/>
  <c r="AJ22" i="81"/>
  <c r="AJ31" i="81"/>
  <c r="AJ14" i="81"/>
  <c r="AJ57" i="81"/>
  <c r="AJ50" i="81"/>
  <c r="AJ47" i="81"/>
  <c r="AJ63" i="81"/>
  <c r="AJ48" i="81"/>
  <c r="AJ60" i="81"/>
  <c r="AJ15" i="81"/>
  <c r="AJ49" i="81"/>
  <c r="AJ8" i="81"/>
  <c r="AJ52" i="81"/>
  <c r="AJ10" i="81"/>
  <c r="AJ18" i="81"/>
  <c r="AJ61" i="81"/>
  <c r="AJ65" i="81"/>
  <c r="AJ41" i="81"/>
  <c r="AJ54" i="81"/>
  <c r="AJ42" i="81"/>
  <c r="AJ38" i="81"/>
  <c r="AJ17" i="81"/>
  <c r="AJ12" i="81"/>
  <c r="AJ9" i="81"/>
  <c r="AJ24" i="81"/>
  <c r="AJ21" i="81"/>
  <c r="AJ3" i="81"/>
  <c r="AJ20" i="81"/>
  <c r="AJ4" i="81"/>
  <c r="AJ43" i="81"/>
  <c r="AJ59" i="81"/>
  <c r="U3" i="81"/>
  <c r="Y3" i="81" s="1"/>
  <c r="R9" i="81"/>
  <c r="AW38" i="81"/>
  <c r="U5" i="81"/>
  <c r="Y5" i="81" s="1"/>
  <c r="AW10" i="81"/>
  <c r="G21" i="81"/>
  <c r="K21" i="81" s="1"/>
  <c r="U19" i="81"/>
  <c r="Y19" i="81" s="1"/>
  <c r="AW44" i="81"/>
  <c r="G58" i="81"/>
  <c r="K58" i="81" s="1"/>
  <c r="G17" i="81"/>
  <c r="K17" i="81" s="1"/>
  <c r="G39" i="81"/>
  <c r="K39" i="81" s="1"/>
  <c r="U39" i="81"/>
  <c r="Y39" i="81" s="1"/>
  <c r="G45" i="81"/>
  <c r="K45" i="81" s="1"/>
  <c r="R2" i="81"/>
  <c r="AK5" i="81"/>
  <c r="AO5" i="81" s="1"/>
  <c r="AW7" i="81"/>
  <c r="AW48" i="81"/>
  <c r="AW2" i="81"/>
  <c r="AW13" i="81"/>
  <c r="G23" i="81"/>
  <c r="K23" i="81" s="1"/>
  <c r="AW58" i="81"/>
  <c r="R8" i="81"/>
  <c r="U40" i="81"/>
  <c r="Y40" i="81" s="1"/>
  <c r="G49" i="81"/>
  <c r="K49" i="81" s="1"/>
  <c r="G56" i="81"/>
  <c r="K56" i="81" s="1"/>
  <c r="AW9" i="81"/>
  <c r="U43" i="81"/>
  <c r="Y43" i="81" s="1"/>
  <c r="U8" i="81"/>
  <c r="Y8" i="81" s="1"/>
  <c r="AK16" i="81"/>
  <c r="AO16" i="81" s="1"/>
  <c r="R19" i="81"/>
  <c r="R22" i="81"/>
  <c r="AW6" i="81"/>
  <c r="R6" i="81"/>
  <c r="U15" i="81"/>
  <c r="Y15" i="81" s="1"/>
  <c r="R4" i="81"/>
  <c r="U11" i="81"/>
  <c r="Y11" i="81" s="1"/>
  <c r="G37" i="81"/>
  <c r="K37" i="81" s="1"/>
  <c r="G7" i="81"/>
  <c r="K7" i="81" s="1"/>
  <c r="G13" i="81"/>
  <c r="K13" i="81" s="1"/>
  <c r="R16" i="81"/>
  <c r="AW17" i="81"/>
  <c r="AK19" i="81"/>
  <c r="AO19" i="81" s="1"/>
  <c r="AW62" i="81"/>
  <c r="AK3" i="81"/>
  <c r="AO3" i="81" s="1"/>
  <c r="AW4" i="81"/>
  <c r="R12" i="81"/>
  <c r="AK15" i="81"/>
  <c r="AO15" i="81" s="1"/>
  <c r="AK9" i="81"/>
  <c r="AO9" i="81" s="1"/>
  <c r="G63" i="81"/>
  <c r="K63" i="81" s="1"/>
  <c r="U12" i="81"/>
  <c r="Y12" i="81" s="1"/>
  <c r="AK20" i="81"/>
  <c r="AO20" i="81" s="1"/>
  <c r="R13" i="81"/>
  <c r="AW14" i="81"/>
  <c r="U18" i="81"/>
  <c r="Y18" i="81" s="1"/>
  <c r="G20" i="81"/>
  <c r="K20" i="81" s="1"/>
  <c r="R25" i="81"/>
  <c r="G36" i="81"/>
  <c r="K36" i="81" s="1"/>
  <c r="AK6" i="81"/>
  <c r="AO6" i="81" s="1"/>
  <c r="AK12" i="81"/>
  <c r="AO12" i="81" s="1"/>
  <c r="U14" i="81"/>
  <c r="Y14" i="81" s="1"/>
  <c r="AW20" i="81"/>
  <c r="R10" i="81"/>
  <c r="G11" i="81"/>
  <c r="K11" i="81" s="1"/>
  <c r="AW11" i="81"/>
  <c r="AK13" i="81"/>
  <c r="AO13" i="81" s="1"/>
  <c r="U16" i="81"/>
  <c r="Y16" i="81" s="1"/>
  <c r="R20" i="81"/>
  <c r="G25" i="81"/>
  <c r="K25" i="81" s="1"/>
  <c r="G32" i="81"/>
  <c r="K32" i="81" s="1"/>
  <c r="G33" i="81"/>
  <c r="K33" i="81" s="1"/>
  <c r="G34" i="81"/>
  <c r="K34" i="81" s="1"/>
  <c r="AK2" i="81"/>
  <c r="AO2" i="81" s="1"/>
  <c r="AK4" i="81"/>
  <c r="AO4" i="81" s="1"/>
  <c r="R7" i="81"/>
  <c r="G8" i="81"/>
  <c r="K8" i="81" s="1"/>
  <c r="AK10" i="81"/>
  <c r="AO10" i="81" s="1"/>
  <c r="R17" i="81"/>
  <c r="AW18" i="81"/>
  <c r="R23" i="81"/>
  <c r="G29" i="81"/>
  <c r="K29" i="81" s="1"/>
  <c r="G30" i="81"/>
  <c r="K30" i="81" s="1"/>
  <c r="G31" i="81"/>
  <c r="K31" i="81" s="1"/>
  <c r="R38" i="81"/>
  <c r="U42" i="81"/>
  <c r="Y42" i="81" s="1"/>
  <c r="G53" i="81"/>
  <c r="K53" i="81" s="1"/>
  <c r="G59" i="81"/>
  <c r="K59" i="81" s="1"/>
  <c r="G62" i="81"/>
  <c r="K62" i="81" s="1"/>
  <c r="U6" i="81"/>
  <c r="Y6" i="81" s="1"/>
  <c r="AK7" i="81"/>
  <c r="AO7" i="81" s="1"/>
  <c r="R14" i="81"/>
  <c r="G15" i="81"/>
  <c r="K15" i="81" s="1"/>
  <c r="AW15" i="81"/>
  <c r="AK17" i="81"/>
  <c r="AO17" i="81" s="1"/>
  <c r="U20" i="81"/>
  <c r="Y20" i="81" s="1"/>
  <c r="U2" i="81"/>
  <c r="Y2" i="81" s="1"/>
  <c r="U4" i="81"/>
  <c r="Y4" i="81" s="1"/>
  <c r="R11" i="81"/>
  <c r="G12" i="81"/>
  <c r="K12" i="81" s="1"/>
  <c r="AK14" i="81"/>
  <c r="AO14" i="81" s="1"/>
  <c r="R21" i="81"/>
  <c r="G26" i="81"/>
  <c r="K26" i="81" s="1"/>
  <c r="G27" i="81"/>
  <c r="K27" i="81" s="1"/>
  <c r="R3" i="81"/>
  <c r="AW3" i="81"/>
  <c r="R5" i="81"/>
  <c r="AW5" i="81"/>
  <c r="G9" i="81"/>
  <c r="K9" i="81" s="1"/>
  <c r="U10" i="81"/>
  <c r="Y10" i="81" s="1"/>
  <c r="AK11" i="81"/>
  <c r="AO11" i="81" s="1"/>
  <c r="R18" i="81"/>
  <c r="G19" i="81"/>
  <c r="K19" i="81" s="1"/>
  <c r="AW19" i="81"/>
  <c r="U7" i="81"/>
  <c r="Y7" i="81" s="1"/>
  <c r="AK8" i="81"/>
  <c r="AO8" i="81" s="1"/>
  <c r="R15" i="81"/>
  <c r="G16" i="81"/>
  <c r="K16" i="81" s="1"/>
  <c r="AK18" i="81"/>
  <c r="AO18" i="81" s="1"/>
  <c r="U21" i="81"/>
  <c r="Y21" i="81" s="1"/>
  <c r="AK38" i="81"/>
  <c r="AO38" i="81" s="1"/>
  <c r="G50" i="81"/>
  <c r="K50" i="81" s="1"/>
  <c r="K2" i="81"/>
  <c r="G3" i="81"/>
  <c r="K3" i="81" s="1"/>
  <c r="G4" i="81"/>
  <c r="K4" i="81" s="1"/>
  <c r="G5" i="81"/>
  <c r="K5" i="81" s="1"/>
  <c r="G6" i="81"/>
  <c r="K6" i="81" s="1"/>
  <c r="AW8" i="81"/>
  <c r="U9" i="81"/>
  <c r="Y9" i="81" s="1"/>
  <c r="G10" i="81"/>
  <c r="K10" i="81" s="1"/>
  <c r="AW12" i="81"/>
  <c r="U13" i="81"/>
  <c r="Y13" i="81" s="1"/>
  <c r="G14" i="81"/>
  <c r="K14" i="81" s="1"/>
  <c r="AW16" i="81"/>
  <c r="U17" i="81"/>
  <c r="Y17" i="81" s="1"/>
  <c r="G18" i="81"/>
  <c r="K18" i="81" s="1"/>
  <c r="G22" i="81"/>
  <c r="K22" i="81" s="1"/>
  <c r="G24" i="81"/>
  <c r="K24" i="81" s="1"/>
  <c r="G28" i="81"/>
  <c r="K28" i="81" s="1"/>
  <c r="AW52" i="81"/>
  <c r="AW55" i="81"/>
  <c r="G35" i="81"/>
  <c r="K35" i="81" s="1"/>
  <c r="G46" i="81"/>
  <c r="K46" i="81" s="1"/>
  <c r="R24" i="81"/>
  <c r="U41" i="81"/>
  <c r="Y41" i="81" s="1"/>
  <c r="G54" i="81"/>
  <c r="K54" i="81" s="1"/>
  <c r="AW39" i="81"/>
  <c r="AW43" i="81"/>
  <c r="AW47" i="81"/>
  <c r="AW51" i="81"/>
  <c r="AW59" i="81"/>
  <c r="AW63" i="81"/>
  <c r="R26" i="81"/>
  <c r="R27" i="81"/>
  <c r="R28" i="81"/>
  <c r="R29" i="81"/>
  <c r="R30" i="81"/>
  <c r="R31" i="81"/>
  <c r="R32" i="81"/>
  <c r="R33" i="81"/>
  <c r="R34" i="81"/>
  <c r="R35" i="81"/>
  <c r="R36" i="81"/>
  <c r="R37" i="81"/>
  <c r="U38" i="81"/>
  <c r="Y38" i="81" s="1"/>
  <c r="AW40" i="81"/>
  <c r="AW41" i="81"/>
  <c r="AW42" i="81"/>
  <c r="AW37" i="81"/>
  <c r="G44" i="81"/>
  <c r="K44" i="81" s="1"/>
  <c r="G48" i="81"/>
  <c r="K48" i="81" s="1"/>
  <c r="G52" i="81"/>
  <c r="K52" i="81" s="1"/>
  <c r="G60" i="81"/>
  <c r="K60" i="81" s="1"/>
  <c r="G64" i="81"/>
  <c r="K64" i="81" s="1"/>
  <c r="R39" i="81"/>
  <c r="G40" i="81"/>
  <c r="K40" i="81" s="1"/>
  <c r="AW46" i="81"/>
  <c r="AW50" i="81"/>
  <c r="AW54" i="81"/>
  <c r="AW56" i="81"/>
  <c r="AW60" i="81"/>
  <c r="AW64" i="81"/>
  <c r="AK39" i="81"/>
  <c r="AO39" i="81" s="1"/>
  <c r="G41" i="81"/>
  <c r="K41" i="81" s="1"/>
  <c r="G42" i="81"/>
  <c r="K42" i="81" s="1"/>
  <c r="G43" i="81"/>
  <c r="K43" i="81" s="1"/>
  <c r="AW21" i="81"/>
  <c r="AW22" i="81"/>
  <c r="AW23" i="81"/>
  <c r="AW24" i="81"/>
  <c r="AW25" i="81"/>
  <c r="AW26" i="81"/>
  <c r="AW27" i="81"/>
  <c r="AW28" i="81"/>
  <c r="AW29" i="81"/>
  <c r="AW30" i="81"/>
  <c r="AW31" i="81"/>
  <c r="AW32" i="81"/>
  <c r="AW33" i="81"/>
  <c r="AW34" i="81"/>
  <c r="AW35" i="81"/>
  <c r="AW36" i="81"/>
  <c r="AK37" i="81"/>
  <c r="AO37" i="81" s="1"/>
  <c r="G38" i="81"/>
  <c r="K38" i="81" s="1"/>
  <c r="G47" i="81"/>
  <c r="K47" i="81" s="1"/>
  <c r="G51" i="81"/>
  <c r="K51" i="81" s="1"/>
  <c r="G55" i="81"/>
  <c r="K55" i="81" s="1"/>
  <c r="G57" i="81"/>
  <c r="K57" i="81" s="1"/>
  <c r="G61" i="81"/>
  <c r="K61" i="81" s="1"/>
  <c r="G65" i="81"/>
  <c r="K65" i="81" s="1"/>
  <c r="AK21" i="81"/>
  <c r="AO21" i="81" s="1"/>
  <c r="U22" i="81"/>
  <c r="Y22" i="81" s="1"/>
  <c r="AK22" i="81"/>
  <c r="AO22" i="81" s="1"/>
  <c r="U23" i="81"/>
  <c r="Y23" i="81" s="1"/>
  <c r="AK23" i="81"/>
  <c r="AO23" i="81" s="1"/>
  <c r="U24" i="81"/>
  <c r="Y24" i="81" s="1"/>
  <c r="AK24" i="81"/>
  <c r="AO24" i="81" s="1"/>
  <c r="U25" i="81"/>
  <c r="Y25" i="81" s="1"/>
  <c r="AK25" i="81"/>
  <c r="AO25" i="81" s="1"/>
  <c r="U26" i="81"/>
  <c r="Y26" i="81" s="1"/>
  <c r="AK26" i="81"/>
  <c r="AO26" i="81" s="1"/>
  <c r="U27" i="81"/>
  <c r="Y27" i="81" s="1"/>
  <c r="AK27" i="81"/>
  <c r="AO27" i="81" s="1"/>
  <c r="U28" i="81"/>
  <c r="Y28" i="81" s="1"/>
  <c r="AK28" i="81"/>
  <c r="AO28" i="81" s="1"/>
  <c r="U29" i="81"/>
  <c r="Y29" i="81" s="1"/>
  <c r="AK29" i="81"/>
  <c r="AO29" i="81" s="1"/>
  <c r="U30" i="81"/>
  <c r="Y30" i="81" s="1"/>
  <c r="AK30" i="81"/>
  <c r="AO30" i="81" s="1"/>
  <c r="U31" i="81"/>
  <c r="Y31" i="81" s="1"/>
  <c r="AK31" i="81"/>
  <c r="AO31" i="81" s="1"/>
  <c r="U32" i="81"/>
  <c r="Y32" i="81" s="1"/>
  <c r="AK32" i="81"/>
  <c r="AO32" i="81" s="1"/>
  <c r="U33" i="81"/>
  <c r="Y33" i="81" s="1"/>
  <c r="AK33" i="81"/>
  <c r="AO33" i="81" s="1"/>
  <c r="U34" i="81"/>
  <c r="Y34" i="81" s="1"/>
  <c r="AK34" i="81"/>
  <c r="AO34" i="81" s="1"/>
  <c r="U35" i="81"/>
  <c r="Y35" i="81" s="1"/>
  <c r="AK35" i="81"/>
  <c r="AO35" i="81" s="1"/>
  <c r="U36" i="81"/>
  <c r="Y36" i="81" s="1"/>
  <c r="AK36" i="81"/>
  <c r="AO36" i="81" s="1"/>
  <c r="U37" i="81"/>
  <c r="Y37" i="81" s="1"/>
  <c r="AK40" i="81"/>
  <c r="AO40" i="81" s="1"/>
  <c r="AK41" i="81"/>
  <c r="AO41" i="81" s="1"/>
  <c r="AK42" i="81"/>
  <c r="AO42" i="81" s="1"/>
  <c r="AW45" i="81"/>
  <c r="AW49" i="81"/>
  <c r="AW53" i="81"/>
  <c r="AW57" i="81"/>
  <c r="AW61" i="81"/>
  <c r="AW65" i="81"/>
  <c r="R40" i="81"/>
  <c r="R41" i="81"/>
  <c r="R42" i="81"/>
  <c r="R43" i="81"/>
  <c r="R44" i="81"/>
  <c r="R45" i="81"/>
  <c r="R46" i="81"/>
  <c r="R47" i="81"/>
  <c r="R48" i="81"/>
  <c r="R49" i="81"/>
  <c r="R50" i="81"/>
  <c r="R51" i="81"/>
  <c r="R52" i="81"/>
  <c r="R53" i="81"/>
  <c r="R54" i="81"/>
  <c r="R55" i="81"/>
  <c r="R56" i="81"/>
  <c r="R57" i="81"/>
  <c r="R58" i="81"/>
  <c r="R59" i="81"/>
  <c r="R60" i="81"/>
  <c r="R61" i="81"/>
  <c r="R62" i="81"/>
  <c r="R63" i="81"/>
  <c r="R64" i="81"/>
  <c r="R65" i="81"/>
  <c r="AK43" i="81"/>
  <c r="AO43" i="81" s="1"/>
  <c r="U44" i="81"/>
  <c r="Y44" i="81" s="1"/>
  <c r="AK44" i="81"/>
  <c r="AO44" i="81" s="1"/>
  <c r="U45" i="81"/>
  <c r="Y45" i="81" s="1"/>
  <c r="AK45" i="81"/>
  <c r="AO45" i="81" s="1"/>
  <c r="U46" i="81"/>
  <c r="Y46" i="81" s="1"/>
  <c r="AK46" i="81"/>
  <c r="AO46" i="81" s="1"/>
  <c r="U47" i="81"/>
  <c r="Y47" i="81" s="1"/>
  <c r="AK47" i="81"/>
  <c r="AO47" i="81" s="1"/>
  <c r="U48" i="81"/>
  <c r="Y48" i="81" s="1"/>
  <c r="AK48" i="81"/>
  <c r="AO48" i="81" s="1"/>
  <c r="U49" i="81"/>
  <c r="Y49" i="81" s="1"/>
  <c r="AK49" i="81"/>
  <c r="AO49" i="81" s="1"/>
  <c r="U50" i="81"/>
  <c r="Y50" i="81" s="1"/>
  <c r="AK50" i="81"/>
  <c r="AO50" i="81" s="1"/>
  <c r="U51" i="81"/>
  <c r="Y51" i="81" s="1"/>
  <c r="AK51" i="81"/>
  <c r="AO51" i="81" s="1"/>
  <c r="U52" i="81"/>
  <c r="Y52" i="81" s="1"/>
  <c r="AK52" i="81"/>
  <c r="AO52" i="81" s="1"/>
  <c r="U53" i="81"/>
  <c r="Y53" i="81" s="1"/>
  <c r="AK53" i="81"/>
  <c r="AO53" i="81" s="1"/>
  <c r="U54" i="81"/>
  <c r="Y54" i="81" s="1"/>
  <c r="AK54" i="81"/>
  <c r="AO54" i="81" s="1"/>
  <c r="U55" i="81"/>
  <c r="Y55" i="81" s="1"/>
  <c r="AK55" i="81"/>
  <c r="AO55" i="81" s="1"/>
  <c r="U56" i="81"/>
  <c r="Y56" i="81" s="1"/>
  <c r="AK56" i="81"/>
  <c r="AO56" i="81" s="1"/>
  <c r="U57" i="81"/>
  <c r="Y57" i="81" s="1"/>
  <c r="AK57" i="81"/>
  <c r="AO57" i="81" s="1"/>
  <c r="U58" i="81"/>
  <c r="Y58" i="81" s="1"/>
  <c r="AK58" i="81"/>
  <c r="AO58" i="81" s="1"/>
  <c r="U59" i="81"/>
  <c r="Y59" i="81" s="1"/>
  <c r="AK59" i="81"/>
  <c r="AO59" i="81" s="1"/>
  <c r="U60" i="81"/>
  <c r="Y60" i="81" s="1"/>
  <c r="AK60" i="81"/>
  <c r="AO60" i="81" s="1"/>
  <c r="U61" i="81"/>
  <c r="Y61" i="81" s="1"/>
  <c r="AK61" i="81"/>
  <c r="AO61" i="81" s="1"/>
  <c r="U62" i="81"/>
  <c r="Y62" i="81" s="1"/>
  <c r="AK62" i="81"/>
  <c r="AO62" i="81" s="1"/>
  <c r="U63" i="81"/>
  <c r="Y63" i="81" s="1"/>
  <c r="AK63" i="81"/>
  <c r="AO63" i="81" s="1"/>
  <c r="U64" i="81"/>
  <c r="Y64" i="81" s="1"/>
  <c r="AK64" i="81"/>
  <c r="AO64" i="81" s="1"/>
  <c r="U65" i="81"/>
  <c r="Y65" i="81" s="1"/>
  <c r="AK65" i="81"/>
  <c r="AO65" i="81" s="1"/>
  <c r="AV19" i="81" l="1"/>
  <c r="AV12" i="81"/>
  <c r="AV58" i="81"/>
  <c r="AV50" i="81"/>
  <c r="AV47" i="81"/>
  <c r="AV54" i="81"/>
  <c r="AV8" i="81"/>
  <c r="AV55" i="81"/>
  <c r="AV53" i="81"/>
  <c r="AV14" i="81"/>
  <c r="AV59" i="81"/>
  <c r="AV44" i="81"/>
  <c r="AV64" i="81"/>
  <c r="AV24" i="81"/>
  <c r="AV28" i="81"/>
  <c r="AV27" i="81"/>
  <c r="AV41" i="81"/>
  <c r="AV33" i="81"/>
  <c r="AV60" i="81"/>
  <c r="AV45" i="81"/>
  <c r="AV13" i="81"/>
  <c r="AV5" i="81"/>
  <c r="AV25" i="81"/>
  <c r="AV31" i="81"/>
  <c r="AV42" i="81"/>
  <c r="AV34" i="81"/>
  <c r="AV40" i="81"/>
  <c r="AV39" i="81"/>
  <c r="AV46" i="81"/>
  <c r="AV20" i="81"/>
  <c r="AV65" i="81"/>
  <c r="AV22" i="81"/>
  <c r="AV21" i="81"/>
  <c r="AV52" i="81"/>
  <c r="AV7" i="81"/>
  <c r="AV51" i="81"/>
  <c r="AV6" i="81"/>
  <c r="AV63" i="81"/>
  <c r="AV26" i="81"/>
  <c r="AV4" i="81"/>
  <c r="AV3" i="81"/>
  <c r="AV10" i="81"/>
  <c r="AV17" i="81"/>
  <c r="AV37" i="81"/>
  <c r="AV56" i="81"/>
  <c r="AV2" i="81"/>
  <c r="AV11" i="81"/>
  <c r="AV18" i="81"/>
  <c r="AV32" i="81"/>
  <c r="AV9" i="81"/>
  <c r="AV16" i="81"/>
  <c r="AV23" i="81"/>
  <c r="AV30" i="81"/>
  <c r="AV43" i="81"/>
  <c r="AV38" i="81"/>
  <c r="AV57" i="81"/>
  <c r="AV15" i="81"/>
  <c r="AV29" i="81"/>
  <c r="AV36" i="81"/>
  <c r="AV49" i="81"/>
  <c r="AV62" i="81"/>
  <c r="AV35" i="81"/>
  <c r="AV48" i="81"/>
  <c r="AV61" i="81"/>
  <c r="AH13" i="81" a="1"/>
  <c r="AB45" i="81" a="1"/>
  <c r="AE58" i="81" a="1"/>
  <c r="AU43" i="81"/>
  <c r="AE65" i="81" a="1"/>
  <c r="AH60" i="81" a="1"/>
  <c r="AH8" i="81" a="1"/>
  <c r="AB11" i="81" a="1"/>
  <c r="AU29" i="81"/>
  <c r="AB53" i="81" a="1"/>
  <c r="AH19" i="81" a="1"/>
  <c r="AH47" i="81" a="1"/>
  <c r="AB24" i="81" a="1"/>
  <c r="AB33" i="81" a="1"/>
  <c r="AU33" i="81"/>
  <c r="AH10" i="81" a="1"/>
  <c r="AB41" i="81" a="1"/>
  <c r="AH45" i="81" a="1"/>
  <c r="AH5" i="81" a="1"/>
  <c r="AE48" i="81" a="1"/>
  <c r="AH15" i="81" a="1"/>
  <c r="AE44" i="81" a="1"/>
  <c r="AE19" i="81" a="1"/>
  <c r="AH56" i="81" a="1"/>
  <c r="AH53" i="81" a="1"/>
  <c r="AH6" i="81" a="1"/>
  <c r="AU60" i="81"/>
  <c r="AE55" i="81" a="1"/>
  <c r="AE35" i="81" a="1"/>
  <c r="AH26" i="81" a="1"/>
  <c r="AB27" i="81" a="1"/>
  <c r="AH33" i="81" a="1"/>
  <c r="AE63" i="81" a="1"/>
  <c r="AE2" i="81" a="1"/>
  <c r="AB46" i="81" a="1"/>
  <c r="AH61" i="81" a="1"/>
  <c r="AE52" i="81" a="1"/>
  <c r="AU20" i="81"/>
  <c r="AE60" i="81" a="1"/>
  <c r="AU14" i="81"/>
  <c r="AE27" i="81" a="1"/>
  <c r="AB58" i="81" a="1"/>
  <c r="AH11" i="81" a="1"/>
  <c r="AH62" i="81" a="1"/>
  <c r="AH57" i="81" a="1"/>
  <c r="AE56" i="81" a="1"/>
  <c r="AB23" i="81" a="1"/>
  <c r="AE42" i="81" a="1"/>
  <c r="AH20" i="81" a="1"/>
  <c r="AU12" i="81"/>
  <c r="AB5" i="81" a="1"/>
  <c r="AH38" i="81" a="1"/>
  <c r="AH52" i="81" a="1"/>
  <c r="AU26" i="81"/>
  <c r="AB10" i="81" a="1"/>
  <c r="AB52" i="81" a="1"/>
  <c r="AB29" i="81" a="1"/>
  <c r="AB31" i="81" a="1"/>
  <c r="AB37" i="81" a="1"/>
  <c r="AE5" i="81" a="1"/>
  <c r="AB32" i="81" a="1"/>
  <c r="AB34" i="81" a="1"/>
  <c r="AH36" i="81" a="1"/>
  <c r="AB56" i="81" a="1"/>
  <c r="AH32" i="81" a="1"/>
  <c r="AE24" i="81" a="1"/>
  <c r="AB18" i="81" a="1"/>
  <c r="AB3" i="81" a="1"/>
  <c r="AE45" i="81" a="1"/>
  <c r="AE38" i="81" a="1"/>
  <c r="AE12" i="81" a="1"/>
  <c r="AB36" i="81" a="1"/>
  <c r="AH51" i="81" a="1"/>
  <c r="AU22" i="81"/>
  <c r="AB55" i="81" a="1"/>
  <c r="AB6" i="81" a="1"/>
  <c r="AE61" i="81" a="1"/>
  <c r="AH58" i="81" a="1"/>
  <c r="AB42" i="81" a="1"/>
  <c r="AH2" i="81" a="1"/>
  <c r="AH22" i="81" a="1"/>
  <c r="AE53" i="81" a="1"/>
  <c r="AH44" i="81" a="1"/>
  <c r="AE64" i="81" a="1"/>
  <c r="AB21" i="81" a="1"/>
  <c r="AB65" i="81" a="1"/>
  <c r="AH35" i="81" a="1"/>
  <c r="AE8" i="81" a="1"/>
  <c r="AU47" i="81"/>
  <c r="AB43" i="81" a="1"/>
  <c r="AE21" i="81" a="1"/>
  <c r="AE26" i="81" a="1"/>
  <c r="AB44" i="81" a="1"/>
  <c r="AU17" i="81"/>
  <c r="AU63" i="81"/>
  <c r="AH17" i="81" a="1"/>
  <c r="AE54" i="81" a="1"/>
  <c r="AU32" i="81"/>
  <c r="AE62" i="81" a="1"/>
  <c r="AE49" i="81" a="1"/>
  <c r="AE51" i="81" a="1"/>
  <c r="AE39" i="81" a="1"/>
  <c r="AB48" i="81" a="1"/>
  <c r="AU2" i="81"/>
  <c r="AH54" i="81" a="1"/>
  <c r="AH59" i="81" a="1"/>
  <c r="AE29" i="81" a="1"/>
  <c r="AE11" i="81" a="1"/>
  <c r="AH41" i="81" a="1"/>
  <c r="AB8" i="81" a="1"/>
  <c r="AU19" i="81"/>
  <c r="AH12" i="81" a="1"/>
  <c r="AE36" i="81" a="1"/>
  <c r="AH55" i="81" a="1"/>
  <c r="AB60" i="81" a="1"/>
  <c r="AH14" i="81" a="1"/>
  <c r="AH43" i="81" a="1"/>
  <c r="AH4" i="81" a="1"/>
  <c r="AU44" i="81"/>
  <c r="AH16" i="81" a="1"/>
  <c r="AU61" i="81"/>
  <c r="AU25" i="81"/>
  <c r="AE28" i="81" a="1"/>
  <c r="AU52" i="81"/>
  <c r="AE16" i="81" a="1"/>
  <c r="AU56" i="81"/>
  <c r="AE31" i="81" a="1"/>
  <c r="AE10" i="81" a="1"/>
  <c r="AE20" i="81" a="1"/>
  <c r="AH42" i="81" a="1"/>
  <c r="AB16" i="81" a="1"/>
  <c r="AU40" i="81"/>
  <c r="AE6" i="81" a="1"/>
  <c r="AH3" i="81" a="1"/>
  <c r="AE4" i="81" a="1"/>
  <c r="AE25" i="81" a="1"/>
  <c r="AB25" i="81" a="1"/>
  <c r="AB14" i="81" a="1"/>
  <c r="AH63" i="81" a="1"/>
  <c r="AH64" i="81" a="1"/>
  <c r="AU3" i="81"/>
  <c r="AB49" i="81" a="1"/>
  <c r="AH46" i="81" a="1"/>
  <c r="AE40" i="81" a="1"/>
  <c r="AE47" i="81" a="1"/>
  <c r="AE22" i="81" a="1"/>
  <c r="AH49" i="81" a="1"/>
  <c r="AH24" i="81" a="1"/>
  <c r="AU4" i="81"/>
  <c r="AB61" i="81" a="1"/>
  <c r="AB50" i="81" a="1"/>
  <c r="AB28" i="81" a="1"/>
  <c r="AH65" i="81" a="1"/>
  <c r="AB9" i="81" a="1"/>
  <c r="AE46" i="81" a="1"/>
  <c r="AB30" i="81" a="1"/>
  <c r="AB7" i="81" a="1"/>
  <c r="AB64" i="81" a="1"/>
  <c r="AU58" i="81"/>
  <c r="AH28" i="81" a="1"/>
  <c r="AB57" i="81" a="1"/>
  <c r="AH50" i="81" a="1"/>
  <c r="AE23" i="81" a="1"/>
  <c r="AH48" i="81" a="1"/>
  <c r="AB39" i="81" a="1"/>
  <c r="AU7" i="81"/>
  <c r="AB13" i="81" a="1"/>
  <c r="AU49" i="81"/>
  <c r="AE9" i="81" a="1"/>
  <c r="AH34" i="81" a="1"/>
  <c r="AH9" i="81" a="1"/>
  <c r="AE50" i="81" a="1"/>
  <c r="AH18" i="81" a="1"/>
  <c r="AB40" i="81" a="1"/>
  <c r="AH29" i="81" a="1"/>
  <c r="AE37" i="81" a="1"/>
  <c r="AE57" i="81" a="1"/>
  <c r="AH7" i="81" a="1"/>
  <c r="AB26" i="81" a="1"/>
  <c r="AB12" i="81" a="1"/>
  <c r="AB15" i="81" a="1"/>
  <c r="AB54" i="81" a="1"/>
  <c r="AE7" i="81" a="1"/>
  <c r="AU48" i="81"/>
  <c r="AE18" i="81" a="1"/>
  <c r="AU39" i="81"/>
  <c r="AU34" i="81"/>
  <c r="AE30" i="81" a="1"/>
  <c r="AE33" i="81" a="1"/>
  <c r="AB51" i="81" a="1"/>
  <c r="AB63" i="81" a="1"/>
  <c r="AB47" i="81" a="1"/>
  <c r="AE17" i="81" a="1"/>
  <c r="AU23" i="81"/>
  <c r="AU37" i="81"/>
  <c r="AU27" i="81"/>
  <c r="AH30" i="81" a="1"/>
  <c r="AH21" i="81" a="1"/>
  <c r="AE59" i="81" a="1"/>
  <c r="AH27" i="81" a="1"/>
  <c r="AU46" i="81"/>
  <c r="AB22" i="81" a="1"/>
  <c r="AB38" i="81" a="1"/>
  <c r="AH39" i="81" a="1"/>
  <c r="AH40" i="81" a="1"/>
  <c r="AB4" i="81" a="1"/>
  <c r="AE3" i="81" a="1"/>
  <c r="AB19" i="81" a="1"/>
  <c r="AU31" i="81"/>
  <c r="AE13" i="81" a="1"/>
  <c r="AU6" i="81"/>
  <c r="AH31" i="81" a="1"/>
  <c r="AB20" i="81" a="1"/>
  <c r="AU38" i="81"/>
  <c r="AU55" i="81"/>
  <c r="AH37" i="81" a="1"/>
  <c r="AB17" i="81" a="1"/>
  <c r="AE34" i="81" a="1"/>
  <c r="AB35" i="81" a="1"/>
  <c r="AB62" i="81" a="1"/>
  <c r="AE43" i="81" a="1"/>
  <c r="AE14" i="81" a="1"/>
  <c r="AE41" i="81" a="1"/>
  <c r="AU24" i="81"/>
  <c r="AU57" i="81"/>
  <c r="AB59" i="81" a="1"/>
  <c r="AE15" i="81" a="1"/>
  <c r="AU30" i="81"/>
  <c r="AE32" i="81" a="1"/>
  <c r="AH25" i="81" a="1"/>
  <c r="AB2" i="81" a="1"/>
  <c r="AH23" i="81" a="1"/>
  <c r="AU16" i="81"/>
  <c r="AE2" i="81" l="1"/>
  <c r="K40" i="108"/>
  <c r="J40" i="108"/>
  <c r="I40" i="108"/>
  <c r="AH2" i="81"/>
  <c r="AB2" i="81"/>
  <c r="AH61" i="81"/>
  <c r="AB38" i="81"/>
  <c r="AH23" i="81"/>
  <c r="AH8" i="81"/>
  <c r="AH18" i="81"/>
  <c r="AB30" i="81"/>
  <c r="AH16" i="81"/>
  <c r="AH10" i="81"/>
  <c r="AH60" i="81"/>
  <c r="AH50" i="81"/>
  <c r="AH22" i="81"/>
  <c r="AB41" i="81"/>
  <c r="AE31" i="81"/>
  <c r="AB28" i="81"/>
  <c r="AE61" i="81"/>
  <c r="AE49" i="81"/>
  <c r="AH47" i="81"/>
  <c r="AH21" i="81"/>
  <c r="AE5" i="81"/>
  <c r="AH58" i="81"/>
  <c r="AH32" i="81"/>
  <c r="AB40" i="81"/>
  <c r="AB18" i="81"/>
  <c r="AB53" i="81"/>
  <c r="AE47" i="81"/>
  <c r="AH31" i="81"/>
  <c r="AH37" i="81"/>
  <c r="AB48" i="81"/>
  <c r="AE17" i="81"/>
  <c r="AE6" i="81"/>
  <c r="AH6" i="81"/>
  <c r="AE21" i="81"/>
  <c r="AE46" i="81"/>
  <c r="AB54" i="81"/>
  <c r="AH30" i="81"/>
  <c r="AE9" i="81"/>
  <c r="AB16" i="81"/>
  <c r="AH49" i="81"/>
  <c r="AE3" i="81"/>
  <c r="AE57" i="81"/>
  <c r="AB50" i="81"/>
  <c r="AH29" i="81"/>
  <c r="AB4" i="81"/>
  <c r="AH53" i="81"/>
  <c r="AB31" i="81"/>
  <c r="AB22" i="81"/>
  <c r="AE44" i="81"/>
  <c r="AB46" i="81"/>
  <c r="AH41" i="81"/>
  <c r="AH28" i="81"/>
  <c r="AH55" i="81"/>
  <c r="AB51" i="81"/>
  <c r="AE39" i="81"/>
  <c r="AE25" i="81"/>
  <c r="AB36" i="81"/>
  <c r="AE12" i="81"/>
  <c r="AE22" i="81"/>
  <c r="AH12" i="81"/>
  <c r="AB56" i="81"/>
  <c r="AB63" i="81"/>
  <c r="AH27" i="81"/>
  <c r="AB55" i="81"/>
  <c r="AE24" i="81"/>
  <c r="AE7" i="81"/>
  <c r="AB9" i="81"/>
  <c r="AB12" i="81"/>
  <c r="AB52" i="81"/>
  <c r="AB27" i="81"/>
  <c r="AH26" i="81"/>
  <c r="AE35" i="81"/>
  <c r="AE63" i="81"/>
  <c r="AE51" i="81"/>
  <c r="AH35" i="81"/>
  <c r="AE32" i="81"/>
  <c r="AB21" i="81"/>
  <c r="AB25" i="81"/>
  <c r="AE62" i="81"/>
  <c r="AE50" i="81"/>
  <c r="AH34" i="81"/>
  <c r="AH48" i="81"/>
  <c r="AB8" i="81"/>
  <c r="AH59" i="81"/>
  <c r="AH33" i="81"/>
  <c r="AE30" i="81"/>
  <c r="AB44" i="81"/>
  <c r="AE19" i="81"/>
  <c r="AE11" i="81"/>
  <c r="AH56" i="81"/>
  <c r="AH9" i="81"/>
  <c r="AH17" i="81"/>
  <c r="AE60" i="81"/>
  <c r="AE48" i="81"/>
  <c r="AE29" i="81"/>
  <c r="AB10" i="81"/>
  <c r="AH5" i="81"/>
  <c r="AE10" i="81"/>
  <c r="AB26" i="81"/>
  <c r="AH13" i="81"/>
  <c r="AH57" i="81"/>
  <c r="AE59" i="81"/>
  <c r="AH46" i="81"/>
  <c r="AB62" i="81"/>
  <c r="AH39" i="81"/>
  <c r="AH44" i="81"/>
  <c r="AE28" i="81"/>
  <c r="AB5" i="81"/>
  <c r="AB7" i="81"/>
  <c r="AE58" i="81"/>
  <c r="AH43" i="81"/>
  <c r="AE27" i="81"/>
  <c r="AE4" i="81"/>
  <c r="AB45" i="81"/>
  <c r="AE45" i="81"/>
  <c r="AH42" i="81"/>
  <c r="AB58" i="81"/>
  <c r="AE26" i="81"/>
  <c r="AB32" i="81"/>
  <c r="AB37" i="81"/>
  <c r="AB13" i="81"/>
  <c r="AH15" i="81"/>
  <c r="AB23" i="81"/>
  <c r="AB39" i="81"/>
  <c r="AE18" i="81"/>
  <c r="AE56" i="81"/>
  <c r="AH3" i="81"/>
  <c r="AB17" i="81"/>
  <c r="AB29" i="81"/>
  <c r="AE20" i="81"/>
  <c r="AH65" i="81"/>
  <c r="AE55" i="81"/>
  <c r="AE43" i="81"/>
  <c r="AH40" i="81"/>
  <c r="AB47" i="81"/>
  <c r="AE36" i="81"/>
  <c r="AB3" i="81"/>
  <c r="AE15" i="81"/>
  <c r="AB64" i="81"/>
  <c r="AH38" i="81"/>
  <c r="AH4" i="81"/>
  <c r="AE14" i="81"/>
  <c r="AH64" i="81"/>
  <c r="AE54" i="81"/>
  <c r="AE42" i="81"/>
  <c r="AB43" i="81"/>
  <c r="AE23" i="81"/>
  <c r="AB14" i="81"/>
  <c r="AB6" i="81"/>
  <c r="AB20" i="81"/>
  <c r="AB24" i="81"/>
  <c r="AE8" i="81"/>
  <c r="AH11" i="81"/>
  <c r="AB15" i="81"/>
  <c r="AB35" i="81"/>
  <c r="AB11" i="81"/>
  <c r="AE37" i="81"/>
  <c r="AH20" i="81"/>
  <c r="AH63" i="81"/>
  <c r="AE65" i="81"/>
  <c r="AE53" i="81"/>
  <c r="AE41" i="81"/>
  <c r="AH54" i="81"/>
  <c r="AE38" i="81"/>
  <c r="AB59" i="81"/>
  <c r="AH25" i="81"/>
  <c r="AH52" i="81"/>
  <c r="AE34" i="81"/>
  <c r="AB65" i="81"/>
  <c r="AB61" i="81"/>
  <c r="AH19" i="81"/>
  <c r="AB49" i="81"/>
  <c r="AH14" i="81"/>
  <c r="AB33" i="81"/>
  <c r="AE16" i="81"/>
  <c r="AE13" i="81"/>
  <c r="AH62" i="81"/>
  <c r="AE64" i="81"/>
  <c r="AE52" i="81"/>
  <c r="AE40" i="81"/>
  <c r="AH51" i="81"/>
  <c r="AH36" i="81"/>
  <c r="AH24" i="81"/>
  <c r="AB42" i="81"/>
  <c r="AE33" i="81"/>
  <c r="AB60" i="81"/>
  <c r="AB57" i="81"/>
  <c r="AB34" i="81"/>
  <c r="AB19" i="81"/>
  <c r="AH45" i="81"/>
  <c r="AH7" i="81"/>
  <c r="AU50" i="81"/>
  <c r="AU59" i="81"/>
  <c r="AU41" i="81"/>
  <c r="AU11" i="81"/>
  <c r="AU54" i="81"/>
  <c r="AU9" i="81"/>
  <c r="AU64" i="81"/>
  <c r="AU10" i="81"/>
  <c r="AU18" i="81"/>
  <c r="AU53" i="81"/>
  <c r="AU8" i="81"/>
  <c r="AU13" i="81"/>
  <c r="AU5" i="81"/>
  <c r="AU21" i="81"/>
  <c r="AU36" i="81"/>
  <c r="AU42" i="81"/>
  <c r="AU15" i="81"/>
  <c r="AU51" i="81"/>
  <c r="AU35" i="81"/>
  <c r="AU45" i="81"/>
  <c r="AU65" i="81"/>
  <c r="AU62" i="81"/>
  <c r="AU28" i="81"/>
  <c r="AI2" i="81" l="1"/>
  <c r="AI17" i="81"/>
  <c r="AI57" i="81"/>
  <c r="AI22" i="81"/>
  <c r="AI56" i="81"/>
  <c r="AI7" i="81"/>
  <c r="AI47" i="81"/>
  <c r="AI28" i="81"/>
  <c r="AI65" i="81"/>
  <c r="AI61" i="81"/>
  <c r="AI44" i="81"/>
  <c r="AI38" i="81"/>
  <c r="AI46" i="81"/>
  <c r="AI16" i="81"/>
  <c r="AI26" i="81"/>
  <c r="AI13" i="81"/>
  <c r="AI53" i="81"/>
  <c r="AI11" i="81"/>
  <c r="AI18" i="81"/>
  <c r="AI32" i="81"/>
  <c r="AI8" i="81"/>
  <c r="AI23" i="81"/>
  <c r="AI63" i="81"/>
  <c r="AI41" i="81"/>
  <c r="AI37" i="81"/>
  <c r="AI5" i="81"/>
  <c r="AI10" i="81"/>
  <c r="AI35" i="81"/>
  <c r="AI31" i="81"/>
  <c r="AI54" i="81"/>
  <c r="AI40" i="81"/>
  <c r="AI15" i="81"/>
  <c r="AI27" i="81"/>
  <c r="AI19" i="81"/>
  <c r="AI59" i="81"/>
  <c r="AI29" i="81"/>
  <c r="AI58" i="81"/>
  <c r="AI52" i="81"/>
  <c r="AI36" i="81"/>
  <c r="AI34" i="81"/>
  <c r="AI62" i="81"/>
  <c r="AI12" i="81"/>
  <c r="AI4" i="81"/>
  <c r="AI24" i="81"/>
  <c r="AI64" i="81"/>
  <c r="AI9" i="81"/>
  <c r="AI30" i="81"/>
  <c r="AI60" i="81"/>
  <c r="AI33" i="81"/>
  <c r="AI20" i="81"/>
  <c r="AI45" i="81"/>
  <c r="AI25" i="81"/>
  <c r="AI51" i="81"/>
  <c r="AI50" i="81"/>
  <c r="AI6" i="81"/>
  <c r="AI3" i="81"/>
  <c r="AI21" i="81"/>
  <c r="AI48" i="81"/>
  <c r="AI42" i="81"/>
  <c r="AI49" i="81"/>
  <c r="AI14" i="81"/>
  <c r="AI39" i="81"/>
  <c r="AI55" i="81"/>
  <c r="AI43" i="8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<sst xmlns="http://schemas.openxmlformats.org/spreadsheetml/2006/main" count="6259" uniqueCount="241">
  <si>
    <t>Name</t>
  </si>
  <si>
    <t>Score</t>
  </si>
  <si>
    <t>Episodes</t>
  </si>
  <si>
    <t>Ranked</t>
  </si>
  <si>
    <t>Popularity</t>
  </si>
  <si>
    <t>Members</t>
  </si>
  <si>
    <t>Favorites</t>
  </si>
  <si>
    <t>Watching</t>
  </si>
  <si>
    <t>Completed</t>
  </si>
  <si>
    <t>On-Hold</t>
  </si>
  <si>
    <t>Dropped</t>
  </si>
  <si>
    <t>Plan
 to Watch</t>
  </si>
  <si>
    <t>Trinity Blood</t>
  </si>
  <si>
    <t>Dragon Ball</t>
  </si>
  <si>
    <t>Metal Panic</t>
  </si>
  <si>
    <t>First Stage</t>
  </si>
  <si>
    <t>Great Teacher</t>
  </si>
  <si>
    <t>Hungry Heart</t>
  </si>
  <si>
    <t>Fourth Stage</t>
  </si>
  <si>
    <t>Neon Genesis</t>
  </si>
  <si>
    <t>Kidou Tenshi</t>
  </si>
  <si>
    <t>Monster Hunter</t>
  </si>
  <si>
    <t>Magical Warfare</t>
  </si>
  <si>
    <t>Fafnar Weapon</t>
  </si>
  <si>
    <t>Queen Kingdom</t>
  </si>
  <si>
    <t>Fighting Animal</t>
  </si>
  <si>
    <t>Beating Music</t>
  </si>
  <si>
    <t>Helping Alice</t>
  </si>
  <si>
    <t>Mobile Phone</t>
  </si>
  <si>
    <t>Attacking Titan</t>
  </si>
  <si>
    <t>Ultra Generation</t>
  </si>
  <si>
    <t>Travel World</t>
  </si>
  <si>
    <t>Assassian World</t>
  </si>
  <si>
    <t>King Ranking</t>
  </si>
  <si>
    <t>Cursing Notebook</t>
  </si>
  <si>
    <t>Different Life</t>
  </si>
  <si>
    <t>Ultimate horror</t>
  </si>
  <si>
    <t>Legendary Forks</t>
  </si>
  <si>
    <t>Connect Angel</t>
  </si>
  <si>
    <t>Black Cats</t>
  </si>
  <si>
    <t>Best Humanity</t>
  </si>
  <si>
    <t>Cereal Name</t>
  </si>
  <si>
    <t>Natural Bran</t>
  </si>
  <si>
    <t>Cap Crunch</t>
  </si>
  <si>
    <t>Post Nat</t>
  </si>
  <si>
    <t>Fruity Pebbles</t>
  </si>
  <si>
    <t>Mini Wheats</t>
  </si>
  <si>
    <t>Bran Chex</t>
  </si>
  <si>
    <t>Cinnamon Toast</t>
  </si>
  <si>
    <t>Froot Loops</t>
  </si>
  <si>
    <t>Almond Delight</t>
  </si>
  <si>
    <t>Golden Crisp</t>
  </si>
  <si>
    <t>Sweet Combo</t>
  </si>
  <si>
    <t>Honey Nut</t>
  </si>
  <si>
    <t>Corn Favorite</t>
  </si>
  <si>
    <t>Smile Maker</t>
  </si>
  <si>
    <t>Wonderful Chex</t>
  </si>
  <si>
    <t>Almond Raisin</t>
  </si>
  <si>
    <t>Colorful Bran</t>
  </si>
  <si>
    <t>Wheat Cream</t>
  </si>
  <si>
    <t>Frosted Flakes</t>
  </si>
  <si>
    <t>Lucky Charms</t>
  </si>
  <si>
    <t>Raisin Bran</t>
  </si>
  <si>
    <t>Apple Jacks</t>
  </si>
  <si>
    <t>Count Chocula</t>
  </si>
  <si>
    <t>Grape Flakes</t>
  </si>
  <si>
    <t>Oatmeal Crisp</t>
  </si>
  <si>
    <t>Puffed Rice</t>
  </si>
  <si>
    <t>Double Chex</t>
  </si>
  <si>
    <t>Fruit Fibre</t>
  </si>
  <si>
    <t>Quaker Squares</t>
  </si>
  <si>
    <t>Fat</t>
  </si>
  <si>
    <t>Protein</t>
  </si>
  <si>
    <t>Calories</t>
  </si>
  <si>
    <t>Sodium</t>
  </si>
  <si>
    <t>Fiber</t>
  </si>
  <si>
    <t>Carbo</t>
  </si>
  <si>
    <t>Sugars</t>
  </si>
  <si>
    <t>Potassium</t>
  </si>
  <si>
    <t>Iron</t>
  </si>
  <si>
    <t>Vitamins</t>
  </si>
  <si>
    <t>Candy Name</t>
  </si>
  <si>
    <t>Laffy Taffy</t>
  </si>
  <si>
    <t>Boston Beans</t>
  </si>
  <si>
    <t>One Dime</t>
  </si>
  <si>
    <t>Reese Pieces</t>
  </si>
  <si>
    <t>Air Heads</t>
  </si>
  <si>
    <t>Lemon Head</t>
  </si>
  <si>
    <t>Crunch Time</t>
  </si>
  <si>
    <t>Berry Chews</t>
  </si>
  <si>
    <t>Now Later</t>
  </si>
  <si>
    <t>Good Bar</t>
  </si>
  <si>
    <t>Junior Mints</t>
  </si>
  <si>
    <t>Gob Stopper</t>
  </si>
  <si>
    <t>Cheese Bears</t>
  </si>
  <si>
    <t>Haribo Cola</t>
  </si>
  <si>
    <t>Milk Duds</t>
  </si>
  <si>
    <t>Fruit Chews</t>
  </si>
  <si>
    <t>Root Barrels</t>
  </si>
  <si>
    <t>Hersheys Kisses</t>
  </si>
  <si>
    <t>Pixie Sticks</t>
  </si>
  <si>
    <t>Pop Rocks</t>
  </si>
  <si>
    <t>Life Savers</t>
  </si>
  <si>
    <t>Rolo Chiclets</t>
  </si>
  <si>
    <t>Red Vines</t>
  </si>
  <si>
    <t>Quarter World</t>
  </si>
  <si>
    <t>Caramel Apple</t>
  </si>
  <si>
    <t>Jaw Busters</t>
  </si>
  <si>
    <t>Baby Ruth</t>
  </si>
  <si>
    <t>Fun Dips</t>
  </si>
  <si>
    <t>Gold Bears</t>
  </si>
  <si>
    <t>Chocolate</t>
  </si>
  <si>
    <t>Fruity</t>
  </si>
  <si>
    <t>Caramel</t>
  </si>
  <si>
    <t>Almond</t>
  </si>
  <si>
    <t>Nougat</t>
  </si>
  <si>
    <t>Hard</t>
  </si>
  <si>
    <t>Bar</t>
  </si>
  <si>
    <t>Pluribus</t>
  </si>
  <si>
    <t>Sugar
Percent</t>
  </si>
  <si>
    <t>Rating</t>
  </si>
  <si>
    <t>Price</t>
  </si>
  <si>
    <t>Film</t>
  </si>
  <si>
    <t>End Tour</t>
  </si>
  <si>
    <t>Red Army</t>
  </si>
  <si>
    <t>Black Sea</t>
  </si>
  <si>
    <t>Ricki Flash</t>
  </si>
  <si>
    <t>Still Alice</t>
  </si>
  <si>
    <t xml:space="preserve">Irrational Man </t>
  </si>
  <si>
    <t>My Dreams</t>
  </si>
  <si>
    <t>Flights Up</t>
  </si>
  <si>
    <t>Hot Pursuit</t>
  </si>
  <si>
    <t>Welcome Home</t>
  </si>
  <si>
    <t>Running Night</t>
  </si>
  <si>
    <t>Tomorrow land</t>
  </si>
  <si>
    <t>Mapping Stars</t>
  </si>
  <si>
    <t>Crazy Adventure</t>
  </si>
  <si>
    <t>About Elly</t>
  </si>
  <si>
    <t>Saint Laurent</t>
  </si>
  <si>
    <t>Love Mercy</t>
  </si>
  <si>
    <t>Water Diviner</t>
  </si>
  <si>
    <t>Divergent Series</t>
  </si>
  <si>
    <t>Fantastic Four</t>
  </si>
  <si>
    <t>Next Door</t>
  </si>
  <si>
    <t>Black White</t>
  </si>
  <si>
    <t>South Paw</t>
  </si>
  <si>
    <t>Pitch Perfect</t>
  </si>
  <si>
    <t>Adaline Age</t>
  </si>
  <si>
    <t xml:space="preserve">Teenage Girl </t>
  </si>
  <si>
    <t>Wild Tales</t>
  </si>
  <si>
    <t>Project Almanac</t>
  </si>
  <si>
    <t>Hunting Ground</t>
  </si>
  <si>
    <t>Rotten
Tomatoes</t>
  </si>
  <si>
    <t>MrQE</t>
  </si>
  <si>
    <t>Metacritic</t>
  </si>
  <si>
    <t>Netflix</t>
  </si>
  <si>
    <t>IMDB</t>
  </si>
  <si>
    <t>Hulu</t>
  </si>
  <si>
    <t>Film
 Comment</t>
  </si>
  <si>
    <t>Roger Ebert</t>
  </si>
  <si>
    <t>PluggedIn</t>
  </si>
  <si>
    <t>Naver</t>
  </si>
  <si>
    <t>Fandango</t>
  </si>
  <si>
    <t>anime</t>
  </si>
  <si>
    <t>J</t>
  </si>
  <si>
    <t>I</t>
  </si>
  <si>
    <t>L</t>
  </si>
  <si>
    <t>F</t>
  </si>
  <si>
    <t>D</t>
  </si>
  <si>
    <t>G</t>
  </si>
  <si>
    <t>E</t>
  </si>
  <si>
    <t>K</t>
  </si>
  <si>
    <t>cereal</t>
  </si>
  <si>
    <t>H</t>
  </si>
  <si>
    <t>candy</t>
  </si>
  <si>
    <t>movie</t>
  </si>
  <si>
    <t>zebra</t>
  </si>
  <si>
    <t>plain</t>
  </si>
  <si>
    <t>bar</t>
  </si>
  <si>
    <t>C</t>
  </si>
  <si>
    <t>Table PNG</t>
  </si>
  <si>
    <t>Topic</t>
  </si>
  <si>
    <t>color</t>
  </si>
  <si>
    <t>Condition</t>
  </si>
  <si>
    <t>Repetition</t>
  </si>
  <si>
    <t xml:space="preserve">Sodium       </t>
  </si>
  <si>
    <t>Table Rendering</t>
  </si>
  <si>
    <t>Dataset Number</t>
  </si>
  <si>
    <t xml:space="preserve">T2 Prompt </t>
  </si>
  <si>
    <t xml:space="preserve">T3 Answer1 </t>
  </si>
  <si>
    <t>T3 Second Row Index</t>
  </si>
  <si>
    <t>T3 Highest Row Index</t>
  </si>
  <si>
    <t>T3 Answer2</t>
  </si>
  <si>
    <t>T3 Third Row Index</t>
  </si>
  <si>
    <t>T3 Answer3</t>
  </si>
  <si>
    <t xml:space="preserve">T4 Prompt </t>
  </si>
  <si>
    <t>T4 Answer</t>
  </si>
  <si>
    <t>T5 Row Index</t>
  </si>
  <si>
    <t>T5 Prompt</t>
  </si>
  <si>
    <t>T5 Answer</t>
  </si>
  <si>
    <t xml:space="preserve"> </t>
  </si>
  <si>
    <t>Highest Value</t>
  </si>
  <si>
    <t>Third Highest Value</t>
  </si>
  <si>
    <t>Second Highest Value</t>
  </si>
  <si>
    <t>Expected Answer</t>
  </si>
  <si>
    <t>`</t>
  </si>
  <si>
    <t>par bias</t>
  </si>
  <si>
    <t>Header</t>
  </si>
  <si>
    <t xml:space="preserve"> Column</t>
  </si>
  <si>
    <t>Par1</t>
  </si>
  <si>
    <t>Par 2</t>
  </si>
  <si>
    <t xml:space="preserve"> Prompt </t>
  </si>
  <si>
    <t xml:space="preserve"> Answer</t>
  </si>
  <si>
    <t xml:space="preserve"> Answer Column</t>
  </si>
  <si>
    <t>Par 1</t>
  </si>
  <si>
    <t xml:space="preserve"> Answer Column / Row</t>
  </si>
  <si>
    <t xml:space="preserve"> Header</t>
  </si>
  <si>
    <t>Par2</t>
  </si>
  <si>
    <t>_</t>
  </si>
  <si>
    <t>k</t>
  </si>
  <si>
    <t>REQUIREMENTS</t>
  </si>
  <si>
    <t>Range (11,98)</t>
  </si>
  <si>
    <t>ANSWER CORR (0.95, 0.99)</t>
  </si>
  <si>
    <t>First Column Avg</t>
  </si>
  <si>
    <t>ANSWER AVG</t>
  </si>
  <si>
    <t>Mean Absolute Answer</t>
  </si>
  <si>
    <t>Root Mean Square Error (RMSE)</t>
  </si>
  <si>
    <t>(MAE)</t>
  </si>
  <si>
    <t xml:space="preserve"> (RMSE)</t>
  </si>
  <si>
    <t>(CORREL)</t>
  </si>
  <si>
    <t>Average</t>
  </si>
  <si>
    <t xml:space="preserve"> I</t>
  </si>
  <si>
    <t xml:space="preserve"> J</t>
  </si>
  <si>
    <t>M</t>
  </si>
  <si>
    <t>UNDER 11</t>
  </si>
  <si>
    <t>OVER 98</t>
  </si>
  <si>
    <t>REQUIEMENT 1 = RANGE</t>
  </si>
  <si>
    <t>REQUIRMENT 2 CORRELATIONS</t>
  </si>
  <si>
    <t>ANSWER =0.95-0.99</t>
  </si>
  <si>
    <t>NON+ANSER 0.2--0.55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</si>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</sst>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8">
    <xf numFmtId="0" fontId="0" fillId="0" borderId="0" xfId="0"/>
    <xf numFmtId="0" fontId="2" fillId="0" borderId="1" xfId="0" applyFont="1" applyBorder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/>
    <xf numFmtId="1" fontId="2" fillId="2" borderId="1" xfId="0" applyNumberFormat="1" applyFont="1" applyFill="1" applyBorder="1"/>
    <xf numFmtId="1" fontId="2" fillId="0" borderId="1" xfId="0" applyNumberFormat="1" applyFont="1" applyBorder="1"/>
    <xf numFmtId="0" fontId="0" fillId="0" borderId="0" xfId="0" applyAlignment="1">
      <alignment horizontal="right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0" fillId="8" borderId="0" xfId="0" applyFill="1" applyAlignment="1">
      <alignment horizontal="center" vertical="center"/>
    </xf>
    <xf numFmtId="0" fontId="0" fillId="8" borderId="0" xfId="0" quotePrefix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left" vertical="center"/>
    </xf>
    <xf numFmtId="0" fontId="0" fillId="8" borderId="0" xfId="0" applyFill="1" applyAlignment="1">
      <alignment horizontal="left" vertical="top"/>
    </xf>
    <xf numFmtId="0" fontId="3" fillId="3" borderId="3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4" xfId="0" applyBorder="1"/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quotePrefix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9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0" xfId="0" quotePrefix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10" borderId="0" xfId="0" applyFill="1" applyAlignment="1">
      <alignment horizontal="left" vertical="top"/>
    </xf>
    <xf numFmtId="0" fontId="0" fillId="10" borderId="7" xfId="0" applyFill="1" applyBorder="1" applyAlignment="1">
      <alignment horizontal="center" vertical="center"/>
    </xf>
    <xf numFmtId="0" fontId="0" fillId="10" borderId="6" xfId="0" applyFill="1" applyBorder="1"/>
    <xf numFmtId="0" fontId="0" fillId="10" borderId="2" xfId="0" applyFill="1" applyBorder="1"/>
    <xf numFmtId="0" fontId="0" fillId="10" borderId="6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6" xfId="0" quotePrefix="1" applyFill="1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10" borderId="6" xfId="0" applyFill="1" applyBorder="1" applyAlignment="1">
      <alignment horizontal="left" vertical="top"/>
    </xf>
    <xf numFmtId="0" fontId="0" fillId="10" borderId="11" xfId="0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2" xfId="0" applyFill="1" applyBorder="1"/>
    <xf numFmtId="0" fontId="0" fillId="9" borderId="2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2" xfId="0" quotePrefix="1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top"/>
    </xf>
    <xf numFmtId="0" fontId="0" fillId="9" borderId="9" xfId="0" applyFill="1" applyBorder="1" applyAlignment="1">
      <alignment horizontal="center" vertical="center"/>
    </xf>
    <xf numFmtId="0" fontId="6" fillId="0" borderId="0" xfId="0" applyFont="1"/>
    <xf numFmtId="0" fontId="0" fillId="9" borderId="6" xfId="0" applyFill="1" applyBorder="1" applyAlignment="1">
      <alignment horizontal="center" vertical="center"/>
    </xf>
    <xf numFmtId="0" fontId="0" fillId="0" borderId="1" xfId="0" applyBorder="1"/>
    <xf numFmtId="0" fontId="0" fillId="11" borderId="1" xfId="0" applyFill="1" applyBorder="1"/>
    <xf numFmtId="0" fontId="7" fillId="0" borderId="1" xfId="1" applyBorder="1"/>
    <xf numFmtId="0" fontId="0" fillId="0" borderId="14" xfId="0" applyBorder="1" applyAlignment="1">
      <alignment horizontal="center"/>
    </xf>
    <xf numFmtId="0" fontId="0" fillId="12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styles" Target="style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sheetMetadata" Target="metadata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BCDB-6226-4D6B-B71E-627B7D8D5892}">
  <sheetPr codeName="Sheet5"/>
  <dimension ref="A1:BW65"/>
  <sheetViews>
    <sheetView workbookViewId="0"/>
  </sheetViews>
  <sheetFormatPr defaultRowHeight="14.5" x14ac:dyDescent="0.35"/>
  <cols>
    <col min="1" max="1" width="26.54296875" customWidth="1"/>
    <col min="2" max="2" width="23.453125" customWidth="1"/>
    <col min="3" max="3" width="22.26953125" customWidth="1"/>
    <col min="5" max="5" width="14.453125" customWidth="1"/>
    <col min="6" max="6" width="15.26953125" customWidth="1"/>
    <col min="7" max="7" width="17.26953125" style="29" customWidth="1"/>
    <col min="8" max="8" width="16" customWidth="1"/>
    <col min="9" max="9" width="13.453125" customWidth="1"/>
    <col min="10" max="10" width="11.81640625" style="5" customWidth="1"/>
    <col min="11" max="11" width="85.81640625" bestFit="1" customWidth="1"/>
    <col min="12" max="12" width="18.453125" style="29" customWidth="1"/>
    <col min="13" max="13" width="27.7265625" bestFit="1" customWidth="1"/>
    <col min="14" max="14" width="18.81640625" bestFit="1" customWidth="1"/>
    <col min="15" max="15" width="34.54296875" style="5" customWidth="1"/>
    <col min="16" max="17" width="14.1796875" style="5" customWidth="1"/>
    <col min="18" max="18" width="114.1796875" bestFit="1" customWidth="1"/>
    <col min="19" max="19" width="24.26953125" bestFit="1" customWidth="1"/>
    <col min="20" max="20" width="25.1796875" style="29" bestFit="1" customWidth="1"/>
    <col min="21" max="21" width="19.54296875" customWidth="1"/>
    <col min="22" max="23" width="21.1796875" customWidth="1"/>
    <col min="24" max="24" width="14.54296875" customWidth="1"/>
    <col min="25" max="25" width="99" bestFit="1" customWidth="1"/>
    <col min="26" max="26" width="10.26953125" style="4" customWidth="1"/>
    <col min="27" max="27" width="10" customWidth="1"/>
    <col min="28" max="28" width="19.7265625" customWidth="1"/>
    <col min="29" max="29" width="17.7265625" customWidth="1"/>
    <col min="30" max="30" width="10" customWidth="1"/>
    <col min="31" max="31" width="21.1796875" customWidth="1"/>
    <col min="32" max="32" width="13.81640625" customWidth="1"/>
    <col min="33" max="33" width="9.7265625" customWidth="1"/>
    <col min="34" max="34" width="17.7265625" style="29" customWidth="1"/>
    <col min="35" max="35" width="53.54296875" bestFit="1" customWidth="1"/>
    <col min="36" max="36" width="29.26953125" bestFit="1" customWidth="1"/>
    <col min="37" max="37" width="18.81640625" bestFit="1" customWidth="1"/>
    <col min="38" max="38" width="25.453125" customWidth="1"/>
    <col min="39" max="39" width="16.81640625" customWidth="1"/>
    <col min="40" max="40" width="10.1796875" customWidth="1"/>
    <col min="41" max="41" width="86.7265625" bestFit="1" customWidth="1"/>
    <col min="42" max="42" width="15.453125" style="29" customWidth="1"/>
    <col min="43" max="43" width="29.26953125" bestFit="1" customWidth="1"/>
    <col min="44" max="44" width="18.54296875" style="51" customWidth="1"/>
    <col min="45" max="45" width="18.54296875" style="4" customWidth="1"/>
    <col min="46" max="46" width="12" customWidth="1"/>
    <col min="47" max="47" width="12.7265625" bestFit="1" customWidth="1"/>
    <col min="48" max="48" width="79.26953125" bestFit="1" customWidth="1"/>
    <col min="49" max="49" width="18.1796875" customWidth="1"/>
    <col min="50" max="50" width="17.54296875" customWidth="1"/>
    <col min="51" max="75" width="8.7265625" style="52"/>
  </cols>
  <sheetData>
    <row r="1" spans="1:75" s="8" customFormat="1" x14ac:dyDescent="0.35">
      <c r="A1" s="18" t="s">
        <v>180</v>
      </c>
      <c r="B1" s="18" t="s">
        <v>186</v>
      </c>
      <c r="C1" s="18" t="s">
        <v>187</v>
      </c>
      <c r="D1" s="18" t="s">
        <v>181</v>
      </c>
      <c r="E1" s="18" t="s">
        <v>183</v>
      </c>
      <c r="F1" s="18" t="s">
        <v>184</v>
      </c>
      <c r="G1" s="27" t="s">
        <v>207</v>
      </c>
      <c r="H1" s="19" t="s">
        <v>208</v>
      </c>
      <c r="I1" s="19" t="s">
        <v>214</v>
      </c>
      <c r="J1" s="19" t="s">
        <v>210</v>
      </c>
      <c r="K1" s="19" t="s">
        <v>211</v>
      </c>
      <c r="L1" s="19" t="s">
        <v>212</v>
      </c>
      <c r="M1" s="19" t="s">
        <v>215</v>
      </c>
      <c r="N1" s="30" t="s">
        <v>216</v>
      </c>
      <c r="O1" s="20" t="s">
        <v>208</v>
      </c>
      <c r="P1" s="20" t="s">
        <v>214</v>
      </c>
      <c r="Q1" s="20" t="s">
        <v>210</v>
      </c>
      <c r="R1" s="20" t="s">
        <v>188</v>
      </c>
      <c r="S1" s="20" t="s">
        <v>212</v>
      </c>
      <c r="T1" s="20" t="s">
        <v>213</v>
      </c>
      <c r="U1" s="31" t="s">
        <v>207</v>
      </c>
      <c r="V1" s="21" t="s">
        <v>208</v>
      </c>
      <c r="W1" s="21" t="s">
        <v>214</v>
      </c>
      <c r="X1" s="21" t="s">
        <v>210</v>
      </c>
      <c r="Y1" s="21" t="s">
        <v>211</v>
      </c>
      <c r="Z1" s="21" t="s">
        <v>201</v>
      </c>
      <c r="AA1" s="21" t="s">
        <v>191</v>
      </c>
      <c r="AB1" s="21" t="s">
        <v>189</v>
      </c>
      <c r="AC1" s="21" t="s">
        <v>203</v>
      </c>
      <c r="AD1" s="21" t="s">
        <v>190</v>
      </c>
      <c r="AE1" s="21" t="s">
        <v>192</v>
      </c>
      <c r="AF1" s="21" t="s">
        <v>202</v>
      </c>
      <c r="AG1" s="21" t="s">
        <v>193</v>
      </c>
      <c r="AH1" s="21" t="s">
        <v>194</v>
      </c>
      <c r="AI1" s="21" t="s">
        <v>204</v>
      </c>
      <c r="AJ1" s="21" t="s">
        <v>215</v>
      </c>
      <c r="AK1" s="32" t="s">
        <v>216</v>
      </c>
      <c r="AL1" s="22" t="s">
        <v>208</v>
      </c>
      <c r="AM1" s="22" t="s">
        <v>214</v>
      </c>
      <c r="AN1" s="22" t="s">
        <v>210</v>
      </c>
      <c r="AO1" s="22" t="s">
        <v>195</v>
      </c>
      <c r="AP1" s="22" t="s">
        <v>196</v>
      </c>
      <c r="AQ1" s="22" t="s">
        <v>215</v>
      </c>
      <c r="AR1" s="49" t="s">
        <v>216</v>
      </c>
      <c r="AS1" s="23" t="s">
        <v>208</v>
      </c>
      <c r="AT1" s="23" t="s">
        <v>209</v>
      </c>
      <c r="AU1" s="23" t="s">
        <v>217</v>
      </c>
      <c r="AV1" s="23" t="s">
        <v>198</v>
      </c>
      <c r="AW1" s="23" t="s">
        <v>199</v>
      </c>
      <c r="AX1" s="23" t="s">
        <v>197</v>
      </c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</row>
    <row r="2" spans="1:75" s="33" customFormat="1" x14ac:dyDescent="0.35">
      <c r="A2" s="33" t="str">
        <f>"DS"&amp;C2 &amp;"_"&amp;D2 &amp;"_"&amp;E2 &amp;F2&amp;".png"</f>
        <v>DS1_anime_color1.png</v>
      </c>
      <c r="B2" s="34">
        <v>1</v>
      </c>
      <c r="C2" s="34">
        <v>1</v>
      </c>
      <c r="D2" s="34" t="s">
        <v>163</v>
      </c>
      <c r="E2" s="34" t="s">
        <v>182</v>
      </c>
      <c r="F2" s="34">
        <v>1</v>
      </c>
      <c r="G2" s="35" t="str" cm="1">
        <f t="array" aca="1" ref="G2" ca="1">INDIRECT("dataset"&amp;C2&amp;"_"&amp;E2&amp;"!"&amp;H2&amp;"2")</f>
        <v>Watching</v>
      </c>
      <c r="H2" s="34" t="s">
        <v>164</v>
      </c>
      <c r="I2" s="34">
        <v>80</v>
      </c>
      <c r="J2" s="34">
        <f ca="1">COUNTIF(INDIRECT("'dataset"&amp;C2&amp;"_"&amp;E2&amp;"'!"&amp;H2&amp;"2:"&amp;H2&amp;"32"), I2)</f>
        <v>0</v>
      </c>
      <c r="K2" s="36" t="str">
        <f t="shared" ref="K2:K33" ca="1" si="0">"In the '"&amp;G2&amp; "' column, count how many cells exceed the value of '" &amp; I2&amp; "' "</f>
        <v xml:space="preserve">In the 'Watching' column, count how many cells exceed the value of '80' </v>
      </c>
      <c r="L2" s="34">
        <f ca="1">COUNTIF(INDIRECT("'dataset"&amp;C2&amp;"_"&amp;E2&amp;"'!"&amp;H2&amp;"2:"&amp;H2&amp;"31"), "&gt;"&amp;I2)</f>
        <v>7</v>
      </c>
      <c r="M2" s="34" t="s">
        <v>164</v>
      </c>
      <c r="N2" s="35" t="str" cm="1">
        <f t="array" aca="1" ref="N2" ca="1">INDIRECT("DS"&amp;C2&amp;"_T2_"&amp;E2&amp;"!"&amp;O2&amp;"2")</f>
        <v>Episodes</v>
      </c>
      <c r="O2" s="34" t="s">
        <v>179</v>
      </c>
      <c r="P2" s="34">
        <f ca="1">CORREL(INDIRECT("DS" &amp; C2 &amp; "_T2_" &amp; E2 &amp; "!" &amp; O2 &amp; "$3:$" &amp; O2 &amp; "$31"), INDIRECT("DS" &amp; C2 &amp; "_T2_" &amp; E2 &amp; "!" &amp; T2 &amp; "$3:$" &amp; T2 &amp; "$31"))</f>
        <v>0.95845576417486755</v>
      </c>
      <c r="Q2" s="34"/>
      <c r="R2" s="37" t="str">
        <f t="shared" ref="R2:R33" ca="1" si="1">"Determine which of the last 5 columns is most positively correalated with the first column named '" &amp; N2 &amp; "' "</f>
        <v xml:space="preserve">Determine which of the last 5 columns is most positively correalated with the first column named 'Episodes' </v>
      </c>
      <c r="S2" s="34" t="str" cm="1">
        <f t="array" aca="1" ref="S2" ca="1">INDIRECT("DS"&amp;C2&amp;"_T2_"&amp;E2&amp;"!"&amp;T2&amp;"2")</f>
        <v>Completed</v>
      </c>
      <c r="T2" s="34" t="s">
        <v>165</v>
      </c>
      <c r="U2" s="35" t="str" cm="1">
        <f t="array" aca="1" ref="U2" ca="1">INDIRECT("dataset"&amp;C2&amp;"_"&amp;E2&amp;"!"&amp;V2&amp;"2")</f>
        <v>Dropped</v>
      </c>
      <c r="V2" s="34" t="s">
        <v>166</v>
      </c>
      <c r="W2" s="34" t="str">
        <f ca="1">Z2&amp;" "&amp;AC2&amp;" "&amp;AF2</f>
        <v>60 56 53</v>
      </c>
      <c r="X2" s="34"/>
      <c r="Y2" s="37" t="str">
        <f t="shared" ref="Y2:Y33" ca="1" si="2">"In the '"&amp;U2&amp;"' column, give the row names of the "&amp;D2&amp;"s with the highest 3 values in descending order "</f>
        <v xml:space="preserve">In the 'Dropped' column, give the row names of the animes with the highest 3 values in descending order </v>
      </c>
      <c r="Z2" s="34">
        <f t="shared" ref="Z2:Z33" ca="1" si="3">MAX(INDIRECT("'dataset"&amp;C2&amp;"_"&amp;E2&amp;"'!"&amp;V2&amp;"2:"&amp;V2&amp;"31"))</f>
        <v>60</v>
      </c>
      <c r="AA2" s="34">
        <f t="shared" ref="AA2:AA33" ca="1" si="4">MATCH(MAX(INDIRECT("'dataset"&amp;C2&amp;"_"&amp;E2&amp;"'!"&amp;V2&amp;"2:"&amp;V2&amp;"31")), INDIRECT("'dataset"&amp;C2&amp;"_"&amp;E2&amp;"'!"&amp;V2&amp;"2:"&amp;V2&amp;"31"), 0) + 1</f>
        <v>13</v>
      </c>
      <c r="AB2" s="34" t="str" cm="1">
        <f t="array" aca="1" ref="AB2" ca="1">INDIRECT("dataset"&amp;C2&amp;"_"&amp;E2&amp;"!"&amp;"B"&amp;AA2)</f>
        <v>Fafnar Weapon</v>
      </c>
      <c r="AC2" s="34">
        <f t="shared" ref="AC2:AC33" ca="1" si="5">LARGE(INDIRECT("'dataset"&amp;C2&amp;"_"&amp;E2&amp;"'!"&amp;V2&amp;"2:"&amp;V2&amp;"31"), 2)</f>
        <v>56</v>
      </c>
      <c r="AD2" s="34">
        <f t="shared" ref="AD2:AD33" ca="1" si="6">MATCH(LARGE(INDIRECT("'dataset"&amp;C2&amp;"_"&amp;E2&amp;"'!"&amp;V2&amp;"2:"&amp;V2&amp;"31"), 2), INDIRECT("'dataset"&amp;C2&amp;"_"&amp;E2&amp;"'!"&amp;V2&amp;"2:"&amp;V2&amp;"31"), 0)+1</f>
        <v>18</v>
      </c>
      <c r="AE2" s="34" t="str" cm="1">
        <f t="array" aca="1" ref="AE2" ca="1">INDIRECT("dataset"&amp;C2&amp;"_"&amp;E2&amp;"!"&amp;"B"&amp;AD2)</f>
        <v>Connect Angel</v>
      </c>
      <c r="AF2" s="34">
        <f t="shared" ref="AF2:AF33" ca="1" si="7">LARGE(INDIRECT("'dataset"&amp;C2&amp;"_"&amp;E2&amp;"'!"&amp;V2&amp;"2:"&amp;V2&amp;"31"), 3)</f>
        <v>53</v>
      </c>
      <c r="AG2" s="34">
        <f t="shared" ref="AG2:AG33" ca="1" si="8">MATCH(LARGE(INDIRECT("'dataset"&amp;C2&amp;"_"&amp;E2&amp;"'!"&amp;V2&amp;"2:"&amp;V2&amp;"31"), 3), INDIRECT("'dataset"&amp;C2&amp;"_"&amp;E2&amp;"'!"&amp;V2&amp;"2:"&amp;V2&amp;"31"), 0)+1</f>
        <v>27</v>
      </c>
      <c r="AH2" s="34" t="str" cm="1">
        <f t="array" aca="1" ref="AH2" ca="1">INDIRECT("dataset"&amp;C2&amp;"_"&amp;E2&amp;"!"&amp;"B"&amp;AG2)</f>
        <v>Dragon Ball</v>
      </c>
      <c r="AI2" s="34" t="str">
        <f ca="1">AB2&amp;"-"&amp;AE2&amp;"-"&amp;AH2</f>
        <v>Fafnar Weapon-Connect Angel-Dragon Ball</v>
      </c>
      <c r="AJ2" s="34" t="str">
        <f ca="1">AA2&amp;" "&amp;AD2&amp;" "&amp;AG2</f>
        <v>13 18 27</v>
      </c>
      <c r="AK2" s="35" t="str" cm="1">
        <f t="array" aca="1" ref="AK2" ca="1">INDIRECT("dataset"&amp;C2&amp;"_"&amp;E2&amp;"!"&amp;AL2&amp;"2")</f>
        <v>Score</v>
      </c>
      <c r="AL2" s="34" t="s">
        <v>168</v>
      </c>
      <c r="AM2" s="34"/>
      <c r="AN2" s="34"/>
      <c r="AO2" s="38" t="str">
        <f ca="1">"In the '"&amp;AK2&amp;"' column, calculate a rough estimate of the average value"</f>
        <v>In the 'Score' column, calculate a rough estimate of the average value</v>
      </c>
      <c r="AP2" s="34">
        <f t="shared" ref="AP2:AP33" ca="1" si="9">AVERAGE(INDIRECT("'dataset"&amp;C2&amp;"_"&amp;E2&amp;"'!"&amp;AL2&amp;":"&amp;AL2))</f>
        <v>28.896551724137932</v>
      </c>
      <c r="AQ2" s="34" t="s">
        <v>168</v>
      </c>
      <c r="AR2" s="50" t="str" cm="1">
        <f t="array" aca="1" ref="AR2" ca="1">INDIRECT("dataset"&amp;C2&amp;"_"&amp;E2&amp;"!"&amp;AS2&amp;"2")</f>
        <v>Members</v>
      </c>
      <c r="AS2" s="34" t="s">
        <v>169</v>
      </c>
      <c r="AT2" s="34" cm="1">
        <f t="array" aca="1" ref="AT2" ca="1">INDIRECT("dataset"&amp;C2&amp;"_"&amp;E2&amp;"!"&amp;AS2&amp;AX2)</f>
        <v>15</v>
      </c>
      <c r="AU2" s="34">
        <f t="shared" ref="AU2:AU33" ca="1" si="10">COUNTIF(INDIRECT("'dataset"&amp;C2&amp;"_"&amp;E2&amp;"'!"&amp;AS2&amp;":"&amp;AS2), AT2)</f>
        <v>1</v>
      </c>
      <c r="AV2" s="37" t="str">
        <f ca="1">"In the '"&amp;AR2&amp; "' column, find the "&amp;D2&amp;" with a value equal to '" &amp; AT2&amp; "' "</f>
        <v xml:space="preserve">In the 'Members' column, find the anime with a value equal to '15' </v>
      </c>
      <c r="AW2" s="33" t="str" cm="1">
        <f t="array" aca="1" ref="AW2" ca="1">INDIRECT("dataset"&amp;C2&amp;"_"&amp;E2&amp;"!"&amp;"B"&amp;AX2)</f>
        <v>Metal Panic</v>
      </c>
      <c r="AX2" s="34">
        <v>16</v>
      </c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</row>
    <row r="3" spans="1:75" s="33" customFormat="1" x14ac:dyDescent="0.35">
      <c r="A3" s="33" t="str">
        <f t="shared" ref="A3:A49" si="11">"DS"&amp;C3 &amp;"_"&amp;D3 &amp;"_"&amp;E3 &amp;F3&amp;".png"</f>
        <v>DS2_anime_color2.png</v>
      </c>
      <c r="B3" s="34">
        <v>2</v>
      </c>
      <c r="C3" s="34">
        <v>2</v>
      </c>
      <c r="D3" s="34" t="s">
        <v>163</v>
      </c>
      <c r="E3" s="34" t="s">
        <v>182</v>
      </c>
      <c r="F3" s="34">
        <v>2</v>
      </c>
      <c r="G3" s="35" t="str" cm="1">
        <f t="array" aca="1" ref="G3" ca="1">INDIRECT("dataset"&amp;C3&amp;"_"&amp;E3&amp;"!"&amp;H3&amp;"2")</f>
        <v>Popularity</v>
      </c>
      <c r="H3" s="34" t="s">
        <v>165</v>
      </c>
      <c r="I3" s="34">
        <v>70</v>
      </c>
      <c r="J3" s="34">
        <f t="shared" ref="J3:J65" ca="1" si="12">COUNTIF(INDIRECT("'dataset"&amp;C3&amp;"_"&amp;E3&amp;"'!"&amp;H3&amp;"2:"&amp;H3&amp;"31"), I3)</f>
        <v>0</v>
      </c>
      <c r="K3" s="36" t="str">
        <f t="shared" ca="1" si="0"/>
        <v xml:space="preserve">In the 'Popularity' column, count how many cells exceed the value of '70' </v>
      </c>
      <c r="L3" s="34">
        <f ca="1">COUNTIF(INDIRECT("'dataset"&amp;C3&amp;"_"&amp;E3&amp;"'!"&amp;H3&amp;"2:"&amp;H3&amp;"31"), "&gt;"&amp;I3)</f>
        <v>6</v>
      </c>
      <c r="M3" s="34" t="s">
        <v>165</v>
      </c>
      <c r="N3" s="35" t="str" cm="1">
        <f t="array" aca="1" ref="N3" ca="1">INDIRECT("DS"&amp;C3&amp;"_T2_"&amp;E3&amp;"!"&amp;O3&amp;"2")</f>
        <v>Plan
 to Watch</v>
      </c>
      <c r="O3" s="34" t="s">
        <v>179</v>
      </c>
      <c r="P3" s="34">
        <f ca="1">CORREL(INDIRECT("DS" &amp; C3 &amp; "_T2_" &amp; E3 &amp; "!" &amp; O3 &amp; "$3:$" &amp; O3 &amp; "$31"), INDIRECT("DS" &amp; C3 &amp; "_T2_" &amp; E3 &amp; "!" &amp; T3 &amp; "$3:$" &amp; T3 &amp; "$31"))</f>
        <v>0.97907681254828294</v>
      </c>
      <c r="Q3" s="34"/>
      <c r="R3" s="37" t="str">
        <f t="shared" ca="1" si="1"/>
        <v xml:space="preserve">Determine which of the last 5 columns is most positively correalated with the first column named 'Plan
 to Watch' </v>
      </c>
      <c r="S3" s="34" t="str" cm="1">
        <f t="array" aca="1" ref="S3" ca="1">INDIRECT("DS"&amp;C3&amp;"_T2_"&amp;E3&amp;"!"&amp;T3&amp;"2")</f>
        <v>Favorites</v>
      </c>
      <c r="T3" s="34" t="s">
        <v>166</v>
      </c>
      <c r="U3" s="35" t="str" cm="1">
        <f t="array" aca="1" ref="U3" ca="1">INDIRECT("dataset"&amp;C3&amp;"_"&amp;E3&amp;"!"&amp;V3&amp;"2")</f>
        <v>Popularity</v>
      </c>
      <c r="V3" s="34" t="s">
        <v>165</v>
      </c>
      <c r="W3" s="34" t="str">
        <f t="shared" ref="W3:W65" ca="1" si="13">Z3&amp;" "&amp;AC3&amp;" "&amp;AF3</f>
        <v>88 86 83</v>
      </c>
      <c r="X3" s="34"/>
      <c r="Y3" s="37" t="str">
        <f t="shared" ca="1" si="2"/>
        <v xml:space="preserve">In the 'Popularity' column, give the row names of the animes with the highest 3 values in descending order </v>
      </c>
      <c r="Z3" s="34">
        <f t="shared" ca="1" si="3"/>
        <v>88</v>
      </c>
      <c r="AA3" s="34">
        <f t="shared" ca="1" si="4"/>
        <v>5</v>
      </c>
      <c r="AB3" s="34" t="str" cm="1">
        <f t="array" aca="1" ref="AB3" ca="1">INDIRECT("dataset"&amp;C3&amp;"_"&amp;E3&amp;"!"&amp;"B"&amp;AA3)</f>
        <v>Different Life</v>
      </c>
      <c r="AC3" s="34">
        <f t="shared" ca="1" si="5"/>
        <v>86</v>
      </c>
      <c r="AD3" s="34">
        <f t="shared" ca="1" si="6"/>
        <v>18</v>
      </c>
      <c r="AE3" s="34" t="str" cm="1">
        <f t="array" aca="1" ref="AE3" ca="1">INDIRECT("dataset"&amp;C3&amp;"_"&amp;E3&amp;"!"&amp;"B"&amp;AD3)</f>
        <v>Connect Angel</v>
      </c>
      <c r="AF3" s="34">
        <f t="shared" ca="1" si="7"/>
        <v>83</v>
      </c>
      <c r="AG3" s="34">
        <f t="shared" ca="1" si="8"/>
        <v>6</v>
      </c>
      <c r="AH3" s="34" t="str" cm="1">
        <f t="array" aca="1" ref="AH3" ca="1">INDIRECT("dataset"&amp;C3&amp;"_"&amp;E3&amp;"!"&amp;"B"&amp;AG3)</f>
        <v>Assassian World</v>
      </c>
      <c r="AI3" s="34" t="str">
        <f t="shared" ref="AI3:AI65" ca="1" si="14">AB3&amp;"-"&amp;AE3&amp;"-"&amp;AH3</f>
        <v>Different Life-Connect Angel-Assassian World</v>
      </c>
      <c r="AJ3" s="34" t="str">
        <f t="shared" ref="AJ3:AJ65" ca="1" si="15">AA3&amp;" "&amp;AD3&amp;" "&amp;AG3</f>
        <v>5 18 6</v>
      </c>
      <c r="AK3" s="35" t="str" cm="1">
        <f t="array" aca="1" ref="AK3" ca="1">INDIRECT("dataset"&amp;C3&amp;"_"&amp;E3&amp;"!"&amp;AL3&amp;"2")</f>
        <v>Episodes</v>
      </c>
      <c r="AL3" s="34" t="s">
        <v>167</v>
      </c>
      <c r="AM3" s="34"/>
      <c r="AN3" s="34"/>
      <c r="AO3" s="38" t="str">
        <f t="shared" ref="AO3:AO65" ca="1" si="16">"In the '"&amp;AK3&amp;"' column, calculate a rough estimate of the average value"</f>
        <v>In the 'Episodes' column, calculate a rough estimate of the average value</v>
      </c>
      <c r="AP3" s="34">
        <f t="shared" ca="1" si="9"/>
        <v>62.379310344827587</v>
      </c>
      <c r="AQ3" s="34" t="s">
        <v>167</v>
      </c>
      <c r="AR3" s="50" t="str" cm="1">
        <f t="array" aca="1" ref="AR3" ca="1">INDIRECT("dataset"&amp;C3&amp;"_"&amp;E3&amp;"!"&amp;AS3&amp;"2")</f>
        <v>Ranked</v>
      </c>
      <c r="AS3" s="34" t="s">
        <v>173</v>
      </c>
      <c r="AT3" s="34" cm="1">
        <f t="array" aca="1" ref="AT3" ca="1">INDIRECT("dataset"&amp;C3&amp;"_"&amp;E3&amp;"!"&amp;AS3&amp;AX3)</f>
        <v>26</v>
      </c>
      <c r="AU3" s="34">
        <f t="shared" ca="1" si="10"/>
        <v>1</v>
      </c>
      <c r="AV3" s="37" t="str">
        <f t="shared" ref="AV3:AV65" ca="1" si="17">"In the '"&amp;AR3&amp; "' column, find the "&amp;D3&amp;" with a value equal to '" &amp; AT3&amp; "' "</f>
        <v xml:space="preserve">In the 'Ranked' column, find the anime with a value equal to '26' </v>
      </c>
      <c r="AW3" s="33" t="str" cm="1">
        <f t="array" aca="1" ref="AW3" ca="1">INDIRECT("dataset"&amp;C3&amp;"_"&amp;E3&amp;"!"&amp;"B"&amp;AX3)</f>
        <v>Monster Hunter</v>
      </c>
      <c r="AX3" s="34">
        <v>20</v>
      </c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</row>
    <row r="4" spans="1:75" s="33" customFormat="1" x14ac:dyDescent="0.35">
      <c r="A4" s="33" t="str">
        <f t="shared" si="11"/>
        <v>DS3_anime_color3.png</v>
      </c>
      <c r="B4" s="34">
        <v>3</v>
      </c>
      <c r="C4" s="34">
        <v>3</v>
      </c>
      <c r="D4" s="34" t="s">
        <v>163</v>
      </c>
      <c r="E4" s="34" t="s">
        <v>182</v>
      </c>
      <c r="F4" s="34">
        <v>3</v>
      </c>
      <c r="G4" s="35" t="str" cm="1">
        <f t="array" aca="1" ref="G4" ca="1">INDIRECT("dataset"&amp;C4&amp;"_"&amp;E4&amp;"!"&amp;H4&amp;"2")</f>
        <v>Watching</v>
      </c>
      <c r="H4" s="34" t="s">
        <v>169</v>
      </c>
      <c r="I4" s="34">
        <v>88</v>
      </c>
      <c r="J4" s="34">
        <f t="shared" ca="1" si="12"/>
        <v>0</v>
      </c>
      <c r="K4" s="36" t="str">
        <f t="shared" ca="1" si="0"/>
        <v xml:space="preserve">In the 'Watching' column, count how many cells exceed the value of '88' </v>
      </c>
      <c r="L4" s="34">
        <f t="shared" ref="L4:L16" ca="1" si="18">COUNTIF(INDIRECT("'dataset"&amp;C4&amp;"_"&amp;E4&amp;"'!"&amp;H4&amp;"2:"&amp;H4&amp;"31"), "&gt;"&amp;I4)</f>
        <v>5</v>
      </c>
      <c r="M4" s="34" t="s">
        <v>169</v>
      </c>
      <c r="N4" s="35" t="str" cm="1">
        <f t="array" aca="1" ref="N4" ca="1">INDIRECT("DS"&amp;C4&amp;"_T2_"&amp;E4&amp;"!"&amp;O4&amp;"2")</f>
        <v>Completed</v>
      </c>
      <c r="O4" s="34" t="s">
        <v>179</v>
      </c>
      <c r="P4" s="34">
        <f t="shared" ref="P4:P33" ca="1" si="19">CORREL(INDIRECT("DS" &amp; C4 &amp; "_T2_" &amp; E4 &amp; "!" &amp; O4 &amp; "$3:$" &amp; O4 &amp; "$31"), INDIRECT("DS" &amp; C4 &amp; "_T2_" &amp; E4 &amp; "!" &amp; T4 &amp; "$3:$" &amp; T4 &amp; "$31"))</f>
        <v>0.99227475769340667</v>
      </c>
      <c r="Q4" s="34"/>
      <c r="R4" s="37" t="str">
        <f t="shared" ca="1" si="1"/>
        <v xml:space="preserve">Determine which of the last 5 columns is most positively correalated with the first column named 'Completed' </v>
      </c>
      <c r="S4" s="34" t="str" cm="1">
        <f t="array" aca="1" ref="S4" ca="1">INDIRECT("DS"&amp;C4&amp;"_T2_"&amp;E4&amp;"!"&amp;T4&amp;"2")</f>
        <v>Episodes</v>
      </c>
      <c r="T4" s="34" t="s">
        <v>171</v>
      </c>
      <c r="U4" s="35" t="str" cm="1">
        <f t="array" aca="1" ref="U4" ca="1">INDIRECT("dataset"&amp;C4&amp;"_"&amp;E4&amp;"!"&amp;V4&amp;"2")</f>
        <v>On-Hold</v>
      </c>
      <c r="V4" s="34" t="s">
        <v>164</v>
      </c>
      <c r="W4" s="34" t="str">
        <f t="shared" ca="1" si="13"/>
        <v>75 73 71</v>
      </c>
      <c r="X4" s="34"/>
      <c r="Y4" s="37" t="str">
        <f t="shared" ca="1" si="2"/>
        <v xml:space="preserve">In the 'On-Hold' column, give the row names of the animes with the highest 3 values in descending order </v>
      </c>
      <c r="Z4" s="34">
        <f t="shared" ca="1" si="3"/>
        <v>75</v>
      </c>
      <c r="AA4" s="34">
        <f t="shared" ca="1" si="4"/>
        <v>5</v>
      </c>
      <c r="AB4" s="34" t="str" cm="1">
        <f t="array" aca="1" ref="AB4" ca="1">INDIRECT("dataset"&amp;C4&amp;"_"&amp;E4&amp;"!"&amp;"B"&amp;AA4)</f>
        <v>Dragon Ball</v>
      </c>
      <c r="AC4" s="34">
        <f t="shared" ca="1" si="5"/>
        <v>73</v>
      </c>
      <c r="AD4" s="34">
        <f t="shared" ca="1" si="6"/>
        <v>10</v>
      </c>
      <c r="AE4" s="34" t="str" cm="1">
        <f t="array" aca="1" ref="AE4" ca="1">INDIRECT("dataset"&amp;C4&amp;"_"&amp;E4&amp;"!"&amp;"B"&amp;AD4)</f>
        <v>Different Life</v>
      </c>
      <c r="AF4" s="34">
        <f t="shared" ca="1" si="7"/>
        <v>71</v>
      </c>
      <c r="AG4" s="34">
        <f t="shared" ca="1" si="8"/>
        <v>11</v>
      </c>
      <c r="AH4" s="34" t="str" cm="1">
        <f t="array" aca="1" ref="AH4" ca="1">INDIRECT("dataset"&amp;C4&amp;"_"&amp;E4&amp;"!"&amp;"B"&amp;AG4)</f>
        <v>Connect Angel</v>
      </c>
      <c r="AI4" s="34" t="str">
        <f t="shared" ca="1" si="14"/>
        <v>Dragon Ball-Different Life-Connect Angel</v>
      </c>
      <c r="AJ4" s="34" t="str">
        <f t="shared" ca="1" si="15"/>
        <v>5 10 11</v>
      </c>
      <c r="AK4" s="35" t="str" cm="1">
        <f t="array" aca="1" ref="AK4" ca="1">INDIRECT("dataset"&amp;C4&amp;"_"&amp;E4&amp;"!"&amp;AL4&amp;"2")</f>
        <v>Members</v>
      </c>
      <c r="AL4" s="34" t="s">
        <v>170</v>
      </c>
      <c r="AM4" s="34"/>
      <c r="AN4" s="34"/>
      <c r="AO4" s="38" t="str">
        <f t="shared" ca="1" si="16"/>
        <v>In the 'Members' column, calculate a rough estimate of the average value</v>
      </c>
      <c r="AP4" s="34">
        <f t="shared" ca="1" si="9"/>
        <v>37.862068965517238</v>
      </c>
      <c r="AQ4" s="34" t="s">
        <v>170</v>
      </c>
      <c r="AR4" s="50" t="str" cm="1">
        <f t="array" aca="1" ref="AR4" ca="1">INDIRECT("dataset"&amp;C4&amp;"_"&amp;E4&amp;"!"&amp;AS4&amp;"2")</f>
        <v>Dropped</v>
      </c>
      <c r="AS4" s="34" t="s">
        <v>165</v>
      </c>
      <c r="AT4" s="34" cm="1">
        <f t="array" aca="1" ref="AT4" ca="1">INDIRECT("dataset"&amp;C4&amp;"_"&amp;E4&amp;"!"&amp;AS4&amp;AX4)</f>
        <v>17</v>
      </c>
      <c r="AU4" s="34">
        <f t="shared" ca="1" si="10"/>
        <v>1</v>
      </c>
      <c r="AV4" s="37" t="str">
        <f t="shared" ca="1" si="17"/>
        <v xml:space="preserve">In the 'Dropped' column, find the anime with a value equal to '17' </v>
      </c>
      <c r="AW4" s="33" t="str" cm="1">
        <f t="array" aca="1" ref="AW4" ca="1">INDIRECT("dataset"&amp;C4&amp;"_"&amp;E4&amp;"!"&amp;"B"&amp;AX4)</f>
        <v>Magical Warfare</v>
      </c>
      <c r="AX4" s="34">
        <v>16</v>
      </c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</row>
    <row r="5" spans="1:75" s="33" customFormat="1" x14ac:dyDescent="0.35">
      <c r="A5" s="33" t="str">
        <f t="shared" si="11"/>
        <v>DS4_anime_color4.png</v>
      </c>
      <c r="B5" s="34">
        <v>4</v>
      </c>
      <c r="C5" s="34">
        <v>4</v>
      </c>
      <c r="D5" s="34" t="s">
        <v>163</v>
      </c>
      <c r="E5" s="34" t="s">
        <v>182</v>
      </c>
      <c r="F5" s="34">
        <v>4</v>
      </c>
      <c r="G5" s="35" t="str" cm="1">
        <f t="array" aca="1" ref="G5" ca="1">INDIRECT("dataset"&amp;C5&amp;"_"&amp;E5&amp;"!"&amp;H5&amp;"2")</f>
        <v>Members</v>
      </c>
      <c r="H5" s="34" t="s">
        <v>171</v>
      </c>
      <c r="I5" s="34">
        <v>43</v>
      </c>
      <c r="J5" s="34">
        <f t="shared" ca="1" si="12"/>
        <v>0</v>
      </c>
      <c r="K5" s="36" t="str">
        <f t="shared" ca="1" si="0"/>
        <v xml:space="preserve">In the 'Members' column, count how many cells exceed the value of '43' </v>
      </c>
      <c r="L5" s="34">
        <f t="shared" ca="1" si="18"/>
        <v>8</v>
      </c>
      <c r="M5" s="34" t="s">
        <v>171</v>
      </c>
      <c r="N5" s="35" t="str" cm="1">
        <f t="array" aca="1" ref="N5" ca="1">INDIRECT("DS"&amp;C5&amp;"_T2_"&amp;E5&amp;"!"&amp;O5&amp;"2")</f>
        <v>Score</v>
      </c>
      <c r="O5" s="34" t="s">
        <v>179</v>
      </c>
      <c r="P5" s="34">
        <f t="shared" ca="1" si="19"/>
        <v>0.99941483276183429</v>
      </c>
      <c r="Q5" s="34"/>
      <c r="R5" s="37" t="str">
        <f t="shared" ca="1" si="1"/>
        <v xml:space="preserve">Determine which of the last 5 columns is most positively correalated with the first column named 'Score' </v>
      </c>
      <c r="S5" s="34" t="str" cm="1">
        <f t="array" aca="1" ref="S5" ca="1">INDIRECT("DS"&amp;C5&amp;"_T2_"&amp;E5&amp;"!"&amp;T5&amp;"2")</f>
        <v>Dropped</v>
      </c>
      <c r="T5" s="34" t="s">
        <v>164</v>
      </c>
      <c r="U5" s="35" t="str" cm="1">
        <f t="array" aca="1" ref="U5" ca="1">INDIRECT("dataset"&amp;C5&amp;"_"&amp;E5&amp;"!"&amp;V5&amp;"2")</f>
        <v>Members</v>
      </c>
      <c r="V5" s="34" t="s">
        <v>171</v>
      </c>
      <c r="W5" s="34" t="str">
        <f t="shared" ca="1" si="13"/>
        <v>74 73 70</v>
      </c>
      <c r="X5" s="34"/>
      <c r="Y5" s="37" t="str">
        <f t="shared" ca="1" si="2"/>
        <v xml:space="preserve">In the 'Members' column, give the row names of the animes with the highest 3 values in descending order </v>
      </c>
      <c r="Z5" s="34">
        <f t="shared" ca="1" si="3"/>
        <v>74</v>
      </c>
      <c r="AA5" s="34">
        <f t="shared" ca="1" si="4"/>
        <v>6</v>
      </c>
      <c r="AB5" s="34" t="str" cm="1">
        <f t="array" aca="1" ref="AB5" ca="1">INDIRECT("dataset"&amp;C5&amp;"_"&amp;E5&amp;"!"&amp;"B"&amp;AA5)</f>
        <v>Different Life</v>
      </c>
      <c r="AC5" s="34">
        <f t="shared" ca="1" si="5"/>
        <v>73</v>
      </c>
      <c r="AD5" s="34">
        <f t="shared" ca="1" si="6"/>
        <v>24</v>
      </c>
      <c r="AE5" s="34" t="str" cm="1">
        <f t="array" aca="1" ref="AE5" ca="1">INDIRECT("dataset"&amp;C5&amp;"_"&amp;E5&amp;"!"&amp;"B"&amp;AD5)</f>
        <v>Fafnar Weapon</v>
      </c>
      <c r="AF5" s="34">
        <f t="shared" ca="1" si="7"/>
        <v>70</v>
      </c>
      <c r="AG5" s="34">
        <f t="shared" ca="1" si="8"/>
        <v>22</v>
      </c>
      <c r="AH5" s="34" t="str" cm="1">
        <f t="array" aca="1" ref="AH5" ca="1">INDIRECT("dataset"&amp;C5&amp;"_"&amp;E5&amp;"!"&amp;"B"&amp;AG5)</f>
        <v>Travel World</v>
      </c>
      <c r="AI5" s="34" t="str">
        <f t="shared" ca="1" si="14"/>
        <v>Different Life-Fafnar Weapon-Travel World</v>
      </c>
      <c r="AJ5" s="34" t="str">
        <f t="shared" ca="1" si="15"/>
        <v>6 24 22</v>
      </c>
      <c r="AK5" s="35" t="str" cm="1">
        <f t="array" aca="1" ref="AK5" ca="1">INDIRECT("dataset"&amp;C5&amp;"_"&amp;E5&amp;"!"&amp;AL5&amp;"2")</f>
        <v>Favorites</v>
      </c>
      <c r="AL5" s="34" t="s">
        <v>169</v>
      </c>
      <c r="AM5" s="34"/>
      <c r="AN5" s="34"/>
      <c r="AO5" s="38" t="str">
        <f t="shared" ca="1" si="16"/>
        <v>In the 'Favorites' column, calculate a rough estimate of the average value</v>
      </c>
      <c r="AP5" s="34">
        <f t="shared" ca="1" si="9"/>
        <v>47.655172413793103</v>
      </c>
      <c r="AQ5" s="34" t="s">
        <v>169</v>
      </c>
      <c r="AR5" s="50" t="str" cm="1">
        <f t="array" aca="1" ref="AR5" ca="1">INDIRECT("dataset"&amp;C5&amp;"_"&amp;E5&amp;"!"&amp;AS5&amp;"2")</f>
        <v>Dropped</v>
      </c>
      <c r="AS5" s="34" t="s">
        <v>164</v>
      </c>
      <c r="AT5" s="34" cm="1">
        <f t="array" aca="1" ref="AT5" ca="1">INDIRECT("dataset"&amp;C5&amp;"_"&amp;E5&amp;"!"&amp;AS5&amp;AX5)</f>
        <v>12</v>
      </c>
      <c r="AU5" s="34">
        <f t="shared" ca="1" si="10"/>
        <v>1</v>
      </c>
      <c r="AV5" s="37" t="str">
        <f t="shared" ca="1" si="17"/>
        <v xml:space="preserve">In the 'Dropped' column, find the anime with a value equal to '12' </v>
      </c>
      <c r="AW5" s="33" t="str" cm="1">
        <f t="array" aca="1" ref="AW5" ca="1">INDIRECT("dataset"&amp;C5&amp;"_"&amp;E5&amp;"!"&amp;"B"&amp;AX5)</f>
        <v>Metal Panic</v>
      </c>
      <c r="AX5" s="34">
        <v>18</v>
      </c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</row>
    <row r="6" spans="1:75" s="52" customFormat="1" x14ac:dyDescent="0.35">
      <c r="A6" s="52" t="str">
        <f t="shared" si="11"/>
        <v>DS5_cereal_color1.png</v>
      </c>
      <c r="B6" s="53">
        <v>5</v>
      </c>
      <c r="C6" s="53">
        <v>5</v>
      </c>
      <c r="D6" s="53" t="s">
        <v>172</v>
      </c>
      <c r="E6" s="53" t="s">
        <v>182</v>
      </c>
      <c r="F6" s="53">
        <v>1</v>
      </c>
      <c r="G6" s="54" t="str" cm="1">
        <f t="array" aca="1" ref="G6" ca="1">INDIRECT("dataset"&amp;C6&amp;"_"&amp;E6&amp;"!"&amp;H6&amp;"2")</f>
        <v>Sodium</v>
      </c>
      <c r="H6" s="53" t="s">
        <v>165</v>
      </c>
      <c r="I6" s="53">
        <v>57</v>
      </c>
      <c r="J6" s="53">
        <f t="shared" ca="1" si="12"/>
        <v>0</v>
      </c>
      <c r="K6" s="55" t="str">
        <f t="shared" ca="1" si="0"/>
        <v xml:space="preserve">In the 'Sodium' column, count how many cells exceed the value of '57' </v>
      </c>
      <c r="L6" s="53">
        <f t="shared" ca="1" si="18"/>
        <v>8</v>
      </c>
      <c r="M6" s="53" t="s">
        <v>165</v>
      </c>
      <c r="N6" s="35" t="str" cm="1">
        <f t="array" aca="1" ref="N6" ca="1">INDIRECT("DS"&amp;C6&amp;"_T2_"&amp;E6&amp;"!"&amp;O6&amp;"2")</f>
        <v>Potassium</v>
      </c>
      <c r="O6" s="53" t="s">
        <v>179</v>
      </c>
      <c r="P6" s="34">
        <f t="shared" ca="1" si="19"/>
        <v>0.99941483276183463</v>
      </c>
      <c r="Q6" s="34"/>
      <c r="R6" s="56" t="str">
        <f t="shared" ca="1" si="1"/>
        <v xml:space="preserve">Determine which of the last 5 columns is most positively correalated with the first column named 'Potassium' </v>
      </c>
      <c r="S6" s="34" t="str" cm="1">
        <f t="array" aca="1" ref="S6" ca="1">INDIRECT("DS"&amp;C6&amp;"_T2_"&amp;E6&amp;"!"&amp;T6&amp;"2")</f>
        <v>Sugars</v>
      </c>
      <c r="T6" s="53" t="s">
        <v>171</v>
      </c>
      <c r="U6" s="54" t="str" cm="1">
        <f t="array" aca="1" ref="U6" ca="1">INDIRECT("dataset"&amp;C6&amp;"_"&amp;E6&amp;"!"&amp;V6&amp;"2")</f>
        <v>Calories</v>
      </c>
      <c r="V6" s="53" t="s">
        <v>173</v>
      </c>
      <c r="W6" s="53" t="str">
        <f t="shared" ca="1" si="13"/>
        <v>88 86 83</v>
      </c>
      <c r="X6" s="53"/>
      <c r="Y6" s="56" t="str">
        <f t="shared" ca="1" si="2"/>
        <v xml:space="preserve">In the 'Calories' column, give the row names of the cereals with the highest 3 values in descending order </v>
      </c>
      <c r="Z6" s="53">
        <f t="shared" ca="1" si="3"/>
        <v>88</v>
      </c>
      <c r="AA6" s="53">
        <f t="shared" ca="1" si="4"/>
        <v>5</v>
      </c>
      <c r="AB6" s="53" t="str" cm="1">
        <f t="array" aca="1" ref="AB6" ca="1">INDIRECT("dataset"&amp;C6&amp;"_"&amp;E6&amp;"!"&amp;"B"&amp;AA6)</f>
        <v>Natural Bran</v>
      </c>
      <c r="AC6" s="53">
        <f t="shared" ca="1" si="5"/>
        <v>86</v>
      </c>
      <c r="AD6" s="53">
        <f t="shared" ca="1" si="6"/>
        <v>19</v>
      </c>
      <c r="AE6" s="53" t="str" cm="1">
        <f t="array" aca="1" ref="AE6" ca="1">INDIRECT("dataset"&amp;C6&amp;"_"&amp;E6&amp;"!"&amp;"B"&amp;AD6)</f>
        <v>Almond Raisin</v>
      </c>
      <c r="AF6" s="53">
        <f t="shared" ca="1" si="7"/>
        <v>83</v>
      </c>
      <c r="AG6" s="53">
        <f t="shared" ca="1" si="8"/>
        <v>20</v>
      </c>
      <c r="AH6" s="53" t="str" cm="1">
        <f t="array" aca="1" ref="AH6" ca="1">INDIRECT("dataset"&amp;C6&amp;"_"&amp;E6&amp;"!"&amp;"B"&amp;AG6)</f>
        <v>Fruity Pebbles</v>
      </c>
      <c r="AI6" s="53" t="str">
        <f t="shared" ca="1" si="14"/>
        <v>Natural Bran-Almond Raisin-Fruity Pebbles</v>
      </c>
      <c r="AJ6" s="53" t="str">
        <f t="shared" ca="1" si="15"/>
        <v>5 19 20</v>
      </c>
      <c r="AK6" s="54" t="str" cm="1">
        <f t="array" aca="1" ref="AK6" ca="1">INDIRECT("dataset"&amp;C6&amp;"_"&amp;E6&amp;"!"&amp;AL6&amp;"2")</f>
        <v>Vitamins</v>
      </c>
      <c r="AL6" s="53" t="s">
        <v>167</v>
      </c>
      <c r="AM6" s="53"/>
      <c r="AN6" s="53"/>
      <c r="AO6" s="57" t="str">
        <f t="shared" ca="1" si="16"/>
        <v>In the 'Vitamins' column, calculate a rough estimate of the average value</v>
      </c>
      <c r="AP6" s="53">
        <f t="shared" ca="1" si="9"/>
        <v>56.931034482758619</v>
      </c>
      <c r="AQ6" s="53" t="s">
        <v>167</v>
      </c>
      <c r="AR6" s="58" t="str" cm="1">
        <f t="array" aca="1" ref="AR6" ca="1">INDIRECT("dataset"&amp;C6&amp;"_"&amp;E6&amp;"!"&amp;AS6&amp;"2")</f>
        <v>Iron</v>
      </c>
      <c r="AS6" s="53" t="s">
        <v>171</v>
      </c>
      <c r="AT6" s="53" cm="1">
        <f t="array" aca="1" ref="AT6" ca="1">INDIRECT("dataset"&amp;C6&amp;"_"&amp;E6&amp;"!"&amp;AS6&amp;AX6)</f>
        <v>51</v>
      </c>
      <c r="AU6" s="53">
        <f t="shared" ca="1" si="10"/>
        <v>1</v>
      </c>
      <c r="AV6" s="37" t="str">
        <f t="shared" ca="1" si="17"/>
        <v xml:space="preserve">In the 'Iron' column, find the cereal with a value equal to '51' </v>
      </c>
      <c r="AW6" s="52" t="str" cm="1">
        <f t="array" aca="1" ref="AW6" ca="1">INDIRECT("dataset"&amp;C6&amp;"_"&amp;E6&amp;"!"&amp;"B"&amp;AX6)</f>
        <v>Corn Favorite</v>
      </c>
      <c r="AX6" s="53">
        <v>17</v>
      </c>
    </row>
    <row r="7" spans="1:75" s="52" customFormat="1" x14ac:dyDescent="0.35">
      <c r="A7" s="52" t="str">
        <f t="shared" si="11"/>
        <v>DS6_cereal_color2.png</v>
      </c>
      <c r="B7" s="53">
        <v>6</v>
      </c>
      <c r="C7" s="53">
        <v>6</v>
      </c>
      <c r="D7" s="53" t="s">
        <v>172</v>
      </c>
      <c r="E7" s="53" t="s">
        <v>182</v>
      </c>
      <c r="F7" s="53">
        <v>2</v>
      </c>
      <c r="G7" s="54" t="str" cm="1">
        <f t="array" aca="1" ref="G7" ca="1">INDIRECT("dataset"&amp;C7&amp;"_"&amp;E7&amp;"!"&amp;H7&amp;"2")</f>
        <v>Carbo</v>
      </c>
      <c r="H7" s="53" t="s">
        <v>173</v>
      </c>
      <c r="I7" s="53">
        <v>70</v>
      </c>
      <c r="J7" s="53">
        <f t="shared" ca="1" si="12"/>
        <v>0</v>
      </c>
      <c r="K7" s="55" t="str">
        <f t="shared" ca="1" si="0"/>
        <v xml:space="preserve">In the 'Carbo' column, count how many cells exceed the value of '70' </v>
      </c>
      <c r="L7" s="53">
        <f t="shared" ca="1" si="18"/>
        <v>5</v>
      </c>
      <c r="M7" s="53" t="s">
        <v>173</v>
      </c>
      <c r="N7" s="35" t="str" cm="1">
        <f t="array" aca="1" ref="N7" ca="1">INDIRECT("DS"&amp;C7&amp;"_T2_"&amp;E7&amp;"!"&amp;O7&amp;"2")</f>
        <v>Calories</v>
      </c>
      <c r="O7" s="53" t="s">
        <v>179</v>
      </c>
      <c r="P7" s="34">
        <f t="shared" ca="1" si="19"/>
        <v>0.99227475769340689</v>
      </c>
      <c r="Q7" s="34"/>
      <c r="R7" s="56" t="str">
        <f t="shared" ca="1" si="1"/>
        <v xml:space="preserve">Determine which of the last 5 columns is most positively correalated with the first column named 'Calories' </v>
      </c>
      <c r="S7" s="34" t="str" cm="1">
        <f t="array" aca="1" ref="S7" ca="1">INDIRECT("DS"&amp;C7&amp;"_T2_"&amp;E7&amp;"!"&amp;T7&amp;"2")</f>
        <v>Protein</v>
      </c>
      <c r="T7" s="53" t="s">
        <v>165</v>
      </c>
      <c r="U7" s="54" t="str" cm="1">
        <f t="array" aca="1" ref="U7" ca="1">INDIRECT("dataset"&amp;C7&amp;"_"&amp;E7&amp;"!"&amp;V7&amp;"2")</f>
        <v>Potassium</v>
      </c>
      <c r="V7" s="53" t="s">
        <v>165</v>
      </c>
      <c r="W7" s="53" t="str">
        <f t="shared" ca="1" si="13"/>
        <v>71 70 68</v>
      </c>
      <c r="X7" s="53"/>
      <c r="Y7" s="56" t="str">
        <f t="shared" ca="1" si="2"/>
        <v xml:space="preserve">In the 'Potassium' column, give the row names of the cereals with the highest 3 values in descending order </v>
      </c>
      <c r="Z7" s="53">
        <f t="shared" ca="1" si="3"/>
        <v>71</v>
      </c>
      <c r="AA7" s="53">
        <f t="shared" ca="1" si="4"/>
        <v>22</v>
      </c>
      <c r="AB7" s="53" t="str" cm="1">
        <f t="array" aca="1" ref="AB7" ca="1">INDIRECT("dataset"&amp;C7&amp;"_"&amp;E7&amp;"!"&amp;"B"&amp;AA7)</f>
        <v>Colorful Bran</v>
      </c>
      <c r="AC7" s="53">
        <f t="shared" ca="1" si="5"/>
        <v>70</v>
      </c>
      <c r="AD7" s="53">
        <f t="shared" ca="1" si="6"/>
        <v>3</v>
      </c>
      <c r="AE7" s="53" t="str" cm="1">
        <f t="array" aca="1" ref="AE7" ca="1">INDIRECT("dataset"&amp;C7&amp;"_"&amp;E7&amp;"!"&amp;"B"&amp;AD7)</f>
        <v>Apple Jacks</v>
      </c>
      <c r="AF7" s="53">
        <f t="shared" ca="1" si="7"/>
        <v>68</v>
      </c>
      <c r="AG7" s="53">
        <f t="shared" ca="1" si="8"/>
        <v>7</v>
      </c>
      <c r="AH7" s="53" t="str" cm="1">
        <f t="array" aca="1" ref="AH7" ca="1">INDIRECT("dataset"&amp;C7&amp;"_"&amp;E7&amp;"!"&amp;"B"&amp;AG7)</f>
        <v>Wheat Cream</v>
      </c>
      <c r="AI7" s="53" t="str">
        <f t="shared" ca="1" si="14"/>
        <v>Colorful Bran-Apple Jacks-Wheat Cream</v>
      </c>
      <c r="AJ7" s="53" t="str">
        <f t="shared" ca="1" si="15"/>
        <v>22 3 7</v>
      </c>
      <c r="AK7" s="54" t="str" cm="1">
        <f t="array" aca="1" ref="AK7" ca="1">INDIRECT("dataset"&amp;C7&amp;"_"&amp;E7&amp;"!"&amp;AL7&amp;"2")</f>
        <v>Score</v>
      </c>
      <c r="AL7" s="53" t="s">
        <v>170</v>
      </c>
      <c r="AM7" s="53"/>
      <c r="AN7" s="53"/>
      <c r="AO7" s="57" t="str">
        <f t="shared" ca="1" si="16"/>
        <v>In the 'Score' column, calculate a rough estimate of the average value</v>
      </c>
      <c r="AP7" s="53">
        <f t="shared" ca="1" si="9"/>
        <v>42.103448275862071</v>
      </c>
      <c r="AQ7" s="53" t="s">
        <v>170</v>
      </c>
      <c r="AR7" s="58" t="str" cm="1">
        <f t="array" aca="1" ref="AR7" ca="1">INDIRECT("dataset"&amp;C7&amp;"_"&amp;E7&amp;"!"&amp;AS7&amp;"2")</f>
        <v>Carbo</v>
      </c>
      <c r="AS7" s="53" t="s">
        <v>173</v>
      </c>
      <c r="AT7" s="53" cm="1">
        <f t="array" aca="1" ref="AT7" ca="1">INDIRECT("dataset"&amp;C7&amp;"_"&amp;E7&amp;"!"&amp;AS7&amp;AX7)</f>
        <v>32</v>
      </c>
      <c r="AU7" s="53">
        <f t="shared" ca="1" si="10"/>
        <v>1</v>
      </c>
      <c r="AV7" s="37" t="str">
        <f t="shared" ca="1" si="17"/>
        <v xml:space="preserve">In the 'Carbo' column, find the cereal with a value equal to '32' </v>
      </c>
      <c r="AW7" s="52" t="str" cm="1">
        <f t="array" aca="1" ref="AW7" ca="1">INDIRECT("dataset"&amp;C7&amp;"_"&amp;E7&amp;"!"&amp;"B"&amp;AX7)</f>
        <v>Fruity Pebbles</v>
      </c>
      <c r="AX7" s="53">
        <v>19</v>
      </c>
    </row>
    <row r="8" spans="1:75" s="52" customFormat="1" x14ac:dyDescent="0.35">
      <c r="A8" s="52" t="str">
        <f t="shared" si="11"/>
        <v>DS7_cereal_color3.png</v>
      </c>
      <c r="B8" s="53">
        <v>7</v>
      </c>
      <c r="C8" s="53">
        <v>7</v>
      </c>
      <c r="D8" s="53" t="s">
        <v>172</v>
      </c>
      <c r="E8" s="53" t="s">
        <v>182</v>
      </c>
      <c r="F8" s="53">
        <v>3</v>
      </c>
      <c r="G8" s="54" t="str" cm="1">
        <f t="array" aca="1" ref="G8" ca="1">INDIRECT("dataset"&amp;C8&amp;"_"&amp;E8&amp;"!"&amp;H8&amp;"2")</f>
        <v>Protein</v>
      </c>
      <c r="H8" s="53" t="s">
        <v>164</v>
      </c>
      <c r="I8" s="53">
        <v>45</v>
      </c>
      <c r="J8" s="53">
        <f t="shared" ca="1" si="12"/>
        <v>0</v>
      </c>
      <c r="K8" s="55" t="str">
        <f t="shared" ca="1" si="0"/>
        <v xml:space="preserve">In the 'Protein' column, count how many cells exceed the value of '45' </v>
      </c>
      <c r="L8" s="53">
        <f t="shared" ca="1" si="18"/>
        <v>6</v>
      </c>
      <c r="M8" s="53" t="s">
        <v>164</v>
      </c>
      <c r="N8" s="35" t="str" cm="1">
        <f t="array" aca="1" ref="N8" ca="1">INDIRECT("DS"&amp;C8&amp;"_T2_"&amp;E8&amp;"!"&amp;O8&amp;"2")</f>
        <v>Iron</v>
      </c>
      <c r="O8" s="53" t="s">
        <v>179</v>
      </c>
      <c r="P8" s="34">
        <f t="shared" ca="1" si="19"/>
        <v>0.99941483276183429</v>
      </c>
      <c r="Q8" s="34"/>
      <c r="R8" s="56" t="str">
        <f t="shared" ca="1" si="1"/>
        <v xml:space="preserve">Determine which of the last 5 columns is most positively correalated with the first column named 'Iron' </v>
      </c>
      <c r="S8" s="34" t="str" cm="1">
        <f t="array" aca="1" ref="S8" ca="1">INDIRECT("DS"&amp;C8&amp;"_T2_"&amp;E8&amp;"!"&amp;T8&amp;"2")</f>
        <v>Carbo</v>
      </c>
      <c r="T8" s="53" t="s">
        <v>164</v>
      </c>
      <c r="U8" s="54" t="str" cm="1">
        <f t="array" aca="1" ref="U8" ca="1">INDIRECT("dataset"&amp;C8&amp;"_"&amp;E8&amp;"!"&amp;V8&amp;"2")</f>
        <v>Protein</v>
      </c>
      <c r="V8" s="53" t="s">
        <v>164</v>
      </c>
      <c r="W8" s="53" t="str">
        <f t="shared" ca="1" si="13"/>
        <v>60 56 53</v>
      </c>
      <c r="X8" s="53"/>
      <c r="Y8" s="56" t="str">
        <f t="shared" ca="1" si="2"/>
        <v xml:space="preserve">In the 'Protein' column, give the row names of the cereals with the highest 3 values in descending order </v>
      </c>
      <c r="Z8" s="53">
        <f t="shared" ca="1" si="3"/>
        <v>60</v>
      </c>
      <c r="AA8" s="53">
        <f t="shared" ca="1" si="4"/>
        <v>7</v>
      </c>
      <c r="AB8" s="53" t="str" cm="1">
        <f t="array" aca="1" ref="AB8" ca="1">INDIRECT("dataset"&amp;C8&amp;"_"&amp;E8&amp;"!"&amp;"B"&amp;AA8)</f>
        <v>Natural Bran</v>
      </c>
      <c r="AC8" s="53">
        <f t="shared" ca="1" si="5"/>
        <v>56</v>
      </c>
      <c r="AD8" s="53">
        <f t="shared" ca="1" si="6"/>
        <v>23</v>
      </c>
      <c r="AE8" s="53" t="str" cm="1">
        <f t="array" aca="1" ref="AE8" ca="1">INDIRECT("dataset"&amp;C8&amp;"_"&amp;E8&amp;"!"&amp;"B"&amp;AD8)</f>
        <v>Golden Crisp</v>
      </c>
      <c r="AF8" s="53">
        <f t="shared" ca="1" si="7"/>
        <v>53</v>
      </c>
      <c r="AG8" s="53">
        <f t="shared" ca="1" si="8"/>
        <v>18</v>
      </c>
      <c r="AH8" s="53" t="str" cm="1">
        <f t="array" aca="1" ref="AH8" ca="1">INDIRECT("dataset"&amp;C8&amp;"_"&amp;E8&amp;"!"&amp;"B"&amp;AG8)</f>
        <v>Wonderful Chex</v>
      </c>
      <c r="AI8" s="53" t="str">
        <f t="shared" ca="1" si="14"/>
        <v>Natural Bran-Golden Crisp-Wonderful Chex</v>
      </c>
      <c r="AJ8" s="53" t="str">
        <f t="shared" ca="1" si="15"/>
        <v>7 23 18</v>
      </c>
      <c r="AK8" s="54" t="str" cm="1">
        <f t="array" aca="1" ref="AK8" ca="1">INDIRECT("dataset"&amp;C8&amp;"_"&amp;E8&amp;"!"&amp;AL8&amp;"2")</f>
        <v>Fat</v>
      </c>
      <c r="AL8" s="53" t="s">
        <v>168</v>
      </c>
      <c r="AM8" s="53"/>
      <c r="AN8" s="53"/>
      <c r="AO8" s="57" t="str">
        <f t="shared" ca="1" si="16"/>
        <v>In the 'Fat' column, calculate a rough estimate of the average value</v>
      </c>
      <c r="AP8" s="53">
        <f t="shared" ca="1" si="9"/>
        <v>35.620689655172413</v>
      </c>
      <c r="AQ8" s="53" t="s">
        <v>168</v>
      </c>
      <c r="AR8" s="58" t="str" cm="1">
        <f t="array" aca="1" ref="AR8" ca="1">INDIRECT("dataset"&amp;C8&amp;"_"&amp;E8&amp;"!"&amp;AS8&amp;"2")</f>
        <v>Potassium</v>
      </c>
      <c r="AS8" s="53" t="s">
        <v>165</v>
      </c>
      <c r="AT8" s="53" cm="1">
        <f t="array" aca="1" ref="AT8" ca="1">INDIRECT("dataset"&amp;C8&amp;"_"&amp;E8&amp;"!"&amp;AS8&amp;AX8)</f>
        <v>83</v>
      </c>
      <c r="AU8" s="53">
        <f t="shared" ca="1" si="10"/>
        <v>1</v>
      </c>
      <c r="AV8" s="37" t="str">
        <f t="shared" ca="1" si="17"/>
        <v xml:space="preserve">In the 'Potassium' column, find the cereal with a value equal to '83' </v>
      </c>
      <c r="AW8" s="52" t="str" cm="1">
        <f t="array" aca="1" ref="AW8" ca="1">INDIRECT("dataset"&amp;C8&amp;"_"&amp;E8&amp;"!"&amp;"B"&amp;AX8)</f>
        <v>Corn Favorite</v>
      </c>
      <c r="AX8" s="53">
        <v>17</v>
      </c>
    </row>
    <row r="9" spans="1:75" s="52" customFormat="1" x14ac:dyDescent="0.35">
      <c r="A9" s="52" t="str">
        <f t="shared" si="11"/>
        <v>DS8_cereal_color4.png</v>
      </c>
      <c r="B9" s="53">
        <v>8</v>
      </c>
      <c r="C9" s="53">
        <v>8</v>
      </c>
      <c r="D9" s="53" t="s">
        <v>172</v>
      </c>
      <c r="E9" s="53" t="s">
        <v>182</v>
      </c>
      <c r="F9" s="53">
        <v>4</v>
      </c>
      <c r="G9" s="54" t="str" cm="1">
        <f t="array" aca="1" ref="G9" ca="1">INDIRECT("dataset"&amp;C9&amp;"_"&amp;E9&amp;"!"&amp;H9&amp;"2")</f>
        <v>Fat</v>
      </c>
      <c r="H9" s="53" t="s">
        <v>171</v>
      </c>
      <c r="I9" s="53">
        <v>60</v>
      </c>
      <c r="J9" s="53">
        <f t="shared" ca="1" si="12"/>
        <v>0</v>
      </c>
      <c r="K9" s="55" t="str">
        <f t="shared" ca="1" si="0"/>
        <v xml:space="preserve">In the 'Fat' column, count how many cells exceed the value of '60' </v>
      </c>
      <c r="L9" s="53">
        <f t="shared" ca="1" si="18"/>
        <v>7</v>
      </c>
      <c r="M9" s="53" t="s">
        <v>171</v>
      </c>
      <c r="N9" s="35" t="str" cm="1">
        <f t="array" aca="1" ref="N9" ca="1">INDIRECT("DS"&amp;C9&amp;"_T2_"&amp;E9&amp;"!"&amp;O9&amp;"2")</f>
        <v>Vitamins</v>
      </c>
      <c r="O9" s="53" t="s">
        <v>179</v>
      </c>
      <c r="P9" s="34">
        <f t="shared" ca="1" si="19"/>
        <v>0.99941483276183452</v>
      </c>
      <c r="Q9" s="34"/>
      <c r="R9" s="56" t="str">
        <f t="shared" ca="1" si="1"/>
        <v xml:space="preserve">Determine which of the last 5 columns is most positively correalated with the first column named 'Vitamins' </v>
      </c>
      <c r="S9" s="34" t="str" cm="1">
        <f t="array" aca="1" ref="S9" ca="1">INDIRECT("DS"&amp;C9&amp;"_T2_"&amp;E9&amp;"!"&amp;T9&amp;"2")</f>
        <v>Potassium</v>
      </c>
      <c r="T9" s="53" t="s">
        <v>166</v>
      </c>
      <c r="U9" s="54" t="str" cm="1">
        <f t="array" aca="1" ref="U9" ca="1">INDIRECT("dataset"&amp;C9&amp;"_"&amp;E9&amp;"!"&amp;V9&amp;"2")</f>
        <v>Fat</v>
      </c>
      <c r="V9" s="53" t="s">
        <v>171</v>
      </c>
      <c r="W9" s="53" t="str">
        <f t="shared" ca="1" si="13"/>
        <v>75 73 71</v>
      </c>
      <c r="X9" s="53"/>
      <c r="Y9" s="56" t="str">
        <f t="shared" ca="1" si="2"/>
        <v xml:space="preserve">In the 'Fat' column, give the row names of the cereals with the highest 3 values in descending order </v>
      </c>
      <c r="Z9" s="53">
        <f t="shared" ca="1" si="3"/>
        <v>75</v>
      </c>
      <c r="AA9" s="53">
        <f t="shared" ca="1" si="4"/>
        <v>16</v>
      </c>
      <c r="AB9" s="53" t="str" cm="1">
        <f t="array" aca="1" ref="AB9" ca="1">INDIRECT("dataset"&amp;C9&amp;"_"&amp;E9&amp;"!"&amp;"B"&amp;AA9)</f>
        <v>Grape Flakes</v>
      </c>
      <c r="AC9" s="53">
        <f t="shared" ca="1" si="5"/>
        <v>73</v>
      </c>
      <c r="AD9" s="53">
        <f t="shared" ca="1" si="6"/>
        <v>10</v>
      </c>
      <c r="AE9" s="53" t="str" cm="1">
        <f t="array" aca="1" ref="AE9" ca="1">INDIRECT("dataset"&amp;C9&amp;"_"&amp;E9&amp;"!"&amp;"B"&amp;AD9)</f>
        <v>Count Chocula</v>
      </c>
      <c r="AF9" s="53">
        <f t="shared" ca="1" si="7"/>
        <v>71</v>
      </c>
      <c r="AG9" s="53">
        <f t="shared" ca="1" si="8"/>
        <v>19</v>
      </c>
      <c r="AH9" s="53" t="str" cm="1">
        <f t="array" aca="1" ref="AH9" ca="1">INDIRECT("dataset"&amp;C9&amp;"_"&amp;E9&amp;"!"&amp;"B"&amp;AG9)</f>
        <v>Golden Crisp</v>
      </c>
      <c r="AI9" s="53" t="str">
        <f t="shared" ca="1" si="14"/>
        <v>Grape Flakes-Count Chocula-Golden Crisp</v>
      </c>
      <c r="AJ9" s="53" t="str">
        <f t="shared" ca="1" si="15"/>
        <v>16 10 19</v>
      </c>
      <c r="AK9" s="54" t="str" cm="1">
        <f t="array" aca="1" ref="AK9" ca="1">INDIRECT("dataset"&amp;C9&amp;"_"&amp;E9&amp;"!"&amp;AL9&amp;"2")</f>
        <v>Calories</v>
      </c>
      <c r="AL9" s="53" t="s">
        <v>170</v>
      </c>
      <c r="AM9" s="53"/>
      <c r="AN9" s="53"/>
      <c r="AO9" s="57" t="str">
        <f t="shared" ca="1" si="16"/>
        <v>In the 'Calories' column, calculate a rough estimate of the average value</v>
      </c>
      <c r="AP9" s="53">
        <f t="shared" ca="1" si="9"/>
        <v>52.310344827586206</v>
      </c>
      <c r="AQ9" s="53" t="s">
        <v>170</v>
      </c>
      <c r="AR9" s="58" t="str" cm="1">
        <f t="array" aca="1" ref="AR9" ca="1">INDIRECT("dataset"&amp;C9&amp;"_"&amp;E9&amp;"!"&amp;AS9&amp;"2")</f>
        <v>Fat</v>
      </c>
      <c r="AS9" s="53" t="s">
        <v>171</v>
      </c>
      <c r="AT9" s="53" cm="1">
        <f t="array" aca="1" ref="AT9" ca="1">INDIRECT("dataset"&amp;C9&amp;"_"&amp;E9&amp;"!"&amp;AS9&amp;AX9)</f>
        <v>26</v>
      </c>
      <c r="AU9" s="53">
        <f t="shared" ca="1" si="10"/>
        <v>1</v>
      </c>
      <c r="AV9" s="37" t="str">
        <f t="shared" ca="1" si="17"/>
        <v xml:space="preserve">In the 'Fat' column, find the cereal with a value equal to '26' </v>
      </c>
      <c r="AW9" s="52" t="str" cm="1">
        <f t="array" aca="1" ref="AW9" ca="1">INDIRECT("dataset"&amp;C9&amp;"_"&amp;E9&amp;"!"&amp;"B"&amp;AX9)</f>
        <v>Wonderful Chex</v>
      </c>
      <c r="AX9" s="53">
        <v>20</v>
      </c>
    </row>
    <row r="10" spans="1:75" x14ac:dyDescent="0.35">
      <c r="A10" s="24" t="str">
        <f t="shared" si="11"/>
        <v>DS9_candy_color1.png</v>
      </c>
      <c r="B10" s="16">
        <v>9</v>
      </c>
      <c r="C10" s="16">
        <v>9</v>
      </c>
      <c r="D10" s="16" t="s">
        <v>174</v>
      </c>
      <c r="E10" s="16" t="s">
        <v>182</v>
      </c>
      <c r="F10" s="16">
        <v>1</v>
      </c>
      <c r="G10" s="28" t="str" cm="1">
        <f t="array" aca="1" ref="G10" ca="1">INDIRECT("dataset"&amp;C10&amp;"_"&amp;E10&amp;"!"&amp;H10&amp;"2")</f>
        <v>Hard</v>
      </c>
      <c r="H10" s="16" t="s">
        <v>171</v>
      </c>
      <c r="I10" s="16">
        <v>66</v>
      </c>
      <c r="J10" s="16">
        <f t="shared" ca="1" si="12"/>
        <v>0</v>
      </c>
      <c r="K10" s="17" t="str">
        <f t="shared" ca="1" si="0"/>
        <v xml:space="preserve">In the 'Hard' column, count how many cells exceed the value of '66' </v>
      </c>
      <c r="L10" s="16">
        <f t="shared" ca="1" si="18"/>
        <v>5</v>
      </c>
      <c r="M10" s="16" t="s">
        <v>171</v>
      </c>
      <c r="N10" s="35" t="str" cm="1">
        <f t="array" aca="1" ref="N10" ca="1">INDIRECT("DS"&amp;C10&amp;"_T2_"&amp;E10&amp;"!"&amp;O10&amp;"2")</f>
        <v>Hard</v>
      </c>
      <c r="O10" s="16" t="s">
        <v>179</v>
      </c>
      <c r="P10" s="34">
        <f t="shared" ca="1" si="19"/>
        <v>0.99941483276183452</v>
      </c>
      <c r="Q10" s="34"/>
      <c r="R10" s="25" t="str">
        <f t="shared" ca="1" si="1"/>
        <v xml:space="preserve">Determine which of the last 5 columns is most positively correalated with the first column named 'Hard' </v>
      </c>
      <c r="S10" s="34" t="str" cm="1">
        <f t="array" aca="1" ref="S10" ca="1">INDIRECT("DS"&amp;C10&amp;"_T2_"&amp;E10&amp;"!"&amp;T10&amp;"2")</f>
        <v>Chocolate</v>
      </c>
      <c r="T10" s="16" t="s">
        <v>166</v>
      </c>
      <c r="U10" s="28" t="str" cm="1">
        <f t="array" aca="1" ref="U10" ca="1">INDIRECT("dataset"&amp;C10&amp;"_"&amp;E10&amp;"!"&amp;V10&amp;"2")</f>
        <v>Caramel</v>
      </c>
      <c r="V10" s="16" t="s">
        <v>165</v>
      </c>
      <c r="W10" s="16" t="str">
        <f t="shared" ca="1" si="13"/>
        <v>98 97 95</v>
      </c>
      <c r="X10" s="16"/>
      <c r="Y10" s="25" t="str">
        <f t="shared" ca="1" si="2"/>
        <v xml:space="preserve">In the 'Caramel' column, give the row names of the candys with the highest 3 values in descending order </v>
      </c>
      <c r="Z10" s="16">
        <f t="shared" ca="1" si="3"/>
        <v>98</v>
      </c>
      <c r="AA10" s="16">
        <f t="shared" ca="1" si="4"/>
        <v>27</v>
      </c>
      <c r="AB10" s="16" t="str" cm="1">
        <f t="array" aca="1" ref="AB10" ca="1">INDIRECT("dataset"&amp;C10&amp;"_"&amp;E10&amp;"!"&amp;"B"&amp;AA10)</f>
        <v>Hersheys Kisses</v>
      </c>
      <c r="AC10" s="16">
        <f t="shared" ca="1" si="5"/>
        <v>97</v>
      </c>
      <c r="AD10" s="16">
        <f t="shared" ca="1" si="6"/>
        <v>31</v>
      </c>
      <c r="AE10" s="16" t="str" cm="1">
        <f t="array" aca="1" ref="AE10" ca="1">INDIRECT("dataset"&amp;C10&amp;"_"&amp;E10&amp;"!"&amp;"B"&amp;AD10)</f>
        <v>Pixie Sticks</v>
      </c>
      <c r="AF10" s="16">
        <f t="shared" ca="1" si="7"/>
        <v>95</v>
      </c>
      <c r="AG10" s="16">
        <f t="shared" ca="1" si="8"/>
        <v>20</v>
      </c>
      <c r="AH10" s="16" t="str" cm="1">
        <f t="array" aca="1" ref="AH10" ca="1">INDIRECT("dataset"&amp;C10&amp;"_"&amp;E10&amp;"!"&amp;"B"&amp;AG10)</f>
        <v>Crunch Time</v>
      </c>
      <c r="AI10" s="16" t="str">
        <f t="shared" ca="1" si="14"/>
        <v>Hersheys Kisses-Pixie Sticks-Crunch Time</v>
      </c>
      <c r="AJ10" s="16" t="str">
        <f t="shared" ca="1" si="15"/>
        <v>27 31 20</v>
      </c>
      <c r="AK10" s="28" t="str" cm="1">
        <f t="array" aca="1" ref="AK10" ca="1">INDIRECT("dataset"&amp;C10&amp;"_"&amp;E10&amp;"!"&amp;AL10&amp;"2")</f>
        <v>Price</v>
      </c>
      <c r="AL10" s="16" t="s">
        <v>169</v>
      </c>
      <c r="AM10" s="16"/>
      <c r="AN10" s="16"/>
      <c r="AO10" s="26" t="str">
        <f t="shared" ca="1" si="16"/>
        <v>In the 'Price' column, calculate a rough estimate of the average value</v>
      </c>
      <c r="AP10" s="16">
        <f t="shared" ca="1" si="9"/>
        <v>37.862068965517238</v>
      </c>
      <c r="AQ10" s="16" t="s">
        <v>169</v>
      </c>
      <c r="AR10" s="68" t="str" cm="1">
        <f t="array" aca="1" ref="AR10" ca="1">INDIRECT("dataset"&amp;C10&amp;"_"&amp;E10&amp;"!"&amp;AS10&amp;"2")</f>
        <v>Bar</v>
      </c>
      <c r="AS10" s="16" t="s">
        <v>164</v>
      </c>
      <c r="AT10" s="16" cm="1">
        <f t="array" aca="1" ref="AT10" ca="1">INDIRECT("dataset"&amp;C10&amp;"_"&amp;E10&amp;"!"&amp;AS10&amp;AX10)</f>
        <v>32</v>
      </c>
      <c r="AU10" s="16">
        <f t="shared" ca="1" si="10"/>
        <v>1</v>
      </c>
      <c r="AV10" s="37" t="str">
        <f t="shared" ca="1" si="17"/>
        <v xml:space="preserve">In the 'Bar' column, find the candy with a value equal to '32' </v>
      </c>
      <c r="AW10" s="24" t="str" cm="1">
        <f t="array" aca="1" ref="AW10" ca="1">INDIRECT("dataset"&amp;C10&amp;"_"&amp;E10&amp;"!"&amp;"B"&amp;AX10)</f>
        <v>Jaw Busters</v>
      </c>
      <c r="AX10" s="16">
        <v>19</v>
      </c>
    </row>
    <row r="11" spans="1:75" x14ac:dyDescent="0.35">
      <c r="A11" s="24" t="str">
        <f t="shared" si="11"/>
        <v>DS10_candy_color2.png</v>
      </c>
      <c r="B11" s="16">
        <v>10</v>
      </c>
      <c r="C11" s="16">
        <v>10</v>
      </c>
      <c r="D11" s="16" t="s">
        <v>174</v>
      </c>
      <c r="E11" s="16" t="s">
        <v>182</v>
      </c>
      <c r="F11" s="16">
        <v>2</v>
      </c>
      <c r="G11" s="28" t="str" cm="1">
        <f t="array" aca="1" ref="G11" ca="1">INDIRECT("dataset"&amp;C11&amp;"_"&amp;E11&amp;"!"&amp;H11&amp;"2")</f>
        <v>Sugar
Percent</v>
      </c>
      <c r="H11" s="16" t="s">
        <v>164</v>
      </c>
      <c r="I11" s="16">
        <v>38</v>
      </c>
      <c r="J11" s="16">
        <f t="shared" ca="1" si="12"/>
        <v>0</v>
      </c>
      <c r="K11" s="17" t="str">
        <f t="shared" ca="1" si="0"/>
        <v xml:space="preserve">In the 'Sugar
Percent' column, count how many cells exceed the value of '38' </v>
      </c>
      <c r="L11" s="16">
        <f t="shared" ca="1" si="18"/>
        <v>8</v>
      </c>
      <c r="M11" s="16" t="s">
        <v>164</v>
      </c>
      <c r="N11" s="35" t="str" cm="1">
        <f t="array" aca="1" ref="N11" ca="1">INDIRECT("DS"&amp;C11&amp;"_T2_"&amp;E11&amp;"!"&amp;O11&amp;"2")</f>
        <v>Sugar
Percent</v>
      </c>
      <c r="O11" s="16" t="s">
        <v>179</v>
      </c>
      <c r="P11" s="34">
        <f t="shared" ca="1" si="19"/>
        <v>0.99941483276183452</v>
      </c>
      <c r="Q11" s="34"/>
      <c r="R11" s="25" t="str">
        <f t="shared" ca="1" si="1"/>
        <v xml:space="preserve">Determine which of the last 5 columns is most positively correalated with the first column named 'Sugar
Percent' </v>
      </c>
      <c r="S11" s="34" t="str" cm="1">
        <f t="array" aca="1" ref="S11" ca="1">INDIRECT("DS"&amp;C11&amp;"_T2_"&amp;E11&amp;"!"&amp;T11&amp;"2")</f>
        <v>Rating</v>
      </c>
      <c r="T11" s="16" t="s">
        <v>164</v>
      </c>
      <c r="U11" s="28" t="str" cm="1">
        <f t="array" aca="1" ref="U11" ca="1">INDIRECT("dataset"&amp;C11&amp;"_"&amp;E11&amp;"!"&amp;V11&amp;"2")</f>
        <v>Bar</v>
      </c>
      <c r="V11" s="16" t="s">
        <v>171</v>
      </c>
      <c r="W11" s="16" t="str">
        <f t="shared" ca="1" si="13"/>
        <v>75 73 71</v>
      </c>
      <c r="X11" s="16"/>
      <c r="Y11" s="25" t="str">
        <f t="shared" ca="1" si="2"/>
        <v xml:space="preserve">In the 'Bar' column, give the row names of the candys with the highest 3 values in descending order </v>
      </c>
      <c r="Z11" s="16">
        <f t="shared" ca="1" si="3"/>
        <v>75</v>
      </c>
      <c r="AA11" s="16">
        <f t="shared" ca="1" si="4"/>
        <v>31</v>
      </c>
      <c r="AB11" s="16" t="str" cm="1">
        <f t="array" aca="1" ref="AB11" ca="1">INDIRECT("dataset"&amp;C11&amp;"_"&amp;E11&amp;"!"&amp;"B"&amp;AA11)</f>
        <v>Quarter World</v>
      </c>
      <c r="AC11" s="16">
        <f t="shared" ca="1" si="5"/>
        <v>73</v>
      </c>
      <c r="AD11" s="16">
        <f t="shared" ca="1" si="6"/>
        <v>8</v>
      </c>
      <c r="AE11" s="16" t="str" cm="1">
        <f t="array" aca="1" ref="AE11" ca="1">INDIRECT("dataset"&amp;C11&amp;"_"&amp;E11&amp;"!"&amp;"B"&amp;AD11)</f>
        <v>Caramel Apple</v>
      </c>
      <c r="AF11" s="16">
        <f t="shared" ca="1" si="7"/>
        <v>71</v>
      </c>
      <c r="AG11" s="16">
        <f t="shared" ca="1" si="8"/>
        <v>26</v>
      </c>
      <c r="AH11" s="16" t="str" cm="1">
        <f t="array" aca="1" ref="AH11" ca="1">INDIRECT("dataset"&amp;C11&amp;"_"&amp;E11&amp;"!"&amp;"B"&amp;AG11)</f>
        <v>Life Savers</v>
      </c>
      <c r="AI11" s="16" t="str">
        <f t="shared" ca="1" si="14"/>
        <v>Quarter World-Caramel Apple-Life Savers</v>
      </c>
      <c r="AJ11" s="16" t="str">
        <f t="shared" ca="1" si="15"/>
        <v>31 8 26</v>
      </c>
      <c r="AK11" s="28" t="str" cm="1">
        <f t="array" aca="1" ref="AK11" ca="1">INDIRECT("dataset"&amp;C11&amp;"_"&amp;E11&amp;"!"&amp;AL11&amp;"2")</f>
        <v>Pluribus</v>
      </c>
      <c r="AL11" s="16" t="s">
        <v>168</v>
      </c>
      <c r="AM11" s="16"/>
      <c r="AN11" s="16"/>
      <c r="AO11" s="26" t="str">
        <f t="shared" ca="1" si="16"/>
        <v>In the 'Pluribus' column, calculate a rough estimate of the average value</v>
      </c>
      <c r="AP11" s="16">
        <f t="shared" ca="1" si="9"/>
        <v>35.620689655172413</v>
      </c>
      <c r="AQ11" s="16" t="s">
        <v>168</v>
      </c>
      <c r="AR11" s="68" t="str" cm="1">
        <f t="array" aca="1" ref="AR11" ca="1">INDIRECT("dataset"&amp;C11&amp;"_"&amp;E11&amp;"!"&amp;AS11&amp;"2")</f>
        <v>Bar</v>
      </c>
      <c r="AS11" s="16" t="s">
        <v>171</v>
      </c>
      <c r="AT11" s="16" cm="1">
        <f t="array" aca="1" ref="AT11" ca="1">INDIRECT("dataset"&amp;C11&amp;"_"&amp;E11&amp;"!"&amp;AS11&amp;AX11)</f>
        <v>68</v>
      </c>
      <c r="AU11" s="16">
        <f t="shared" ca="1" si="10"/>
        <v>1</v>
      </c>
      <c r="AV11" s="37" t="str">
        <f t="shared" ca="1" si="17"/>
        <v xml:space="preserve">In the 'Bar' column, find the candy with a value equal to '68' </v>
      </c>
      <c r="AW11" s="24" t="str" cm="1">
        <f t="array" aca="1" ref="AW11" ca="1">INDIRECT("dataset"&amp;C11&amp;"_"&amp;E11&amp;"!"&amp;"B"&amp;AX11)</f>
        <v>Haribo Cola</v>
      </c>
      <c r="AX11" s="16">
        <v>17</v>
      </c>
    </row>
    <row r="12" spans="1:75" x14ac:dyDescent="0.35">
      <c r="A12" s="24" t="str">
        <f t="shared" si="11"/>
        <v>DS11_candy_color3.png</v>
      </c>
      <c r="B12" s="16">
        <v>11</v>
      </c>
      <c r="C12" s="16">
        <v>11</v>
      </c>
      <c r="D12" s="16" t="s">
        <v>174</v>
      </c>
      <c r="E12" s="16" t="s">
        <v>182</v>
      </c>
      <c r="F12" s="16">
        <v>3</v>
      </c>
      <c r="G12" s="28" t="str" cm="1">
        <f t="array" aca="1" ref="G12" ca="1">INDIRECT("dataset"&amp;C12&amp;"_"&amp;E12&amp;"!"&amp;H12&amp;"2")</f>
        <v>Caramel</v>
      </c>
      <c r="H12" s="16" t="s">
        <v>169</v>
      </c>
      <c r="I12" s="16">
        <v>50</v>
      </c>
      <c r="J12" s="16">
        <f t="shared" ca="1" si="12"/>
        <v>0</v>
      </c>
      <c r="K12" s="17" t="str">
        <f t="shared" ca="1" si="0"/>
        <v xml:space="preserve">In the 'Caramel' column, count how many cells exceed the value of '50' </v>
      </c>
      <c r="L12" s="16">
        <f t="shared" ca="1" si="18"/>
        <v>7</v>
      </c>
      <c r="M12" s="16" t="s">
        <v>169</v>
      </c>
      <c r="N12" s="35" t="str" cm="1">
        <f t="array" aca="1" ref="N12" ca="1">INDIRECT("DS"&amp;C12&amp;"_T2_"&amp;E12&amp;"!"&amp;O12&amp;"2")</f>
        <v>Rating</v>
      </c>
      <c r="O12" s="16" t="s">
        <v>179</v>
      </c>
      <c r="P12" s="34">
        <f t="shared" ca="1" si="19"/>
        <v>0.99941483276183452</v>
      </c>
      <c r="Q12" s="34"/>
      <c r="R12" s="25" t="str">
        <f t="shared" ca="1" si="1"/>
        <v xml:space="preserve">Determine which of the last 5 columns is most positively correalated with the first column named 'Rating' </v>
      </c>
      <c r="S12" s="34" t="str" cm="1">
        <f t="array" aca="1" ref="S12" ca="1">INDIRECT("DS"&amp;C12&amp;"_T2_"&amp;E12&amp;"!"&amp;T12&amp;"2")</f>
        <v>Chocolate</v>
      </c>
      <c r="T12" s="16" t="s">
        <v>171</v>
      </c>
      <c r="U12" s="28" t="str" cm="1">
        <f t="array" aca="1" ref="U12" ca="1">INDIRECT("dataset"&amp;C12&amp;"_"&amp;E12&amp;"!"&amp;V12&amp;"2")</f>
        <v>Bar</v>
      </c>
      <c r="V12" s="16" t="s">
        <v>173</v>
      </c>
      <c r="W12" s="16" t="str">
        <f t="shared" ca="1" si="13"/>
        <v>98 84 80</v>
      </c>
      <c r="X12" s="16"/>
      <c r="Y12" s="25" t="str">
        <f t="shared" ca="1" si="2"/>
        <v xml:space="preserve">In the 'Bar' column, give the row names of the candys with the highest 3 values in descending order </v>
      </c>
      <c r="Z12" s="16">
        <f t="shared" ca="1" si="3"/>
        <v>98</v>
      </c>
      <c r="AA12" s="16">
        <f t="shared" ca="1" si="4"/>
        <v>22</v>
      </c>
      <c r="AB12" s="16" t="str" cm="1">
        <f t="array" aca="1" ref="AB12" ca="1">INDIRECT("dataset"&amp;C12&amp;"_"&amp;E12&amp;"!"&amp;"B"&amp;AA12)</f>
        <v>Gob Stopper</v>
      </c>
      <c r="AC12" s="16">
        <f t="shared" ca="1" si="5"/>
        <v>84</v>
      </c>
      <c r="AD12" s="16">
        <f t="shared" ca="1" si="6"/>
        <v>30</v>
      </c>
      <c r="AE12" s="16" t="str" cm="1">
        <f t="array" aca="1" ref="AE12" ca="1">INDIRECT("dataset"&amp;C12&amp;"_"&amp;E12&amp;"!"&amp;"B"&amp;AD12)</f>
        <v>One Dime</v>
      </c>
      <c r="AF12" s="16">
        <f t="shared" ca="1" si="7"/>
        <v>80</v>
      </c>
      <c r="AG12" s="16">
        <f t="shared" ca="1" si="8"/>
        <v>14</v>
      </c>
      <c r="AH12" s="16" t="str" cm="1">
        <f t="array" aca="1" ref="AH12" ca="1">INDIRECT("dataset"&amp;C12&amp;"_"&amp;E12&amp;"!"&amp;"B"&amp;AG12)</f>
        <v>Red Vines</v>
      </c>
      <c r="AI12" s="16" t="str">
        <f t="shared" ca="1" si="14"/>
        <v>Gob Stopper-One Dime-Red Vines</v>
      </c>
      <c r="AJ12" s="16" t="str">
        <f t="shared" ca="1" si="15"/>
        <v>22 30 14</v>
      </c>
      <c r="AK12" s="28" t="str" cm="1">
        <f t="array" aca="1" ref="AK12" ca="1">INDIRECT("dataset"&amp;C12&amp;"_"&amp;E12&amp;"!"&amp;AL12&amp;"2")</f>
        <v>Nougat</v>
      </c>
      <c r="AL12" s="16" t="s">
        <v>167</v>
      </c>
      <c r="AM12" s="16"/>
      <c r="AN12" s="16"/>
      <c r="AO12" s="26" t="str">
        <f t="shared" ca="1" si="16"/>
        <v>In the 'Nougat' column, calculate a rough estimate of the average value</v>
      </c>
      <c r="AP12" s="16">
        <f t="shared" ca="1" si="9"/>
        <v>50.241379310344826</v>
      </c>
      <c r="AQ12" s="16" t="s">
        <v>167</v>
      </c>
      <c r="AR12" s="68" t="str" cm="1">
        <f t="array" aca="1" ref="AR12" ca="1">INDIRECT("dataset"&amp;C12&amp;"_"&amp;E12&amp;"!"&amp;AS12&amp;"2")</f>
        <v>Sugar
Percent</v>
      </c>
      <c r="AS12" s="16" t="s">
        <v>166</v>
      </c>
      <c r="AT12" s="16" cm="1">
        <f t="array" aca="1" ref="AT12" ca="1">INDIRECT("dataset"&amp;C12&amp;"_"&amp;E12&amp;"!"&amp;AS12&amp;AX12)</f>
        <v>26</v>
      </c>
      <c r="AU12" s="16">
        <f t="shared" ca="1" si="10"/>
        <v>1</v>
      </c>
      <c r="AV12" s="37" t="str">
        <f t="shared" ca="1" si="17"/>
        <v xml:space="preserve">In the 'Sugar
Percent' column, find the candy with a value equal to '26' </v>
      </c>
      <c r="AW12" s="24" t="str" cm="1">
        <f t="array" aca="1" ref="AW12" ca="1">INDIRECT("dataset"&amp;C12&amp;"_"&amp;E12&amp;"!"&amp;"B"&amp;AX12)</f>
        <v>Hersheys Kisses</v>
      </c>
      <c r="AX12" s="16">
        <v>11</v>
      </c>
    </row>
    <row r="13" spans="1:75" x14ac:dyDescent="0.35">
      <c r="A13" s="24" t="str">
        <f t="shared" si="11"/>
        <v>DS12_candy_color4.png</v>
      </c>
      <c r="B13" s="16">
        <v>12</v>
      </c>
      <c r="C13" s="16">
        <v>12</v>
      </c>
      <c r="D13" s="16" t="s">
        <v>174</v>
      </c>
      <c r="E13" s="16" t="s">
        <v>182</v>
      </c>
      <c r="F13" s="16">
        <v>4</v>
      </c>
      <c r="G13" s="28" t="str" cm="1">
        <f t="array" aca="1" ref="G13" ca="1">INDIRECT("dataset"&amp;C13&amp;"_"&amp;E13&amp;"!"&amp;H13&amp;"2")</f>
        <v>Sugar
Percent</v>
      </c>
      <c r="H13" s="16" t="s">
        <v>165</v>
      </c>
      <c r="I13" s="16">
        <v>57</v>
      </c>
      <c r="J13" s="16">
        <f t="shared" ca="1" si="12"/>
        <v>0</v>
      </c>
      <c r="K13" s="17" t="str">
        <f t="shared" ca="1" si="0"/>
        <v xml:space="preserve">In the 'Sugar
Percent' column, count how many cells exceed the value of '57' </v>
      </c>
      <c r="L13" s="16">
        <f t="shared" ca="1" si="18"/>
        <v>6</v>
      </c>
      <c r="M13" s="16" t="s">
        <v>165</v>
      </c>
      <c r="N13" s="35" t="str" cm="1">
        <f t="array" aca="1" ref="N13" ca="1">INDIRECT("DS"&amp;C13&amp;"_T2_"&amp;E13&amp;"!"&amp;O13&amp;"2")</f>
        <v>Hard</v>
      </c>
      <c r="O13" s="16" t="s">
        <v>179</v>
      </c>
      <c r="P13" s="34">
        <f t="shared" ca="1" si="19"/>
        <v>0.99227475769340701</v>
      </c>
      <c r="Q13" s="34"/>
      <c r="R13" s="25" t="str">
        <f t="shared" ca="1" si="1"/>
        <v xml:space="preserve">Determine which of the last 5 columns is most positively correalated with the first column named 'Hard' </v>
      </c>
      <c r="S13" s="34" t="str" cm="1">
        <f t="array" aca="1" ref="S13" ca="1">INDIRECT("DS"&amp;C13&amp;"_T2_"&amp;E13&amp;"!"&amp;T13&amp;"2")</f>
        <v>Nougat</v>
      </c>
      <c r="T13" s="16" t="s">
        <v>165</v>
      </c>
      <c r="U13" s="28" t="str" cm="1">
        <f t="array" aca="1" ref="U13" ca="1">INDIRECT("dataset"&amp;C13&amp;"_"&amp;E13&amp;"!"&amp;V13&amp;"2")</f>
        <v>Fruity</v>
      </c>
      <c r="V13" s="16" t="s">
        <v>166</v>
      </c>
      <c r="W13" s="16" t="str">
        <f t="shared" ca="1" si="13"/>
        <v>60 56 53</v>
      </c>
      <c r="X13" s="16"/>
      <c r="Y13" s="25" t="str">
        <f t="shared" ca="1" si="2"/>
        <v xml:space="preserve">In the 'Fruity' column, give the row names of the candys with the highest 3 values in descending order </v>
      </c>
      <c r="Z13" s="16">
        <f t="shared" ca="1" si="3"/>
        <v>60</v>
      </c>
      <c r="AA13" s="16">
        <f t="shared" ca="1" si="4"/>
        <v>9</v>
      </c>
      <c r="AB13" s="16" t="str" cm="1">
        <f t="array" aca="1" ref="AB13" ca="1">INDIRECT("dataset"&amp;C13&amp;"_"&amp;E13&amp;"!"&amp;"B"&amp;AA13)</f>
        <v>Laffy Taffy</v>
      </c>
      <c r="AC13" s="16">
        <f t="shared" ca="1" si="5"/>
        <v>56</v>
      </c>
      <c r="AD13" s="16">
        <f t="shared" ca="1" si="6"/>
        <v>28</v>
      </c>
      <c r="AE13" s="16" t="str" cm="1">
        <f t="array" aca="1" ref="AE13" ca="1">INDIRECT("dataset"&amp;C13&amp;"_"&amp;E13&amp;"!"&amp;"B"&amp;AD13)</f>
        <v>Good Bar</v>
      </c>
      <c r="AF13" s="16">
        <f t="shared" ca="1" si="7"/>
        <v>53</v>
      </c>
      <c r="AG13" s="16">
        <f t="shared" ca="1" si="8"/>
        <v>12</v>
      </c>
      <c r="AH13" s="16" t="str" cm="1">
        <f t="array" aca="1" ref="AH13" ca="1">INDIRECT("dataset"&amp;C13&amp;"_"&amp;E13&amp;"!"&amp;"B"&amp;AG13)</f>
        <v>Milk Duds</v>
      </c>
      <c r="AI13" s="16" t="str">
        <f t="shared" ca="1" si="14"/>
        <v>Laffy Taffy-Good Bar-Milk Duds</v>
      </c>
      <c r="AJ13" s="16" t="str">
        <f t="shared" ca="1" si="15"/>
        <v>9 28 12</v>
      </c>
      <c r="AK13" s="28" t="str" cm="1">
        <f t="array" aca="1" ref="AK13" ca="1">INDIRECT("dataset"&amp;C13&amp;"_"&amp;E13&amp;"!"&amp;AL13&amp;"2")</f>
        <v>Price</v>
      </c>
      <c r="AL13" s="16" t="s">
        <v>169</v>
      </c>
      <c r="AM13" s="16"/>
      <c r="AN13" s="16"/>
      <c r="AO13" s="26" t="str">
        <f t="shared" ca="1" si="16"/>
        <v>In the 'Price' column, calculate a rough estimate of the average value</v>
      </c>
      <c r="AP13" s="16">
        <f t="shared" ca="1" si="9"/>
        <v>37.862068965517238</v>
      </c>
      <c r="AQ13" s="16" t="s">
        <v>169</v>
      </c>
      <c r="AR13" s="68" t="str" cm="1">
        <f t="array" aca="1" ref="AR13" ca="1">INDIRECT("dataset"&amp;C13&amp;"_"&amp;E13&amp;"!"&amp;AS13&amp;"2")</f>
        <v>Pluribus</v>
      </c>
      <c r="AS13" s="16" t="s">
        <v>171</v>
      </c>
      <c r="AT13" s="16" cm="1">
        <f t="array" aca="1" ref="AT13" ca="1">INDIRECT("dataset"&amp;C13&amp;"_"&amp;E13&amp;"!"&amp;AS13&amp;AX13)</f>
        <v>15</v>
      </c>
      <c r="AU13" s="16">
        <f t="shared" ca="1" si="10"/>
        <v>1</v>
      </c>
      <c r="AV13" s="37" t="str">
        <f t="shared" ca="1" si="17"/>
        <v xml:space="preserve">In the 'Pluribus' column, find the candy with a value equal to '15' </v>
      </c>
      <c r="AW13" s="24" t="str" cm="1">
        <f t="array" aca="1" ref="AW13" ca="1">INDIRECT("dataset"&amp;C13&amp;"_"&amp;E13&amp;"!"&amp;"B"&amp;AX13)</f>
        <v>Red Vines</v>
      </c>
      <c r="AX13" s="16">
        <v>15</v>
      </c>
    </row>
    <row r="14" spans="1:75" s="52" customFormat="1" x14ac:dyDescent="0.35">
      <c r="A14" s="52" t="str">
        <f t="shared" si="11"/>
        <v>DS13_movie_color1.png</v>
      </c>
      <c r="B14" s="53">
        <v>13</v>
      </c>
      <c r="C14" s="53">
        <v>13</v>
      </c>
      <c r="D14" s="53" t="s">
        <v>175</v>
      </c>
      <c r="E14" s="53" t="s">
        <v>182</v>
      </c>
      <c r="F14" s="53">
        <v>1</v>
      </c>
      <c r="G14" s="54" t="str" cm="1">
        <f t="array" aca="1" ref="G14" ca="1">INDIRECT("dataset"&amp;C14&amp;"_"&amp;E14&amp;"!"&amp;H14&amp;"2")</f>
        <v>Metacritic</v>
      </c>
      <c r="H14" s="53" t="s">
        <v>173</v>
      </c>
      <c r="I14" s="53">
        <v>70</v>
      </c>
      <c r="J14" s="53">
        <f t="shared" ca="1" si="12"/>
        <v>0</v>
      </c>
      <c r="K14" s="55" t="str">
        <f t="shared" ca="1" si="0"/>
        <v xml:space="preserve">In the 'Metacritic' column, count how many cells exceed the value of '70' </v>
      </c>
      <c r="L14" s="53">
        <f t="shared" ca="1" si="18"/>
        <v>5</v>
      </c>
      <c r="M14" s="53" t="s">
        <v>173</v>
      </c>
      <c r="N14" s="35" t="str" cm="1">
        <f t="array" aca="1" ref="N14" ca="1">INDIRECT("DS"&amp;C14&amp;"_T2_"&amp;E14&amp;"!"&amp;O14&amp;"2")</f>
        <v>Naver</v>
      </c>
      <c r="O14" s="53" t="s">
        <v>179</v>
      </c>
      <c r="P14" s="34">
        <f t="shared" ca="1" si="19"/>
        <v>0.99227475769340712</v>
      </c>
      <c r="Q14" s="34"/>
      <c r="R14" s="56" t="str">
        <f t="shared" ca="1" si="1"/>
        <v xml:space="preserve">Determine which of the last 5 columns is most positively correalated with the first column named 'Naver' </v>
      </c>
      <c r="S14" s="34" t="str" cm="1">
        <f t="array" aca="1" ref="S14" ca="1">INDIRECT("DS"&amp;C14&amp;"_T2_"&amp;E14&amp;"!"&amp;T14&amp;"2")</f>
        <v>Roger Ebert</v>
      </c>
      <c r="T14" s="53" t="s">
        <v>165</v>
      </c>
      <c r="U14" s="54" t="str" cm="1">
        <f t="array" aca="1" ref="U14" ca="1">INDIRECT("dataset"&amp;C14&amp;"_"&amp;E14&amp;"!"&amp;V14&amp;"2")</f>
        <v>Naver</v>
      </c>
      <c r="V14" s="53" t="s">
        <v>165</v>
      </c>
      <c r="W14" s="53" t="str">
        <f t="shared" ca="1" si="13"/>
        <v>71 70 68</v>
      </c>
      <c r="X14" s="53"/>
      <c r="Y14" s="56" t="str">
        <f t="shared" ca="1" si="2"/>
        <v xml:space="preserve">In the 'Naver' column, give the row names of the movies with the highest 3 values in descending order </v>
      </c>
      <c r="Z14" s="53">
        <f t="shared" ca="1" si="3"/>
        <v>71</v>
      </c>
      <c r="AA14" s="53">
        <f t="shared" ca="1" si="4"/>
        <v>21</v>
      </c>
      <c r="AB14" s="53" t="str" cm="1">
        <f t="array" aca="1" ref="AB14" ca="1">INDIRECT("dataset"&amp;C14&amp;"_"&amp;E14&amp;"!"&amp;"B"&amp;AA14)</f>
        <v>Welcome Home</v>
      </c>
      <c r="AC14" s="53">
        <f t="shared" ca="1" si="5"/>
        <v>70</v>
      </c>
      <c r="AD14" s="53">
        <f t="shared" ca="1" si="6"/>
        <v>16</v>
      </c>
      <c r="AE14" s="53" t="str" cm="1">
        <f t="array" aca="1" ref="AE14" ca="1">INDIRECT("dataset"&amp;C14&amp;"_"&amp;E14&amp;"!"&amp;"B"&amp;AD14)</f>
        <v>Saint Laurent</v>
      </c>
      <c r="AF14" s="53">
        <f t="shared" ca="1" si="7"/>
        <v>68</v>
      </c>
      <c r="AG14" s="53">
        <f t="shared" ca="1" si="8"/>
        <v>17</v>
      </c>
      <c r="AH14" s="53" t="str" cm="1">
        <f t="array" aca="1" ref="AH14" ca="1">INDIRECT("dataset"&amp;C14&amp;"_"&amp;E14&amp;"!"&amp;"B"&amp;AG14)</f>
        <v>Red Army</v>
      </c>
      <c r="AI14" s="53" t="str">
        <f t="shared" ca="1" si="14"/>
        <v>Welcome Home-Saint Laurent-Red Army</v>
      </c>
      <c r="AJ14" s="53" t="str">
        <f t="shared" ca="1" si="15"/>
        <v>21 16 17</v>
      </c>
      <c r="AK14" s="54" t="str" cm="1">
        <f t="array" aca="1" ref="AK14" ca="1">INDIRECT("dataset"&amp;C14&amp;"_"&amp;E14&amp;"!"&amp;AL14&amp;"2")</f>
        <v>Fandango</v>
      </c>
      <c r="AL14" s="53" t="s">
        <v>170</v>
      </c>
      <c r="AM14" s="53"/>
      <c r="AN14" s="53"/>
      <c r="AO14" s="57" t="str">
        <f t="shared" ca="1" si="16"/>
        <v>In the 'Fandango' column, calculate a rough estimate of the average value</v>
      </c>
      <c r="AP14" s="53">
        <f t="shared" ca="1" si="9"/>
        <v>52.310344827586206</v>
      </c>
      <c r="AQ14" s="53" t="s">
        <v>170</v>
      </c>
      <c r="AR14" s="58" t="str" cm="1">
        <f t="array" aca="1" ref="AR14" ca="1">INDIRECT("dataset"&amp;C14&amp;"_"&amp;E14&amp;"!"&amp;AS14&amp;"2")</f>
        <v>PluggedIn</v>
      </c>
      <c r="AS14" s="53" t="s">
        <v>164</v>
      </c>
      <c r="AT14" s="53" cm="1">
        <f t="array" aca="1" ref="AT14" ca="1">INDIRECT("dataset"&amp;C14&amp;"_"&amp;E14&amp;"!"&amp;AS14&amp;AX14)</f>
        <v>67</v>
      </c>
      <c r="AU14" s="53">
        <f t="shared" ca="1" si="10"/>
        <v>1</v>
      </c>
      <c r="AV14" s="37" t="str">
        <f t="shared" ca="1" si="17"/>
        <v xml:space="preserve">In the 'PluggedIn' column, find the movie with a value equal to '67' </v>
      </c>
      <c r="AW14" s="52" t="str" cm="1">
        <f t="array" aca="1" ref="AW14" ca="1">INDIRECT("dataset"&amp;C14&amp;"_"&amp;E14&amp;"!"&amp;"B"&amp;AX14)</f>
        <v>Running Night</v>
      </c>
      <c r="AX14" s="53">
        <v>20</v>
      </c>
    </row>
    <row r="15" spans="1:75" s="52" customFormat="1" x14ac:dyDescent="0.35">
      <c r="A15" s="52" t="str">
        <f t="shared" si="11"/>
        <v>DS14_movie_color2.png</v>
      </c>
      <c r="B15" s="53">
        <v>14</v>
      </c>
      <c r="C15" s="53">
        <v>14</v>
      </c>
      <c r="D15" s="53" t="s">
        <v>175</v>
      </c>
      <c r="E15" s="53" t="s">
        <v>182</v>
      </c>
      <c r="F15" s="53">
        <v>2</v>
      </c>
      <c r="G15" s="54" t="str" cm="1">
        <f t="array" aca="1" ref="G15" ca="1">INDIRECT("dataset"&amp;C15&amp;"_"&amp;E15&amp;"!"&amp;H15&amp;"2")</f>
        <v>Netflix</v>
      </c>
      <c r="H15" s="53" t="s">
        <v>165</v>
      </c>
      <c r="I15" s="53">
        <v>76</v>
      </c>
      <c r="J15" s="53">
        <f t="shared" ca="1" si="12"/>
        <v>0</v>
      </c>
      <c r="K15" s="55" t="str">
        <f t="shared" ca="1" si="0"/>
        <v xml:space="preserve">In the 'Netflix' column, count how many cells exceed the value of '76' </v>
      </c>
      <c r="L15" s="53">
        <f t="shared" ca="1" si="18"/>
        <v>8</v>
      </c>
      <c r="M15" s="53" t="s">
        <v>165</v>
      </c>
      <c r="N15" s="35" t="str" cm="1">
        <f t="array" aca="1" ref="N15" ca="1">INDIRECT("DS"&amp;C15&amp;"_T2_"&amp;E15&amp;"!"&amp;O15&amp;"2")</f>
        <v>MrQE</v>
      </c>
      <c r="O15" s="53" t="s">
        <v>179</v>
      </c>
      <c r="P15" s="34">
        <f t="shared" ca="1" si="19"/>
        <v>0.99941483276183463</v>
      </c>
      <c r="Q15" s="34"/>
      <c r="R15" s="56" t="str">
        <f t="shared" ca="1" si="1"/>
        <v xml:space="preserve">Determine which of the last 5 columns is most positively correalated with the first column named 'MrQE' </v>
      </c>
      <c r="S15" s="34" t="str" cm="1">
        <f t="array" aca="1" ref="S15" ca="1">INDIRECT("DS"&amp;C15&amp;"_T2_"&amp;E15&amp;"!"&amp;T15&amp;"2")</f>
        <v>Netflix</v>
      </c>
      <c r="T15" s="53" t="s">
        <v>166</v>
      </c>
      <c r="U15" s="54" t="str" cm="1">
        <f t="array" aca="1" ref="U15" ca="1">INDIRECT("dataset"&amp;C15&amp;"_"&amp;E15&amp;"!"&amp;V15&amp;"2")</f>
        <v>Film
 Comment</v>
      </c>
      <c r="V15" s="53" t="s">
        <v>171</v>
      </c>
      <c r="W15" s="53" t="str">
        <f t="shared" ca="1" si="13"/>
        <v>75 73 71</v>
      </c>
      <c r="X15" s="53"/>
      <c r="Y15" s="56" t="str">
        <f t="shared" ca="1" si="2"/>
        <v xml:space="preserve">In the 'Film
 Comment' column, give the row names of the movies with the highest 3 values in descending order </v>
      </c>
      <c r="Z15" s="53">
        <f t="shared" ca="1" si="3"/>
        <v>75</v>
      </c>
      <c r="AA15" s="53">
        <f t="shared" ca="1" si="4"/>
        <v>5</v>
      </c>
      <c r="AB15" s="53" t="str" cm="1">
        <f t="array" aca="1" ref="AB15" ca="1">INDIRECT("dataset"&amp;C15&amp;"_"&amp;E15&amp;"!"&amp;"B"&amp;AA15)</f>
        <v>About Elly</v>
      </c>
      <c r="AC15" s="53">
        <f t="shared" ca="1" si="5"/>
        <v>73</v>
      </c>
      <c r="AD15" s="53">
        <f t="shared" ca="1" si="6"/>
        <v>21</v>
      </c>
      <c r="AE15" s="53" t="str" cm="1">
        <f t="array" aca="1" ref="AE15" ca="1">INDIRECT("dataset"&amp;C15&amp;"_"&amp;E15&amp;"!"&amp;"B"&amp;AD15)</f>
        <v>Love Mercy</v>
      </c>
      <c r="AF15" s="53">
        <f t="shared" ca="1" si="7"/>
        <v>71</v>
      </c>
      <c r="AG15" s="53">
        <f t="shared" ca="1" si="8"/>
        <v>20</v>
      </c>
      <c r="AH15" s="53" t="str" cm="1">
        <f t="array" aca="1" ref="AH15" ca="1">INDIRECT("dataset"&amp;C15&amp;"_"&amp;E15&amp;"!"&amp;"B"&amp;AG15)</f>
        <v>Welcome Home</v>
      </c>
      <c r="AI15" s="53" t="str">
        <f t="shared" ca="1" si="14"/>
        <v>About Elly-Love Mercy-Welcome Home</v>
      </c>
      <c r="AJ15" s="53" t="str">
        <f t="shared" ca="1" si="15"/>
        <v>5 21 20</v>
      </c>
      <c r="AK15" s="54" t="str" cm="1">
        <f t="array" aca="1" ref="AK15" ca="1">INDIRECT("dataset"&amp;C15&amp;"_"&amp;E15&amp;"!"&amp;AL15&amp;"2")</f>
        <v>MrQE</v>
      </c>
      <c r="AL15" s="53" t="s">
        <v>169</v>
      </c>
      <c r="AM15" s="53"/>
      <c r="AN15" s="53"/>
      <c r="AO15" s="57" t="str">
        <f t="shared" ca="1" si="16"/>
        <v>In the 'MrQE' column, calculate a rough estimate of the average value</v>
      </c>
      <c r="AP15" s="53">
        <f t="shared" ca="1" si="9"/>
        <v>37.862068965517238</v>
      </c>
      <c r="AQ15" s="53" t="s">
        <v>169</v>
      </c>
      <c r="AR15" s="58" t="str" cm="1">
        <f t="array" aca="1" ref="AR15" ca="1">INDIRECT("dataset"&amp;C15&amp;"_"&amp;E15&amp;"!"&amp;AS15&amp;"2")</f>
        <v>Netflix</v>
      </c>
      <c r="AS15" s="53" t="s">
        <v>165</v>
      </c>
      <c r="AT15" s="53" cm="1">
        <f t="array" aca="1" ref="AT15" ca="1">INDIRECT("dataset"&amp;C15&amp;"_"&amp;E15&amp;"!"&amp;AS15&amp;AX15)</f>
        <v>79</v>
      </c>
      <c r="AU15" s="53">
        <f t="shared" ca="1" si="10"/>
        <v>1</v>
      </c>
      <c r="AV15" s="37" t="str">
        <f t="shared" ca="1" si="17"/>
        <v xml:space="preserve">In the 'Netflix' column, find the movie with a value equal to '79' </v>
      </c>
      <c r="AW15" s="52" t="str" cm="1">
        <f t="array" aca="1" ref="AW15" ca="1">INDIRECT("dataset"&amp;C15&amp;"_"&amp;E15&amp;"!"&amp;"B"&amp;AX15)</f>
        <v>End Tour</v>
      </c>
      <c r="AX15" s="53">
        <v>18</v>
      </c>
    </row>
    <row r="16" spans="1:75" s="52" customFormat="1" x14ac:dyDescent="0.35">
      <c r="A16" s="52" t="str">
        <f t="shared" si="11"/>
        <v>DS15_movie_color3.png</v>
      </c>
      <c r="B16" s="53">
        <v>15</v>
      </c>
      <c r="C16" s="53">
        <v>15</v>
      </c>
      <c r="D16" s="53" t="s">
        <v>175</v>
      </c>
      <c r="E16" s="53" t="s">
        <v>182</v>
      </c>
      <c r="F16" s="53">
        <v>3</v>
      </c>
      <c r="G16" s="54" t="str" cm="1">
        <f t="array" aca="1" ref="G16" ca="1">INDIRECT("dataset"&amp;C16&amp;"_"&amp;E16&amp;"!"&amp;H16&amp;"2")</f>
        <v>Fandango</v>
      </c>
      <c r="H16" s="53" t="s">
        <v>164</v>
      </c>
      <c r="I16" s="53">
        <v>54</v>
      </c>
      <c r="J16" s="53">
        <f t="shared" ca="1" si="12"/>
        <v>0</v>
      </c>
      <c r="K16" s="55" t="str">
        <f t="shared" ca="1" si="0"/>
        <v xml:space="preserve">In the 'Fandango' column, count how many cells exceed the value of '54' </v>
      </c>
      <c r="L16" s="53">
        <f t="shared" ca="1" si="18"/>
        <v>7</v>
      </c>
      <c r="M16" s="53" t="s">
        <v>164</v>
      </c>
      <c r="N16" s="35" t="str" cm="1">
        <f t="array" aca="1" ref="N16" ca="1">INDIRECT("DS"&amp;C16&amp;"_T2_"&amp;E16&amp;"!"&amp;O16&amp;"2")</f>
        <v>Rotten
Tomatoes</v>
      </c>
      <c r="O16" s="53" t="s">
        <v>179</v>
      </c>
      <c r="P16" s="34">
        <f t="shared" ca="1" si="19"/>
        <v>0.99941483276183463</v>
      </c>
      <c r="Q16" s="34"/>
      <c r="R16" s="56" t="str">
        <f t="shared" ca="1" si="1"/>
        <v xml:space="preserve">Determine which of the last 5 columns is most positively correalated with the first column named 'Rotten
Tomatoes' </v>
      </c>
      <c r="S16" s="34" t="str" cm="1">
        <f t="array" aca="1" ref="S16" ca="1">INDIRECT("DS"&amp;C16&amp;"_T2_"&amp;E16&amp;"!"&amp;T16&amp;"2")</f>
        <v>Netflix</v>
      </c>
      <c r="T16" s="53" t="s">
        <v>219</v>
      </c>
      <c r="U16" s="54" t="str" cm="1">
        <f t="array" aca="1" ref="U16" ca="1">INDIRECT("dataset"&amp;C16&amp;"_"&amp;E16&amp;"!"&amp;V16&amp;"2")</f>
        <v>PluggedIn</v>
      </c>
      <c r="V16" s="53" t="s">
        <v>173</v>
      </c>
      <c r="W16" s="53" t="str">
        <f t="shared" ca="1" si="13"/>
        <v>98 84 80</v>
      </c>
      <c r="X16" s="53"/>
      <c r="Y16" s="56" t="str">
        <f t="shared" ca="1" si="2"/>
        <v xml:space="preserve">In the 'PluggedIn' column, give the row names of the movies with the highest 3 values in descending order </v>
      </c>
      <c r="Z16" s="53">
        <f t="shared" ca="1" si="3"/>
        <v>98</v>
      </c>
      <c r="AA16" s="53">
        <f t="shared" ca="1" si="4"/>
        <v>10</v>
      </c>
      <c r="AB16" s="53" t="str" cm="1">
        <f t="array" aca="1" ref="AB16" ca="1">INDIRECT("dataset"&amp;C16&amp;"_"&amp;E16&amp;"!"&amp;"B"&amp;AA16)</f>
        <v>Tomorrow land</v>
      </c>
      <c r="AC16" s="53">
        <f t="shared" ca="1" si="5"/>
        <v>84</v>
      </c>
      <c r="AD16" s="53">
        <f t="shared" ca="1" si="6"/>
        <v>9</v>
      </c>
      <c r="AE16" s="53" t="str" cm="1">
        <f t="array" aca="1" ref="AE16" ca="1">INDIRECT("dataset"&amp;C16&amp;"_"&amp;E16&amp;"!"&amp;"B"&amp;AD16)</f>
        <v>Black Sea</v>
      </c>
      <c r="AF16" s="53">
        <f t="shared" ca="1" si="7"/>
        <v>80</v>
      </c>
      <c r="AG16" s="53">
        <f t="shared" ca="1" si="8"/>
        <v>20</v>
      </c>
      <c r="AH16" s="53" t="str" cm="1">
        <f t="array" aca="1" ref="AH16" ca="1">INDIRECT("dataset"&amp;C16&amp;"_"&amp;E16&amp;"!"&amp;"B"&amp;AG16)</f>
        <v>South Paw</v>
      </c>
      <c r="AI16" s="53" t="str">
        <f t="shared" ca="1" si="14"/>
        <v>Tomorrow land-Black Sea-South Paw</v>
      </c>
      <c r="AJ16" s="53" t="str">
        <f t="shared" ca="1" si="15"/>
        <v>10 9 20</v>
      </c>
      <c r="AK16" s="54" t="str" cm="1">
        <f t="array" aca="1" ref="AK16" ca="1">INDIRECT("dataset"&amp;C16&amp;"_"&amp;E16&amp;"!"&amp;AL16&amp;"2")</f>
        <v>Rotten
Tomatoes</v>
      </c>
      <c r="AL16" s="53" t="s">
        <v>167</v>
      </c>
      <c r="AM16" s="53"/>
      <c r="AN16" s="53"/>
      <c r="AO16" s="57" t="str">
        <f t="shared" ca="1" si="16"/>
        <v>In the 'Rotten
Tomatoes' column, calculate a rough estimate of the average value</v>
      </c>
      <c r="AP16" s="53">
        <f t="shared" ca="1" si="9"/>
        <v>50.241379310344826</v>
      </c>
      <c r="AQ16" s="53" t="s">
        <v>167</v>
      </c>
      <c r="AR16" s="58" t="str" cm="1">
        <f t="array" aca="1" ref="AR16" ca="1">INDIRECT("dataset"&amp;C16&amp;"_"&amp;E16&amp;"!"&amp;AS16&amp;"2")</f>
        <v>Naver</v>
      </c>
      <c r="AS16" s="53" t="s">
        <v>166</v>
      </c>
      <c r="AT16" s="53" cm="1">
        <f t="array" aca="1" ref="AT16" ca="1">INDIRECT("dataset"&amp;C16&amp;"_"&amp;E16&amp;"!"&amp;AS16&amp;AX16)</f>
        <v>73</v>
      </c>
      <c r="AU16" s="53">
        <f t="shared" ca="1" si="10"/>
        <v>1</v>
      </c>
      <c r="AV16" s="37" t="str">
        <f t="shared" ca="1" si="17"/>
        <v xml:space="preserve">In the 'Naver' column, find the movie with a value equal to '73' </v>
      </c>
      <c r="AW16" s="52" t="str" cm="1">
        <f t="array" aca="1" ref="AW16" ca="1">INDIRECT("dataset"&amp;C16&amp;"_"&amp;E16&amp;"!"&amp;"B"&amp;AX16)</f>
        <v>Love Mercy</v>
      </c>
      <c r="AX16" s="53">
        <v>19</v>
      </c>
    </row>
    <row r="17" spans="1:75" s="59" customFormat="1" ht="15" thickBot="1" x14ac:dyDescent="0.4">
      <c r="A17" s="59" t="str">
        <f t="shared" si="11"/>
        <v>DS16_movie_color4.png</v>
      </c>
      <c r="B17" s="61">
        <v>16</v>
      </c>
      <c r="C17" s="61">
        <v>16</v>
      </c>
      <c r="D17" s="61" t="s">
        <v>175</v>
      </c>
      <c r="E17" s="61" t="s">
        <v>182</v>
      </c>
      <c r="F17" s="61">
        <v>4</v>
      </c>
      <c r="G17" s="62" t="str" cm="1">
        <f t="array" aca="1" ref="G17" ca="1">INDIRECT("dataset"&amp;C17&amp;"_"&amp;E17&amp;"!"&amp;H17&amp;"2")</f>
        <v>Naver</v>
      </c>
      <c r="H17" s="61" t="s">
        <v>169</v>
      </c>
      <c r="I17" s="61">
        <v>57</v>
      </c>
      <c r="J17" s="61">
        <f t="shared" ca="1" si="12"/>
        <v>0</v>
      </c>
      <c r="K17" s="63" t="str">
        <f t="shared" ca="1" si="0"/>
        <v xml:space="preserve">In the 'Naver' column, count how many cells exceed the value of '57' </v>
      </c>
      <c r="L17" s="61">
        <f ca="1">COUNTIF(INDIRECT("'dataset"&amp;C17&amp;"_"&amp;E17&amp;"'!"&amp;H17&amp;"2:"&amp;H17&amp;"31"), "&gt;"&amp;I17)</f>
        <v>6</v>
      </c>
      <c r="M17" s="61" t="s">
        <v>169</v>
      </c>
      <c r="N17" s="35" t="str" cm="1">
        <f t="array" aca="1" ref="N17" ca="1">INDIRECT("DS"&amp;C17&amp;"_T2_"&amp;E17&amp;"!"&amp;O17&amp;"2")</f>
        <v>IMDB</v>
      </c>
      <c r="O17" s="61" t="s">
        <v>179</v>
      </c>
      <c r="P17" s="34">
        <f t="shared" ca="1" si="19"/>
        <v>0.99227475769340667</v>
      </c>
      <c r="Q17" s="34"/>
      <c r="R17" s="64" t="str">
        <f t="shared" ca="1" si="1"/>
        <v xml:space="preserve">Determine which of the last 5 columns is most positively correalated with the first column named 'IMDB' </v>
      </c>
      <c r="S17" s="34" t="str" cm="1">
        <f t="array" aca="1" ref="S17" ca="1">INDIRECT("DS"&amp;C17&amp;"_T2_"&amp;E17&amp;"!"&amp;T17&amp;"2")</f>
        <v>Fandango</v>
      </c>
      <c r="T17" s="61" t="s">
        <v>164</v>
      </c>
      <c r="U17" s="62" t="str" cm="1">
        <f t="array" aca="1" ref="U17" ca="1">INDIRECT("dataset"&amp;C17&amp;"_"&amp;E17&amp;"!"&amp;V17&amp;"2")</f>
        <v>Netflix</v>
      </c>
      <c r="V17" s="61" t="s">
        <v>164</v>
      </c>
      <c r="W17" s="61" t="str">
        <f t="shared" ca="1" si="13"/>
        <v>71 70 68</v>
      </c>
      <c r="X17" s="61"/>
      <c r="Y17" s="64" t="str">
        <f t="shared" ca="1" si="2"/>
        <v xml:space="preserve">In the 'Netflix' column, give the row names of the movies with the highest 3 values in descending order </v>
      </c>
      <c r="Z17" s="61">
        <f t="shared" ca="1" si="3"/>
        <v>71</v>
      </c>
      <c r="AA17" s="61">
        <f t="shared" ca="1" si="4"/>
        <v>18</v>
      </c>
      <c r="AB17" s="61" t="str" cm="1">
        <f t="array" aca="1" ref="AB17" ca="1">INDIRECT("dataset"&amp;C17&amp;"_"&amp;E17&amp;"!"&amp;"B"&amp;AA17)</f>
        <v>Welcome Home</v>
      </c>
      <c r="AC17" s="61">
        <f t="shared" ca="1" si="5"/>
        <v>70</v>
      </c>
      <c r="AD17" s="61">
        <f t="shared" ca="1" si="6"/>
        <v>6</v>
      </c>
      <c r="AE17" s="61" t="str" cm="1">
        <f t="array" aca="1" ref="AE17" ca="1">INDIRECT("dataset"&amp;C17&amp;"_"&amp;E17&amp;"!"&amp;"B"&amp;AD17)</f>
        <v>Saint Laurent</v>
      </c>
      <c r="AF17" s="61">
        <f t="shared" ca="1" si="7"/>
        <v>68</v>
      </c>
      <c r="AG17" s="61">
        <f t="shared" ca="1" si="8"/>
        <v>10</v>
      </c>
      <c r="AH17" s="61" t="str" cm="1">
        <f t="array" aca="1" ref="AH17" ca="1">INDIRECT("dataset"&amp;C17&amp;"_"&amp;E17&amp;"!"&amp;"B"&amp;AG17)</f>
        <v>Red Army</v>
      </c>
      <c r="AI17" s="61" t="str">
        <f t="shared" ca="1" si="14"/>
        <v>Welcome Home-Saint Laurent-Red Army</v>
      </c>
      <c r="AJ17" s="61" t="str">
        <f t="shared" ca="1" si="15"/>
        <v>18 6 10</v>
      </c>
      <c r="AK17" s="62" t="str" cm="1">
        <f t="array" aca="1" ref="AK17" ca="1">INDIRECT("dataset"&amp;C17&amp;"_"&amp;E17&amp;"!"&amp;AL17&amp;"2")</f>
        <v>IMDB</v>
      </c>
      <c r="AL17" s="61" t="s">
        <v>170</v>
      </c>
      <c r="AM17" s="61"/>
      <c r="AN17" s="61"/>
      <c r="AO17" s="65" t="str">
        <f t="shared" ca="1" si="16"/>
        <v>In the 'IMDB' column, calculate a rough estimate of the average value</v>
      </c>
      <c r="AP17" s="61">
        <f t="shared" ca="1" si="9"/>
        <v>52.310344827586206</v>
      </c>
      <c r="AQ17" s="61" t="s">
        <v>170</v>
      </c>
      <c r="AR17" s="66" t="str" cm="1">
        <f t="array" aca="1" ref="AR17" ca="1">INDIRECT("dataset"&amp;C17&amp;"_"&amp;E17&amp;"!"&amp;AS17&amp;"2")</f>
        <v>Hulu</v>
      </c>
      <c r="AS17" s="61" t="s">
        <v>171</v>
      </c>
      <c r="AT17" s="61" cm="1">
        <f t="array" aca="1" ref="AT17" ca="1">INDIRECT("dataset"&amp;C17&amp;"_"&amp;E17&amp;"!"&amp;AS17&amp;AX17)</f>
        <v>31</v>
      </c>
      <c r="AU17" s="61">
        <f t="shared" ca="1" si="10"/>
        <v>1</v>
      </c>
      <c r="AV17" s="37" t="str">
        <f t="shared" ca="1" si="17"/>
        <v xml:space="preserve">In the 'Hulu' column, find the movie with a value equal to '31' </v>
      </c>
      <c r="AW17" s="59" t="str" cm="1">
        <f t="array" aca="1" ref="AW17" ca="1">INDIRECT("dataset"&amp;C17&amp;"_"&amp;E17&amp;"!"&amp;"B"&amp;AX17)</f>
        <v>Ricki Flash</v>
      </c>
      <c r="AX17" s="61">
        <v>17</v>
      </c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</row>
    <row r="18" spans="1:75" x14ac:dyDescent="0.35">
      <c r="A18" s="24" t="str">
        <f t="shared" si="11"/>
        <v>DS1_anime_zebra1.png</v>
      </c>
      <c r="B18" s="16">
        <v>17</v>
      </c>
      <c r="C18" s="16">
        <v>1</v>
      </c>
      <c r="D18" s="16" t="s">
        <v>163</v>
      </c>
      <c r="E18" s="16" t="s">
        <v>176</v>
      </c>
      <c r="F18" s="16">
        <v>1</v>
      </c>
      <c r="G18" s="28" t="str" cm="1">
        <f t="array" aca="1" ref="G18" ca="1">INDIRECT("dataset"&amp;C18&amp;"_"&amp;E18&amp;"!"&amp;H18&amp;"2")</f>
        <v>On-Hold</v>
      </c>
      <c r="H18" s="16" t="s">
        <v>164</v>
      </c>
      <c r="I18" s="16">
        <v>80</v>
      </c>
      <c r="J18" s="16">
        <f t="shared" ca="1" si="12"/>
        <v>0</v>
      </c>
      <c r="K18" s="17" t="str">
        <f t="shared" ca="1" si="0"/>
        <v xml:space="preserve">In the 'On-Hold' column, count how many cells exceed the value of '80' </v>
      </c>
      <c r="L18" s="16">
        <f t="shared" ref="L18:L65" ca="1" si="20">COUNTIF(INDIRECT("'dataset"&amp;C18&amp;"_"&amp;E18&amp;"'!"&amp;H18&amp;"2:"&amp;H18&amp;"31"), "&gt;"&amp;I18)</f>
        <v>7</v>
      </c>
      <c r="M18" s="16" t="s">
        <v>164</v>
      </c>
      <c r="N18" s="35" t="str" cm="1">
        <f t="array" aca="1" ref="N18" ca="1">INDIRECT("DS"&amp;C18&amp;"_T2_"&amp;E18&amp;"!"&amp;O18&amp;"2")</f>
        <v>Episodes</v>
      </c>
      <c r="O18" s="16" t="s">
        <v>179</v>
      </c>
      <c r="P18" s="34">
        <f t="shared" ca="1" si="19"/>
        <v>0.95845576417486755</v>
      </c>
      <c r="Q18" s="34"/>
      <c r="R18" s="25" t="str">
        <f t="shared" ca="1" si="1"/>
        <v xml:space="preserve">Determine which of the last 5 columns is most positively correalated with the first column named 'Episodes' </v>
      </c>
      <c r="S18" s="34" t="str" cm="1">
        <f t="array" aca="1" ref="S18" ca="1">INDIRECT("DS"&amp;C18&amp;"_T2_"&amp;E18&amp;"!"&amp;T18&amp;"2")</f>
        <v>Completed</v>
      </c>
      <c r="T18" s="16" t="s">
        <v>165</v>
      </c>
      <c r="U18" s="28" t="str" cm="1">
        <f t="array" aca="1" ref="U18" ca="1">INDIRECT("dataset"&amp;C18&amp;"_"&amp;E18&amp;"!"&amp;V18&amp;"2")</f>
        <v>Completed</v>
      </c>
      <c r="V18" s="16" t="s">
        <v>166</v>
      </c>
      <c r="W18" s="16" t="str">
        <f t="shared" ca="1" si="13"/>
        <v>60 56 53</v>
      </c>
      <c r="X18" s="16"/>
      <c r="Y18" s="25" t="str">
        <f t="shared" ca="1" si="2"/>
        <v xml:space="preserve">In the 'Completed' column, give the row names of the animes with the highest 3 values in descending order </v>
      </c>
      <c r="Z18" s="16">
        <f t="shared" ca="1" si="3"/>
        <v>60</v>
      </c>
      <c r="AA18" s="16">
        <f t="shared" ca="1" si="4"/>
        <v>13</v>
      </c>
      <c r="AB18" s="16" t="str" cm="1">
        <f t="array" aca="1" ref="AB18" ca="1">INDIRECT("dataset"&amp;C18&amp;"_"&amp;E18&amp;"!"&amp;"B"&amp;AA18)</f>
        <v>Hungry Heart</v>
      </c>
      <c r="AC18" s="16">
        <f t="shared" ca="1" si="5"/>
        <v>56</v>
      </c>
      <c r="AD18" s="16">
        <f t="shared" ca="1" si="6"/>
        <v>18</v>
      </c>
      <c r="AE18" s="16" t="str" cm="1">
        <f t="array" aca="1" ref="AE18" ca="1">INDIRECT("dataset"&amp;C18&amp;"_"&amp;E18&amp;"!"&amp;"B"&amp;AD18)</f>
        <v>Fighting Animal</v>
      </c>
      <c r="AF18" s="16">
        <f t="shared" ca="1" si="7"/>
        <v>53</v>
      </c>
      <c r="AG18" s="16">
        <f t="shared" ca="1" si="8"/>
        <v>27</v>
      </c>
      <c r="AH18" s="16" t="str" cm="1">
        <f t="array" aca="1" ref="AH18" ca="1">INDIRECT("dataset"&amp;C18&amp;"_"&amp;E18&amp;"!"&amp;"B"&amp;AG18)</f>
        <v>Trinity Blood</v>
      </c>
      <c r="AI18" s="16" t="str">
        <f t="shared" ca="1" si="14"/>
        <v>Hungry Heart-Fighting Animal-Trinity Blood</v>
      </c>
      <c r="AJ18" s="16" t="str">
        <f t="shared" ca="1" si="15"/>
        <v>13 18 27</v>
      </c>
      <c r="AK18" s="28" t="str" cm="1">
        <f t="array" aca="1" ref="AK18" ca="1">INDIRECT("dataset"&amp;C18&amp;"_"&amp;E18&amp;"!"&amp;AL18&amp;"2")</f>
        <v>Episodes</v>
      </c>
      <c r="AL18" s="16" t="s">
        <v>168</v>
      </c>
      <c r="AM18" s="16"/>
      <c r="AN18" s="16"/>
      <c r="AO18" s="26" t="str">
        <f t="shared" ca="1" si="16"/>
        <v>In the 'Episodes' column, calculate a rough estimate of the average value</v>
      </c>
      <c r="AP18" s="16">
        <f t="shared" ca="1" si="9"/>
        <v>28.896551724137932</v>
      </c>
      <c r="AQ18" s="16" t="s">
        <v>168</v>
      </c>
      <c r="AR18" s="68" t="str" cm="1">
        <f t="array" aca="1" ref="AR18" ca="1">INDIRECT("dataset"&amp;C18&amp;"_"&amp;E18&amp;"!"&amp;AS18&amp;"2")</f>
        <v>Popularity</v>
      </c>
      <c r="AS18" s="16" t="s">
        <v>169</v>
      </c>
      <c r="AT18" s="16" cm="1">
        <f t="array" aca="1" ref="AT18" ca="1">INDIRECT("dataset"&amp;C18&amp;"_"&amp;E18&amp;"!"&amp;AS18&amp;AX18)</f>
        <v>15</v>
      </c>
      <c r="AU18" s="16">
        <f t="shared" ca="1" si="10"/>
        <v>1</v>
      </c>
      <c r="AV18" s="37" t="str">
        <f t="shared" ca="1" si="17"/>
        <v xml:space="preserve">In the 'Popularity' column, find the anime with a value equal to '15' </v>
      </c>
      <c r="AW18" s="24" t="str" cm="1">
        <f t="array" aca="1" ref="AW18" ca="1">INDIRECT("dataset"&amp;C18&amp;"_"&amp;E18&amp;"!"&amp;"B"&amp;AX18)</f>
        <v>Attacking Titan</v>
      </c>
      <c r="AX18" s="16">
        <v>16</v>
      </c>
    </row>
    <row r="19" spans="1:75" x14ac:dyDescent="0.35">
      <c r="A19" s="24" t="str">
        <f t="shared" si="11"/>
        <v>DS2_anime_zebra2.png</v>
      </c>
      <c r="B19" s="16">
        <v>18</v>
      </c>
      <c r="C19" s="16">
        <v>2</v>
      </c>
      <c r="D19" s="16" t="s">
        <v>163</v>
      </c>
      <c r="E19" s="16" t="s">
        <v>176</v>
      </c>
      <c r="F19" s="16">
        <v>2</v>
      </c>
      <c r="G19" s="28" t="str" cm="1">
        <f t="array" aca="1" ref="G19" ca="1">INDIRECT("dataset"&amp;C19&amp;"_"&amp;E19&amp;"!"&amp;H19&amp;"2")</f>
        <v>Favorites</v>
      </c>
      <c r="H19" s="16" t="s">
        <v>165</v>
      </c>
      <c r="I19" s="16">
        <v>70</v>
      </c>
      <c r="J19" s="16">
        <f t="shared" ca="1" si="12"/>
        <v>0</v>
      </c>
      <c r="K19" s="17" t="str">
        <f t="shared" ca="1" si="0"/>
        <v xml:space="preserve">In the 'Favorites' column, count how many cells exceed the value of '70' </v>
      </c>
      <c r="L19" s="16">
        <f t="shared" ca="1" si="20"/>
        <v>6</v>
      </c>
      <c r="M19" s="16" t="s">
        <v>165</v>
      </c>
      <c r="N19" s="35" t="str" cm="1">
        <f t="array" aca="1" ref="N19" ca="1">INDIRECT("DS"&amp;C19&amp;"_T2_"&amp;E19&amp;"!"&amp;O19&amp;"2")</f>
        <v>Plan
 to Watch</v>
      </c>
      <c r="O19" s="16" t="s">
        <v>179</v>
      </c>
      <c r="P19" s="34">
        <f t="shared" ca="1" si="19"/>
        <v>0.97907681254828294</v>
      </c>
      <c r="Q19" s="34"/>
      <c r="R19" s="25" t="str">
        <f t="shared" ca="1" si="1"/>
        <v xml:space="preserve">Determine which of the last 5 columns is most positively correalated with the first column named 'Plan
 to Watch' </v>
      </c>
      <c r="S19" s="34" t="str" cm="1">
        <f t="array" aca="1" ref="S19" ca="1">INDIRECT("DS"&amp;C19&amp;"_T2_"&amp;E19&amp;"!"&amp;T19&amp;"2")</f>
        <v>Favorites</v>
      </c>
      <c r="T19" s="16" t="s">
        <v>166</v>
      </c>
      <c r="U19" s="28" t="str" cm="1">
        <f t="array" aca="1" ref="U19" ca="1">INDIRECT("dataset"&amp;C19&amp;"_"&amp;E19&amp;"!"&amp;V19&amp;"2")</f>
        <v>Favorites</v>
      </c>
      <c r="V19" s="16" t="s">
        <v>165</v>
      </c>
      <c r="W19" s="16" t="str">
        <f t="shared" ca="1" si="13"/>
        <v>88 86 83</v>
      </c>
      <c r="X19" s="16"/>
      <c r="Y19" s="25" t="str">
        <f t="shared" ca="1" si="2"/>
        <v xml:space="preserve">In the 'Favorites' column, give the row names of the animes with the highest 3 values in descending order </v>
      </c>
      <c r="Z19" s="16">
        <f t="shared" ca="1" si="3"/>
        <v>88</v>
      </c>
      <c r="AA19" s="16">
        <f t="shared" ca="1" si="4"/>
        <v>5</v>
      </c>
      <c r="AB19" s="16" t="str" cm="1">
        <f t="array" aca="1" ref="AB19" ca="1">INDIRECT("dataset"&amp;C19&amp;"_"&amp;E19&amp;"!"&amp;"B"&amp;AA19)</f>
        <v>Cursing Notebook</v>
      </c>
      <c r="AC19" s="16">
        <f t="shared" ca="1" si="5"/>
        <v>86</v>
      </c>
      <c r="AD19" s="16">
        <f t="shared" ca="1" si="6"/>
        <v>18</v>
      </c>
      <c r="AE19" s="16" t="str" cm="1">
        <f t="array" aca="1" ref="AE19" ca="1">INDIRECT("dataset"&amp;C19&amp;"_"&amp;E19&amp;"!"&amp;"B"&amp;AD19)</f>
        <v>Fourth Stage</v>
      </c>
      <c r="AF19" s="16">
        <f t="shared" ca="1" si="7"/>
        <v>83</v>
      </c>
      <c r="AG19" s="16">
        <f t="shared" ca="1" si="8"/>
        <v>6</v>
      </c>
      <c r="AH19" s="16" t="str" cm="1">
        <f t="array" aca="1" ref="AH19" ca="1">INDIRECT("dataset"&amp;C19&amp;"_"&amp;E19&amp;"!"&amp;"B"&amp;AG19)</f>
        <v>Hungry Heart</v>
      </c>
      <c r="AI19" s="16" t="str">
        <f t="shared" ca="1" si="14"/>
        <v>Cursing Notebook-Fourth Stage-Hungry Heart</v>
      </c>
      <c r="AJ19" s="16" t="str">
        <f t="shared" ca="1" si="15"/>
        <v>5 18 6</v>
      </c>
      <c r="AK19" s="28" t="str" cm="1">
        <f t="array" aca="1" ref="AK19" ca="1">INDIRECT("dataset"&amp;C19&amp;"_"&amp;E19&amp;"!"&amp;AL19&amp;"2")</f>
        <v>Members</v>
      </c>
      <c r="AL19" s="16" t="s">
        <v>167</v>
      </c>
      <c r="AM19" s="16"/>
      <c r="AN19" s="16"/>
      <c r="AO19" s="26" t="str">
        <f t="shared" ca="1" si="16"/>
        <v>In the 'Members' column, calculate a rough estimate of the average value</v>
      </c>
      <c r="AP19" s="16">
        <f t="shared" ca="1" si="9"/>
        <v>62.379310344827587</v>
      </c>
      <c r="AQ19" s="16" t="s">
        <v>167</v>
      </c>
      <c r="AR19" s="68" t="str" cm="1">
        <f t="array" aca="1" ref="AR19" ca="1">INDIRECT("dataset"&amp;C19&amp;"_"&amp;E19&amp;"!"&amp;AS19&amp;"2")</f>
        <v>On-Hold</v>
      </c>
      <c r="AS19" s="16" t="s">
        <v>173</v>
      </c>
      <c r="AT19" s="16" cm="1">
        <f t="array" aca="1" ref="AT19" ca="1">INDIRECT("dataset"&amp;C19&amp;"_"&amp;E19&amp;"!"&amp;AS19&amp;AX19)</f>
        <v>26</v>
      </c>
      <c r="AU19" s="16">
        <f t="shared" ca="1" si="10"/>
        <v>1</v>
      </c>
      <c r="AV19" s="37" t="str">
        <f t="shared" ca="1" si="17"/>
        <v xml:space="preserve">In the 'On-Hold' column, find the anime with a value equal to '26' </v>
      </c>
      <c r="AW19" s="24" t="str" cm="1">
        <f t="array" aca="1" ref="AW19" ca="1">INDIRECT("dataset"&amp;C19&amp;"_"&amp;E19&amp;"!"&amp;"B"&amp;AX19)</f>
        <v>Helping Alice</v>
      </c>
      <c r="AX19" s="16">
        <v>20</v>
      </c>
    </row>
    <row r="20" spans="1:75" x14ac:dyDescent="0.35">
      <c r="A20" s="24" t="str">
        <f t="shared" si="11"/>
        <v>DS3_anime_zebra3.png</v>
      </c>
      <c r="B20" s="16">
        <v>19</v>
      </c>
      <c r="C20" s="16">
        <v>3</v>
      </c>
      <c r="D20" s="16" t="s">
        <v>163</v>
      </c>
      <c r="E20" s="16" t="s">
        <v>176</v>
      </c>
      <c r="F20" s="16">
        <v>3</v>
      </c>
      <c r="G20" s="28" t="str" cm="1">
        <f t="array" aca="1" ref="G20" ca="1">INDIRECT("dataset"&amp;C20&amp;"_"&amp;E20&amp;"!"&amp;H20&amp;"2")</f>
        <v>On-Hold</v>
      </c>
      <c r="H20" s="16" t="s">
        <v>169</v>
      </c>
      <c r="I20" s="16">
        <v>88</v>
      </c>
      <c r="J20" s="16">
        <f t="shared" ca="1" si="12"/>
        <v>0</v>
      </c>
      <c r="K20" s="17" t="str">
        <f t="shared" ca="1" si="0"/>
        <v xml:space="preserve">In the 'On-Hold' column, count how many cells exceed the value of '88' </v>
      </c>
      <c r="L20" s="16">
        <f t="shared" ca="1" si="20"/>
        <v>5</v>
      </c>
      <c r="M20" s="16" t="s">
        <v>169</v>
      </c>
      <c r="N20" s="35" t="str" cm="1">
        <f t="array" aca="1" ref="N20" ca="1">INDIRECT("DS"&amp;C20&amp;"_T2_"&amp;E20&amp;"!"&amp;O20&amp;"2")</f>
        <v>Completed</v>
      </c>
      <c r="O20" s="16" t="s">
        <v>179</v>
      </c>
      <c r="P20" s="34">
        <f t="shared" ca="1" si="19"/>
        <v>0.99227475769340667</v>
      </c>
      <c r="Q20" s="34"/>
      <c r="R20" s="25" t="str">
        <f t="shared" ca="1" si="1"/>
        <v xml:space="preserve">Determine which of the last 5 columns is most positively correalated with the first column named 'Completed' </v>
      </c>
      <c r="S20" s="34" t="str" cm="1">
        <f t="array" aca="1" ref="S20" ca="1">INDIRECT("DS"&amp;C20&amp;"_T2_"&amp;E20&amp;"!"&amp;T20&amp;"2")</f>
        <v>Episodes</v>
      </c>
      <c r="T20" s="16" t="s">
        <v>171</v>
      </c>
      <c r="U20" s="28" t="str" cm="1">
        <f t="array" aca="1" ref="U20" ca="1">INDIRECT("dataset"&amp;C20&amp;"_"&amp;E20&amp;"!"&amp;V20&amp;"2")</f>
        <v>Episodes</v>
      </c>
      <c r="V20" s="16" t="s">
        <v>164</v>
      </c>
      <c r="W20" s="16" t="str">
        <f t="shared" ca="1" si="13"/>
        <v>75 73 71</v>
      </c>
      <c r="X20" s="16"/>
      <c r="Y20" s="25" t="str">
        <f t="shared" ca="1" si="2"/>
        <v xml:space="preserve">In the 'Episodes' column, give the row names of the animes with the highest 3 values in descending order </v>
      </c>
      <c r="Z20" s="16">
        <f t="shared" ca="1" si="3"/>
        <v>75</v>
      </c>
      <c r="AA20" s="16">
        <f t="shared" ca="1" si="4"/>
        <v>5</v>
      </c>
      <c r="AB20" s="16" t="str" cm="1">
        <f t="array" aca="1" ref="AB20" ca="1">INDIRECT("dataset"&amp;C20&amp;"_"&amp;E20&amp;"!"&amp;"B"&amp;AA20)</f>
        <v>Fighting Animal</v>
      </c>
      <c r="AC20" s="16">
        <f t="shared" ca="1" si="5"/>
        <v>73</v>
      </c>
      <c r="AD20" s="16">
        <f t="shared" ca="1" si="6"/>
        <v>10</v>
      </c>
      <c r="AE20" s="16" t="str" cm="1">
        <f t="array" aca="1" ref="AE20" ca="1">INDIRECT("dataset"&amp;C20&amp;"_"&amp;E20&amp;"!"&amp;"B"&amp;AD20)</f>
        <v>Legendary Forks</v>
      </c>
      <c r="AF20" s="16">
        <f t="shared" ca="1" si="7"/>
        <v>71</v>
      </c>
      <c r="AG20" s="16">
        <f t="shared" ca="1" si="8"/>
        <v>11</v>
      </c>
      <c r="AH20" s="16" t="str" cm="1">
        <f t="array" aca="1" ref="AH20" ca="1">INDIRECT("dataset"&amp;C20&amp;"_"&amp;E20&amp;"!"&amp;"B"&amp;AG20)</f>
        <v>First Stage</v>
      </c>
      <c r="AI20" s="16" t="str">
        <f t="shared" ca="1" si="14"/>
        <v>Fighting Animal-Legendary Forks-First Stage</v>
      </c>
      <c r="AJ20" s="16" t="str">
        <f t="shared" ca="1" si="15"/>
        <v>5 10 11</v>
      </c>
      <c r="AK20" s="28" t="str" cm="1">
        <f t="array" aca="1" ref="AK20" ca="1">INDIRECT("dataset"&amp;C20&amp;"_"&amp;E20&amp;"!"&amp;AL20&amp;"2")</f>
        <v>Completed</v>
      </c>
      <c r="AL20" s="16" t="s">
        <v>170</v>
      </c>
      <c r="AM20" s="16"/>
      <c r="AN20" s="16"/>
      <c r="AO20" s="26" t="str">
        <f t="shared" ca="1" si="16"/>
        <v>In the 'Completed' column, calculate a rough estimate of the average value</v>
      </c>
      <c r="AP20" s="16">
        <f t="shared" ca="1" si="9"/>
        <v>37.862068965517238</v>
      </c>
      <c r="AQ20" s="16" t="s">
        <v>170</v>
      </c>
      <c r="AR20" s="68" t="str" cm="1">
        <f t="array" aca="1" ref="AR20" ca="1">INDIRECT("dataset"&amp;C20&amp;"_"&amp;E20&amp;"!"&amp;AS20&amp;"2")</f>
        <v>Watching</v>
      </c>
      <c r="AS20" s="16" t="s">
        <v>165</v>
      </c>
      <c r="AT20" s="16" cm="1">
        <f t="array" aca="1" ref="AT20" ca="1">INDIRECT("dataset"&amp;C20&amp;"_"&amp;E20&amp;"!"&amp;AS20&amp;AX20)</f>
        <v>17</v>
      </c>
      <c r="AU20" s="16">
        <f t="shared" ca="1" si="10"/>
        <v>1</v>
      </c>
      <c r="AV20" s="37" t="str">
        <f t="shared" ca="1" si="17"/>
        <v xml:space="preserve">In the 'Watching' column, find the anime with a value equal to '17' </v>
      </c>
      <c r="AW20" s="24" t="str" cm="1">
        <f t="array" aca="1" ref="AW20" ca="1">INDIRECT("dataset"&amp;C20&amp;"_"&amp;E20&amp;"!"&amp;"B"&amp;AX20)</f>
        <v>Beating Music</v>
      </c>
      <c r="AX20" s="16">
        <v>16</v>
      </c>
    </row>
    <row r="21" spans="1:75" x14ac:dyDescent="0.35">
      <c r="A21" s="24" t="str">
        <f t="shared" si="11"/>
        <v>DS4_anime_zebra4.png</v>
      </c>
      <c r="B21" s="16">
        <v>20</v>
      </c>
      <c r="C21" s="16">
        <v>4</v>
      </c>
      <c r="D21" s="16" t="s">
        <v>163</v>
      </c>
      <c r="E21" s="16" t="s">
        <v>176</v>
      </c>
      <c r="F21" s="16">
        <v>4</v>
      </c>
      <c r="G21" s="28" t="str" cm="1">
        <f t="array" aca="1" ref="G21" ca="1">INDIRECT("dataset"&amp;C21&amp;"_"&amp;E21&amp;"!"&amp;H21&amp;"2")</f>
        <v>Score</v>
      </c>
      <c r="H21" s="16" t="s">
        <v>171</v>
      </c>
      <c r="I21" s="16">
        <v>43</v>
      </c>
      <c r="J21" s="16">
        <f t="shared" ca="1" si="12"/>
        <v>0</v>
      </c>
      <c r="K21" s="17" t="str">
        <f t="shared" ca="1" si="0"/>
        <v xml:space="preserve">In the 'Score' column, count how many cells exceed the value of '43' </v>
      </c>
      <c r="L21" s="16">
        <f t="shared" ca="1" si="20"/>
        <v>8</v>
      </c>
      <c r="M21" s="16" t="s">
        <v>171</v>
      </c>
      <c r="N21" s="35" t="str" cm="1">
        <f t="array" aca="1" ref="N21" ca="1">INDIRECT("DS"&amp;C21&amp;"_T2_"&amp;E21&amp;"!"&amp;O21&amp;"2")</f>
        <v>Score</v>
      </c>
      <c r="O21" s="16" t="s">
        <v>179</v>
      </c>
      <c r="P21" s="34">
        <f t="shared" ca="1" si="19"/>
        <v>0.99941483276183429</v>
      </c>
      <c r="Q21" s="34"/>
      <c r="R21" s="25" t="str">
        <f t="shared" ca="1" si="1"/>
        <v xml:space="preserve">Determine which of the last 5 columns is most positively correalated with the first column named 'Score' </v>
      </c>
      <c r="S21" s="34" t="str" cm="1">
        <f t="array" aca="1" ref="S21" ca="1">INDIRECT("DS"&amp;C21&amp;"_T2_"&amp;E21&amp;"!"&amp;T21&amp;"2")</f>
        <v>Dropped</v>
      </c>
      <c r="T21" s="16" t="s">
        <v>164</v>
      </c>
      <c r="U21" s="28" t="str" cm="1">
        <f t="array" aca="1" ref="U21" ca="1">INDIRECT("dataset"&amp;C21&amp;"_"&amp;E21&amp;"!"&amp;V21&amp;"2")</f>
        <v>Score</v>
      </c>
      <c r="V21" s="16" t="s">
        <v>171</v>
      </c>
      <c r="W21" s="16" t="str">
        <f t="shared" ca="1" si="13"/>
        <v>74 73 70</v>
      </c>
      <c r="X21" s="16"/>
      <c r="Y21" s="25" t="str">
        <f t="shared" ca="1" si="2"/>
        <v xml:space="preserve">In the 'Score' column, give the row names of the animes with the highest 3 values in descending order </v>
      </c>
      <c r="Z21" s="16">
        <f t="shared" ca="1" si="3"/>
        <v>74</v>
      </c>
      <c r="AA21" s="16">
        <f t="shared" ca="1" si="4"/>
        <v>6</v>
      </c>
      <c r="AB21" s="16" t="str" cm="1">
        <f t="array" aca="1" ref="AB21" ca="1">INDIRECT("dataset"&amp;C21&amp;"_"&amp;E21&amp;"!"&amp;"B"&amp;AA21)</f>
        <v>Helping Alice</v>
      </c>
      <c r="AC21" s="16">
        <f t="shared" ca="1" si="5"/>
        <v>73</v>
      </c>
      <c r="AD21" s="16">
        <f t="shared" ca="1" si="6"/>
        <v>24</v>
      </c>
      <c r="AE21" s="16" t="str" cm="1">
        <f t="array" aca="1" ref="AE21" ca="1">INDIRECT("dataset"&amp;C21&amp;"_"&amp;E21&amp;"!"&amp;"B"&amp;AD21)</f>
        <v>Neon Genesis</v>
      </c>
      <c r="AF21" s="16">
        <f t="shared" ca="1" si="7"/>
        <v>70</v>
      </c>
      <c r="AG21" s="16">
        <f t="shared" ca="1" si="8"/>
        <v>22</v>
      </c>
      <c r="AH21" s="16" t="str" cm="1">
        <f t="array" aca="1" ref="AH21" ca="1">INDIRECT("dataset"&amp;C21&amp;"_"&amp;E21&amp;"!"&amp;"B"&amp;AG21)</f>
        <v>Queen Kingdom</v>
      </c>
      <c r="AI21" s="16" t="str">
        <f t="shared" ca="1" si="14"/>
        <v>Helping Alice-Neon Genesis-Queen Kingdom</v>
      </c>
      <c r="AJ21" s="16" t="str">
        <f t="shared" ca="1" si="15"/>
        <v>6 24 22</v>
      </c>
      <c r="AK21" s="28" t="str" cm="1">
        <f t="array" aca="1" ref="AK21" ca="1">INDIRECT("dataset"&amp;C21&amp;"_"&amp;E21&amp;"!"&amp;AL21&amp;"2")</f>
        <v>Members</v>
      </c>
      <c r="AL21" s="16" t="s">
        <v>169</v>
      </c>
      <c r="AM21" s="16"/>
      <c r="AN21" s="16"/>
      <c r="AO21" s="26" t="str">
        <f t="shared" ca="1" si="16"/>
        <v>In the 'Members' column, calculate a rough estimate of the average value</v>
      </c>
      <c r="AP21" s="16">
        <f t="shared" ca="1" si="9"/>
        <v>47.655172413793103</v>
      </c>
      <c r="AQ21" s="16" t="s">
        <v>169</v>
      </c>
      <c r="AR21" s="68" t="str" cm="1">
        <f t="array" aca="1" ref="AR21" ca="1">INDIRECT("dataset"&amp;C21&amp;"_"&amp;E21&amp;"!"&amp;AS21&amp;"2")</f>
        <v>On-Hold</v>
      </c>
      <c r="AS21" s="16" t="s">
        <v>164</v>
      </c>
      <c r="AT21" s="16" cm="1">
        <f t="array" aca="1" ref="AT21" ca="1">INDIRECT("dataset"&amp;C21&amp;"_"&amp;E21&amp;"!"&amp;AS21&amp;AX21)</f>
        <v>12</v>
      </c>
      <c r="AU21" s="16">
        <f t="shared" ca="1" si="10"/>
        <v>1</v>
      </c>
      <c r="AV21" s="37" t="str">
        <f t="shared" ca="1" si="17"/>
        <v xml:space="preserve">In the 'On-Hold' column, find the anime with a value equal to '12' </v>
      </c>
      <c r="AW21" s="24" t="str" cm="1">
        <f t="array" aca="1" ref="AW21" ca="1">INDIRECT("dataset"&amp;C21&amp;"_"&amp;E21&amp;"!"&amp;"B"&amp;AX21)</f>
        <v>Fafnar Weapon</v>
      </c>
      <c r="AX21" s="16">
        <v>18</v>
      </c>
    </row>
    <row r="22" spans="1:75" s="33" customFormat="1" x14ac:dyDescent="0.35">
      <c r="A22" s="33" t="str">
        <f t="shared" si="11"/>
        <v>DS5_cereal_zebra1.png</v>
      </c>
      <c r="B22" s="34">
        <v>21</v>
      </c>
      <c r="C22" s="34">
        <v>5</v>
      </c>
      <c r="D22" s="34" t="s">
        <v>172</v>
      </c>
      <c r="E22" s="34" t="s">
        <v>176</v>
      </c>
      <c r="F22" s="34">
        <v>1</v>
      </c>
      <c r="G22" s="35" t="str" cm="1">
        <f t="array" aca="1" ref="G22" ca="1">INDIRECT("dataset"&amp;C22&amp;"_"&amp;E22&amp;"!"&amp;H22&amp;"2")</f>
        <v>Sodium</v>
      </c>
      <c r="H22" s="34" t="s">
        <v>165</v>
      </c>
      <c r="I22" s="34">
        <v>57</v>
      </c>
      <c r="J22" s="34">
        <f t="shared" ca="1" si="12"/>
        <v>0</v>
      </c>
      <c r="K22" s="36" t="str">
        <f t="shared" ca="1" si="0"/>
        <v xml:space="preserve">In the 'Sodium' column, count how many cells exceed the value of '57' </v>
      </c>
      <c r="L22" s="34">
        <f t="shared" ca="1" si="20"/>
        <v>8</v>
      </c>
      <c r="M22" s="34" t="s">
        <v>165</v>
      </c>
      <c r="N22" s="35" t="str" cm="1">
        <f t="array" aca="1" ref="N22" ca="1">INDIRECT("DS"&amp;C22&amp;"_T2_"&amp;E22&amp;"!"&amp;O22&amp;"2")</f>
        <v>Potassium</v>
      </c>
      <c r="O22" s="34" t="s">
        <v>179</v>
      </c>
      <c r="P22" s="34">
        <f t="shared" ca="1" si="19"/>
        <v>0.99941483276183463</v>
      </c>
      <c r="Q22" s="34"/>
      <c r="R22" s="37" t="str">
        <f t="shared" ca="1" si="1"/>
        <v xml:space="preserve">Determine which of the last 5 columns is most positively correalated with the first column named 'Potassium' </v>
      </c>
      <c r="S22" s="34" t="str" cm="1">
        <f t="array" aca="1" ref="S22" ca="1">INDIRECT("DS"&amp;C22&amp;"_T2_"&amp;E22&amp;"!"&amp;T22&amp;"2")</f>
        <v>Sugars</v>
      </c>
      <c r="T22" s="34" t="s">
        <v>171</v>
      </c>
      <c r="U22" s="35" t="str" cm="1">
        <f t="array" aca="1" ref="U22" ca="1">INDIRECT("dataset"&amp;C22&amp;"_"&amp;E22&amp;"!"&amp;V22&amp;"2")</f>
        <v>Vitamins</v>
      </c>
      <c r="V22" s="34" t="s">
        <v>173</v>
      </c>
      <c r="W22" s="34" t="str">
        <f t="shared" ca="1" si="13"/>
        <v>88 86 83</v>
      </c>
      <c r="X22" s="34"/>
      <c r="Y22" s="37" t="str">
        <f t="shared" ca="1" si="2"/>
        <v xml:space="preserve">In the 'Vitamins' column, give the row names of the cereals with the highest 3 values in descending order </v>
      </c>
      <c r="Z22" s="34">
        <f t="shared" ca="1" si="3"/>
        <v>88</v>
      </c>
      <c r="AA22" s="34">
        <f t="shared" ca="1" si="4"/>
        <v>5</v>
      </c>
      <c r="AB22" s="34" t="str" cm="1">
        <f t="array" aca="1" ref="AB22" ca="1">INDIRECT("dataset"&amp;C22&amp;"_"&amp;E22&amp;"!"&amp;"B"&amp;AA22)</f>
        <v>Cap Crunch</v>
      </c>
      <c r="AC22" s="34">
        <f t="shared" ca="1" si="5"/>
        <v>86</v>
      </c>
      <c r="AD22" s="34">
        <f t="shared" ca="1" si="6"/>
        <v>19</v>
      </c>
      <c r="AE22" s="34" t="str" cm="1">
        <f t="array" aca="1" ref="AE22" ca="1">INDIRECT("dataset"&amp;C22&amp;"_"&amp;E22&amp;"!"&amp;"B"&amp;AD22)</f>
        <v>Corn Favorite</v>
      </c>
      <c r="AF22" s="34">
        <f t="shared" ca="1" si="7"/>
        <v>83</v>
      </c>
      <c r="AG22" s="34">
        <f t="shared" ca="1" si="8"/>
        <v>20</v>
      </c>
      <c r="AH22" s="34" t="str" cm="1">
        <f t="array" aca="1" ref="AH22" ca="1">INDIRECT("dataset"&amp;C22&amp;"_"&amp;E22&amp;"!"&amp;"B"&amp;AG22)</f>
        <v>Raisin Bran</v>
      </c>
      <c r="AI22" s="34" t="str">
        <f t="shared" ca="1" si="14"/>
        <v>Cap Crunch-Corn Favorite-Raisin Bran</v>
      </c>
      <c r="AJ22" s="34" t="str">
        <f t="shared" ca="1" si="15"/>
        <v>5 19 20</v>
      </c>
      <c r="AK22" s="35" t="str" cm="1">
        <f t="array" aca="1" ref="AK22" ca="1">INDIRECT("dataset"&amp;C22&amp;"_"&amp;E22&amp;"!"&amp;AL22&amp;"2")</f>
        <v>Fiber</v>
      </c>
      <c r="AL22" s="34" t="s">
        <v>167</v>
      </c>
      <c r="AM22" s="34"/>
      <c r="AN22" s="34"/>
      <c r="AO22" s="38" t="str">
        <f t="shared" ca="1" si="16"/>
        <v>In the 'Fiber' column, calculate a rough estimate of the average value</v>
      </c>
      <c r="AP22" s="34">
        <f t="shared" ca="1" si="9"/>
        <v>56.931034482758619</v>
      </c>
      <c r="AQ22" s="34" t="s">
        <v>167</v>
      </c>
      <c r="AR22" s="50" t="str" cm="1">
        <f t="array" aca="1" ref="AR22" ca="1">INDIRECT("dataset"&amp;C22&amp;"_"&amp;E22&amp;"!"&amp;AS22&amp;"2")</f>
        <v>Sugars</v>
      </c>
      <c r="AS22" s="34" t="s">
        <v>171</v>
      </c>
      <c r="AT22" s="34" cm="1">
        <f t="array" aca="1" ref="AT22" ca="1">INDIRECT("dataset"&amp;C22&amp;"_"&amp;E22&amp;"!"&amp;AS22&amp;AX22)</f>
        <v>51</v>
      </c>
      <c r="AU22" s="34">
        <f t="shared" ca="1" si="10"/>
        <v>1</v>
      </c>
      <c r="AV22" s="37" t="str">
        <f t="shared" ca="1" si="17"/>
        <v xml:space="preserve">In the 'Sugars' column, find the cereal with a value equal to '51' </v>
      </c>
      <c r="AW22" s="33" t="str" cm="1">
        <f t="array" aca="1" ref="AW22" ca="1">INDIRECT("dataset"&amp;C22&amp;"_"&amp;E22&amp;"!"&amp;"B"&amp;AX22)</f>
        <v>Wonderful Chex</v>
      </c>
      <c r="AX22" s="34">
        <v>17</v>
      </c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</row>
    <row r="23" spans="1:75" s="33" customFormat="1" x14ac:dyDescent="0.35">
      <c r="A23" s="33" t="str">
        <f t="shared" si="11"/>
        <v>DS6_cereal_zebra2.png</v>
      </c>
      <c r="B23" s="34">
        <v>22</v>
      </c>
      <c r="C23" s="34">
        <v>6</v>
      </c>
      <c r="D23" s="34" t="s">
        <v>172</v>
      </c>
      <c r="E23" s="34" t="s">
        <v>176</v>
      </c>
      <c r="F23" s="34">
        <v>2</v>
      </c>
      <c r="G23" s="35" t="str" cm="1">
        <f t="array" aca="1" ref="G23" ca="1">INDIRECT("dataset"&amp;C23&amp;"_"&amp;E23&amp;"!"&amp;H23&amp;"2")</f>
        <v>Score</v>
      </c>
      <c r="H23" s="34" t="s">
        <v>173</v>
      </c>
      <c r="I23" s="34">
        <v>70</v>
      </c>
      <c r="J23" s="34">
        <f t="shared" ca="1" si="12"/>
        <v>0</v>
      </c>
      <c r="K23" s="36" t="str">
        <f t="shared" ca="1" si="0"/>
        <v xml:space="preserve">In the 'Score' column, count how many cells exceed the value of '70' </v>
      </c>
      <c r="L23" s="34">
        <f t="shared" ca="1" si="20"/>
        <v>5</v>
      </c>
      <c r="M23" s="34" t="s">
        <v>173</v>
      </c>
      <c r="N23" s="35" t="str" cm="1">
        <f t="array" aca="1" ref="N23" ca="1">INDIRECT("DS"&amp;C23&amp;"_T2_"&amp;E23&amp;"!"&amp;O23&amp;"2")</f>
        <v>Calories</v>
      </c>
      <c r="O23" s="34" t="s">
        <v>179</v>
      </c>
      <c r="P23" s="34">
        <f t="shared" ca="1" si="19"/>
        <v>0.99227475769340689</v>
      </c>
      <c r="Q23" s="34"/>
      <c r="R23" s="37" t="str">
        <f t="shared" ca="1" si="1"/>
        <v xml:space="preserve">Determine which of the last 5 columns is most positively correalated with the first column named 'Calories' </v>
      </c>
      <c r="S23" s="34" t="str" cm="1">
        <f t="array" aca="1" ref="S23" ca="1">INDIRECT("DS"&amp;C23&amp;"_T2_"&amp;E23&amp;"!"&amp;T23&amp;"2")</f>
        <v>Protein</v>
      </c>
      <c r="T23" s="34" t="s">
        <v>165</v>
      </c>
      <c r="U23" s="35" t="str" cm="1">
        <f t="array" aca="1" ref="U23" ca="1">INDIRECT("dataset"&amp;C23&amp;"_"&amp;E23&amp;"!"&amp;V23&amp;"2")</f>
        <v>Protein</v>
      </c>
      <c r="V23" s="34" t="s">
        <v>165</v>
      </c>
      <c r="W23" s="34" t="str">
        <f t="shared" ca="1" si="13"/>
        <v>71 70 68</v>
      </c>
      <c r="X23" s="34"/>
      <c r="Y23" s="37" t="str">
        <f t="shared" ca="1" si="2"/>
        <v xml:space="preserve">In the 'Protein' column, give the row names of the cereals with the highest 3 values in descending order </v>
      </c>
      <c r="Z23" s="34">
        <f t="shared" ca="1" si="3"/>
        <v>71</v>
      </c>
      <c r="AA23" s="34">
        <f t="shared" ca="1" si="4"/>
        <v>22</v>
      </c>
      <c r="AB23" s="34" t="str" cm="1">
        <f t="array" aca="1" ref="AB23" ca="1">INDIRECT("dataset"&amp;C23&amp;"_"&amp;E23&amp;"!"&amp;"B"&amp;AA23)</f>
        <v>Smile Maker</v>
      </c>
      <c r="AC23" s="34">
        <f t="shared" ca="1" si="5"/>
        <v>70</v>
      </c>
      <c r="AD23" s="34">
        <f t="shared" ca="1" si="6"/>
        <v>3</v>
      </c>
      <c r="AE23" s="34" t="str" cm="1">
        <f t="array" aca="1" ref="AE23" ca="1">INDIRECT("dataset"&amp;C23&amp;"_"&amp;E23&amp;"!"&amp;"B"&amp;AD23)</f>
        <v>Natural Bran</v>
      </c>
      <c r="AF23" s="34">
        <f t="shared" ca="1" si="7"/>
        <v>68</v>
      </c>
      <c r="AG23" s="34">
        <f t="shared" ca="1" si="8"/>
        <v>7</v>
      </c>
      <c r="AH23" s="34" t="str" cm="1">
        <f t="array" aca="1" ref="AH23" ca="1">INDIRECT("dataset"&amp;C23&amp;"_"&amp;E23&amp;"!"&amp;"B"&amp;AG23)</f>
        <v>Fruity Pebbles</v>
      </c>
      <c r="AI23" s="34" t="str">
        <f t="shared" ca="1" si="14"/>
        <v>Smile Maker-Natural Bran-Fruity Pebbles</v>
      </c>
      <c r="AJ23" s="34" t="str">
        <f t="shared" ca="1" si="15"/>
        <v>22 3 7</v>
      </c>
      <c r="AK23" s="35" t="str" cm="1">
        <f t="array" aca="1" ref="AK23" ca="1">INDIRECT("dataset"&amp;C23&amp;"_"&amp;E23&amp;"!"&amp;AL23&amp;"2")</f>
        <v>Fiber</v>
      </c>
      <c r="AL23" s="34" t="s">
        <v>169</v>
      </c>
      <c r="AM23" s="34"/>
      <c r="AN23" s="34"/>
      <c r="AO23" s="38" t="str">
        <f t="shared" ca="1" si="16"/>
        <v>In the 'Fiber' column, calculate a rough estimate of the average value</v>
      </c>
      <c r="AP23" s="34">
        <f t="shared" ca="1" si="9"/>
        <v>52.310344827586206</v>
      </c>
      <c r="AQ23" s="34" t="s">
        <v>169</v>
      </c>
      <c r="AR23" s="50" t="str" cm="1">
        <f t="array" aca="1" ref="AR23" ca="1">INDIRECT("dataset"&amp;C23&amp;"_"&amp;E23&amp;"!"&amp;AS23&amp;"2")</f>
        <v>Score</v>
      </c>
      <c r="AS23" s="34" t="s">
        <v>173</v>
      </c>
      <c r="AT23" s="34" cm="1">
        <f t="array" aca="1" ref="AT23" ca="1">INDIRECT("dataset"&amp;C23&amp;"_"&amp;E23&amp;"!"&amp;AS23&amp;AX23)</f>
        <v>32</v>
      </c>
      <c r="AU23" s="34">
        <f t="shared" ca="1" si="10"/>
        <v>1</v>
      </c>
      <c r="AV23" s="37" t="str">
        <f t="shared" ca="1" si="17"/>
        <v xml:space="preserve">In the 'Score' column, find the cereal with a value equal to '32' </v>
      </c>
      <c r="AW23" s="33" t="str" cm="1">
        <f t="array" aca="1" ref="AW23" ca="1">INDIRECT("dataset"&amp;C23&amp;"_"&amp;E23&amp;"!"&amp;"B"&amp;AX23)</f>
        <v>Wheat Cream</v>
      </c>
      <c r="AX23" s="34">
        <v>19</v>
      </c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</row>
    <row r="24" spans="1:75" s="33" customFormat="1" x14ac:dyDescent="0.35">
      <c r="A24" s="33" t="str">
        <f t="shared" si="11"/>
        <v>DS7_cereal_zebra3.png</v>
      </c>
      <c r="B24" s="34">
        <v>23</v>
      </c>
      <c r="C24" s="34">
        <v>7</v>
      </c>
      <c r="D24" s="34" t="s">
        <v>172</v>
      </c>
      <c r="E24" s="34" t="s">
        <v>176</v>
      </c>
      <c r="F24" s="34">
        <v>3</v>
      </c>
      <c r="G24" s="35" t="str" cm="1">
        <f t="array" aca="1" ref="G24" ca="1">INDIRECT("dataset"&amp;C24&amp;"_"&amp;E24&amp;"!"&amp;H24&amp;"2")</f>
        <v>Carbo</v>
      </c>
      <c r="H24" s="34" t="s">
        <v>164</v>
      </c>
      <c r="I24" s="34">
        <v>45</v>
      </c>
      <c r="J24" s="34">
        <f t="shared" ca="1" si="12"/>
        <v>0</v>
      </c>
      <c r="K24" s="36" t="str">
        <f t="shared" ca="1" si="0"/>
        <v xml:space="preserve">In the 'Carbo' column, count how many cells exceed the value of '45' </v>
      </c>
      <c r="L24" s="34">
        <f t="shared" ca="1" si="20"/>
        <v>6</v>
      </c>
      <c r="M24" s="34" t="s">
        <v>164</v>
      </c>
      <c r="N24" s="35" t="str" cm="1">
        <f t="array" aca="1" ref="N24" ca="1">INDIRECT("DS"&amp;C24&amp;"_T2_"&amp;E24&amp;"!"&amp;O24&amp;"2")</f>
        <v>Iron</v>
      </c>
      <c r="O24" s="34" t="s">
        <v>179</v>
      </c>
      <c r="P24" s="34">
        <f t="shared" ca="1" si="19"/>
        <v>0.99941483276183429</v>
      </c>
      <c r="Q24" s="34"/>
      <c r="R24" s="37" t="str">
        <f t="shared" ca="1" si="1"/>
        <v xml:space="preserve">Determine which of the last 5 columns is most positively correalated with the first column named 'Iron' </v>
      </c>
      <c r="S24" s="34" t="str" cm="1">
        <f t="array" aca="1" ref="S24" ca="1">INDIRECT("DS"&amp;C24&amp;"_T2_"&amp;E24&amp;"!"&amp;T24&amp;"2")</f>
        <v>Carbo</v>
      </c>
      <c r="T24" s="34" t="s">
        <v>164</v>
      </c>
      <c r="U24" s="35" t="str" cm="1">
        <f t="array" aca="1" ref="U24" ca="1">INDIRECT("dataset"&amp;C24&amp;"_"&amp;E24&amp;"!"&amp;V24&amp;"2")</f>
        <v>Carbo</v>
      </c>
      <c r="V24" s="34" t="s">
        <v>164</v>
      </c>
      <c r="W24" s="34" t="str">
        <f t="shared" ca="1" si="13"/>
        <v>60 56 53</v>
      </c>
      <c r="X24" s="34"/>
      <c r="Y24" s="37" t="str">
        <f t="shared" ca="1" si="2"/>
        <v xml:space="preserve">In the 'Carbo' column, give the row names of the cereals with the highest 3 values in descending order </v>
      </c>
      <c r="Z24" s="34">
        <f t="shared" ca="1" si="3"/>
        <v>60</v>
      </c>
      <c r="AA24" s="34">
        <f t="shared" ca="1" si="4"/>
        <v>7</v>
      </c>
      <c r="AB24" s="34" t="str" cm="1">
        <f t="array" aca="1" ref="AB24" ca="1">INDIRECT("dataset"&amp;C24&amp;"_"&amp;E24&amp;"!"&amp;"B"&amp;AA24)</f>
        <v>Cinnamon Toast</v>
      </c>
      <c r="AC24" s="34">
        <f t="shared" ca="1" si="5"/>
        <v>56</v>
      </c>
      <c r="AD24" s="34">
        <f t="shared" ca="1" si="6"/>
        <v>23</v>
      </c>
      <c r="AE24" s="34" t="str" cm="1">
        <f t="array" aca="1" ref="AE24" ca="1">INDIRECT("dataset"&amp;C24&amp;"_"&amp;E24&amp;"!"&amp;"B"&amp;AD24)</f>
        <v>Cap Crunch</v>
      </c>
      <c r="AF24" s="34">
        <f t="shared" ca="1" si="7"/>
        <v>53</v>
      </c>
      <c r="AG24" s="34">
        <f t="shared" ca="1" si="8"/>
        <v>18</v>
      </c>
      <c r="AH24" s="34" t="str" cm="1">
        <f t="array" aca="1" ref="AH24" ca="1">INDIRECT("dataset"&amp;C24&amp;"_"&amp;E24&amp;"!"&amp;"B"&amp;AG24)</f>
        <v>Mini Wheats</v>
      </c>
      <c r="AI24" s="34" t="str">
        <f t="shared" ca="1" si="14"/>
        <v>Cinnamon Toast-Cap Crunch-Mini Wheats</v>
      </c>
      <c r="AJ24" s="34" t="str">
        <f t="shared" ca="1" si="15"/>
        <v>7 23 18</v>
      </c>
      <c r="AK24" s="35" t="str" cm="1">
        <f t="array" aca="1" ref="AK24" ca="1">INDIRECT("dataset"&amp;C24&amp;"_"&amp;E24&amp;"!"&amp;AL24&amp;"2")</f>
        <v>Sugars</v>
      </c>
      <c r="AL24" s="34" t="s">
        <v>168</v>
      </c>
      <c r="AM24" s="34"/>
      <c r="AN24" s="34"/>
      <c r="AO24" s="38" t="str">
        <f t="shared" ca="1" si="16"/>
        <v>In the 'Sugars' column, calculate a rough estimate of the average value</v>
      </c>
      <c r="AP24" s="34">
        <f t="shared" ca="1" si="9"/>
        <v>35.620689655172413</v>
      </c>
      <c r="AQ24" s="34" t="s">
        <v>168</v>
      </c>
      <c r="AR24" s="50" t="str" cm="1">
        <f t="array" aca="1" ref="AR24" ca="1">INDIRECT("dataset"&amp;C24&amp;"_"&amp;E24&amp;"!"&amp;AS24&amp;"2")</f>
        <v>Protein</v>
      </c>
      <c r="AS24" s="34" t="s">
        <v>165</v>
      </c>
      <c r="AT24" s="34" cm="1">
        <f t="array" aca="1" ref="AT24" ca="1">INDIRECT("dataset"&amp;C24&amp;"_"&amp;E24&amp;"!"&amp;AS24&amp;AX24)</f>
        <v>83</v>
      </c>
      <c r="AU24" s="34">
        <f t="shared" ca="1" si="10"/>
        <v>1</v>
      </c>
      <c r="AV24" s="37" t="str">
        <f t="shared" ca="1" si="17"/>
        <v xml:space="preserve">In the 'Protein' column, find the cereal with a value equal to '83' </v>
      </c>
      <c r="AW24" s="33" t="str" cm="1">
        <f t="array" aca="1" ref="AW24" ca="1">INDIRECT("dataset"&amp;C24&amp;"_"&amp;E24&amp;"!"&amp;"B"&amp;AX24)</f>
        <v>Lucky Charms</v>
      </c>
      <c r="AX24" s="34">
        <v>17</v>
      </c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</row>
    <row r="25" spans="1:75" s="33" customFormat="1" x14ac:dyDescent="0.35">
      <c r="A25" s="33" t="str">
        <f t="shared" si="11"/>
        <v>DS8_cereal_zebra4.png</v>
      </c>
      <c r="B25" s="34">
        <v>24</v>
      </c>
      <c r="C25" s="34">
        <v>8</v>
      </c>
      <c r="D25" s="34" t="s">
        <v>172</v>
      </c>
      <c r="E25" s="34" t="s">
        <v>176</v>
      </c>
      <c r="F25" s="34">
        <v>4</v>
      </c>
      <c r="G25" s="35" t="str" cm="1">
        <f t="array" aca="1" ref="G25" ca="1">INDIRECT("dataset"&amp;C25&amp;"_"&amp;E25&amp;"!"&amp;H25&amp;"2")</f>
        <v>Sodium</v>
      </c>
      <c r="H25" s="34" t="s">
        <v>171</v>
      </c>
      <c r="I25" s="34">
        <v>60</v>
      </c>
      <c r="J25" s="34">
        <f t="shared" ca="1" si="12"/>
        <v>0</v>
      </c>
      <c r="K25" s="36" t="str">
        <f t="shared" ca="1" si="0"/>
        <v xml:space="preserve">In the 'Sodium' column, count how many cells exceed the value of '60' </v>
      </c>
      <c r="L25" s="34">
        <f t="shared" ca="1" si="20"/>
        <v>7</v>
      </c>
      <c r="M25" s="34" t="s">
        <v>171</v>
      </c>
      <c r="N25" s="35" t="str" cm="1">
        <f t="array" aca="1" ref="N25" ca="1">INDIRECT("DS"&amp;C25&amp;"_T2_"&amp;E25&amp;"!"&amp;O25&amp;"2")</f>
        <v>Vitamins</v>
      </c>
      <c r="O25" s="34" t="s">
        <v>179</v>
      </c>
      <c r="P25" s="34">
        <f t="shared" ca="1" si="19"/>
        <v>0.99941483276183452</v>
      </c>
      <c r="Q25" s="34"/>
      <c r="R25" s="37" t="str">
        <f t="shared" ca="1" si="1"/>
        <v xml:space="preserve">Determine which of the last 5 columns is most positively correalated with the first column named 'Vitamins' </v>
      </c>
      <c r="S25" s="34" t="str" cm="1">
        <f t="array" aca="1" ref="S25" ca="1">INDIRECT("DS"&amp;C25&amp;"_T2_"&amp;E25&amp;"!"&amp;T25&amp;"2")</f>
        <v>Potassium</v>
      </c>
      <c r="T25" s="34" t="s">
        <v>166</v>
      </c>
      <c r="U25" s="35" t="str" cm="1">
        <f t="array" aca="1" ref="U25" ca="1">INDIRECT("dataset"&amp;C25&amp;"_"&amp;E25&amp;"!"&amp;V25&amp;"2")</f>
        <v>Sodium</v>
      </c>
      <c r="V25" s="34" t="s">
        <v>171</v>
      </c>
      <c r="W25" s="34" t="str">
        <f t="shared" ca="1" si="13"/>
        <v>75 73 71</v>
      </c>
      <c r="X25" s="34"/>
      <c r="Y25" s="37" t="str">
        <f t="shared" ca="1" si="2"/>
        <v xml:space="preserve">In the 'Sodium' column, give the row names of the cereals with the highest 3 values in descending order </v>
      </c>
      <c r="Z25" s="34">
        <f t="shared" ca="1" si="3"/>
        <v>75</v>
      </c>
      <c r="AA25" s="34">
        <f t="shared" ca="1" si="4"/>
        <v>16</v>
      </c>
      <c r="AB25" s="34" t="str" cm="1">
        <f t="array" aca="1" ref="AB25" ca="1">INDIRECT("dataset"&amp;C25&amp;"_"&amp;E25&amp;"!"&amp;"B"&amp;AA25)</f>
        <v>Wonderful Chex</v>
      </c>
      <c r="AC25" s="34">
        <f t="shared" ca="1" si="5"/>
        <v>73</v>
      </c>
      <c r="AD25" s="34">
        <f t="shared" ca="1" si="6"/>
        <v>10</v>
      </c>
      <c r="AE25" s="34" t="str" cm="1">
        <f t="array" aca="1" ref="AE25" ca="1">INDIRECT("dataset"&amp;C25&amp;"_"&amp;E25&amp;"!"&amp;"B"&amp;AD25)</f>
        <v>Bran Chex</v>
      </c>
      <c r="AF25" s="34">
        <f t="shared" ca="1" si="7"/>
        <v>71</v>
      </c>
      <c r="AG25" s="34">
        <f t="shared" ca="1" si="8"/>
        <v>19</v>
      </c>
      <c r="AH25" s="34" t="str" cm="1">
        <f t="array" aca="1" ref="AH25" ca="1">INDIRECT("dataset"&amp;C25&amp;"_"&amp;E25&amp;"!"&amp;"B"&amp;AG25)</f>
        <v>Raisin Bran</v>
      </c>
      <c r="AI25" s="34" t="str">
        <f t="shared" ca="1" si="14"/>
        <v>Wonderful Chex-Bran Chex-Raisin Bran</v>
      </c>
      <c r="AJ25" s="34" t="str">
        <f t="shared" ca="1" si="15"/>
        <v>16 10 19</v>
      </c>
      <c r="AK25" s="35" t="str" cm="1">
        <f t="array" aca="1" ref="AK25" ca="1">INDIRECT("dataset"&amp;C25&amp;"_"&amp;E25&amp;"!"&amp;AL25&amp;"2")</f>
        <v>Score</v>
      </c>
      <c r="AL25" s="34" t="s">
        <v>170</v>
      </c>
      <c r="AM25" s="34"/>
      <c r="AN25" s="34"/>
      <c r="AO25" s="38" t="str">
        <f t="shared" ca="1" si="16"/>
        <v>In the 'Score' column, calculate a rough estimate of the average value</v>
      </c>
      <c r="AP25" s="34">
        <f t="shared" ca="1" si="9"/>
        <v>52.310344827586206</v>
      </c>
      <c r="AQ25" s="34" t="s">
        <v>170</v>
      </c>
      <c r="AR25" s="50" t="str" cm="1">
        <f t="array" aca="1" ref="AR25" ca="1">INDIRECT("dataset"&amp;C25&amp;"_"&amp;E25&amp;"!"&amp;AS25&amp;"2")</f>
        <v>Sodium</v>
      </c>
      <c r="AS25" s="34" t="s">
        <v>171</v>
      </c>
      <c r="AT25" s="34" cm="1">
        <f t="array" aca="1" ref="AT25" ca="1">INDIRECT("dataset"&amp;C25&amp;"_"&amp;E25&amp;"!"&amp;AS25&amp;AX25)</f>
        <v>26</v>
      </c>
      <c r="AU25" s="34">
        <f t="shared" ca="1" si="10"/>
        <v>1</v>
      </c>
      <c r="AV25" s="37" t="str">
        <f t="shared" ca="1" si="17"/>
        <v xml:space="preserve">In the 'Sodium' column, find the cereal with a value equal to '26' </v>
      </c>
      <c r="AW25" s="33" t="str" cm="1">
        <f t="array" aca="1" ref="AW25" ca="1">INDIRECT("dataset"&amp;C25&amp;"_"&amp;E25&amp;"!"&amp;"B"&amp;AX25)</f>
        <v>Wheat Cream</v>
      </c>
      <c r="AX25" s="34">
        <v>20</v>
      </c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</row>
    <row r="26" spans="1:75" x14ac:dyDescent="0.35">
      <c r="A26" s="24" t="str">
        <f t="shared" si="11"/>
        <v>DS9_candy_zebra1.png</v>
      </c>
      <c r="B26" s="16">
        <v>25</v>
      </c>
      <c r="C26" s="16">
        <v>9</v>
      </c>
      <c r="D26" s="16" t="s">
        <v>174</v>
      </c>
      <c r="E26" s="16" t="s">
        <v>176</v>
      </c>
      <c r="F26" s="16">
        <v>1</v>
      </c>
      <c r="G26" s="28" t="str" cm="1">
        <f t="array" aca="1" ref="G26" ca="1">INDIRECT("dataset"&amp;C26&amp;"_"&amp;E26&amp;"!"&amp;H26&amp;"2")</f>
        <v>Sugar
Percent</v>
      </c>
      <c r="H26" s="16" t="s">
        <v>171</v>
      </c>
      <c r="I26" s="16">
        <v>66</v>
      </c>
      <c r="J26" s="16">
        <f t="shared" ca="1" si="12"/>
        <v>0</v>
      </c>
      <c r="K26" s="17" t="str">
        <f t="shared" ca="1" si="0"/>
        <v xml:space="preserve">In the 'Sugar
Percent' column, count how many cells exceed the value of '66' </v>
      </c>
      <c r="L26" s="16">
        <f t="shared" ca="1" si="20"/>
        <v>5</v>
      </c>
      <c r="M26" s="16" t="s">
        <v>171</v>
      </c>
      <c r="N26" s="35" t="str" cm="1">
        <f t="array" aca="1" ref="N26" ca="1">INDIRECT("DS"&amp;C26&amp;"_T2_"&amp;E26&amp;"!"&amp;O26&amp;"2")</f>
        <v>Hard</v>
      </c>
      <c r="O26" s="16" t="s">
        <v>179</v>
      </c>
      <c r="P26" s="34">
        <f t="shared" ca="1" si="19"/>
        <v>0.99941483276183452</v>
      </c>
      <c r="Q26" s="34"/>
      <c r="R26" s="25" t="str">
        <f t="shared" ca="1" si="1"/>
        <v xml:space="preserve">Determine which of the last 5 columns is most positively correalated with the first column named 'Hard' </v>
      </c>
      <c r="S26" s="34" t="str" cm="1">
        <f t="array" aca="1" ref="S26" ca="1">INDIRECT("DS"&amp;C26&amp;"_T2_"&amp;E26&amp;"!"&amp;T26&amp;"2")</f>
        <v>Chocolate</v>
      </c>
      <c r="T26" s="16" t="s">
        <v>166</v>
      </c>
      <c r="U26" s="28" t="str" cm="1">
        <f t="array" aca="1" ref="U26" ca="1">INDIRECT("dataset"&amp;C26&amp;"_"&amp;E26&amp;"!"&amp;V26&amp;"2")</f>
        <v>Hard</v>
      </c>
      <c r="V26" s="16" t="s">
        <v>173</v>
      </c>
      <c r="W26" s="16" t="str">
        <f t="shared" ca="1" si="13"/>
        <v>98 84 80</v>
      </c>
      <c r="X26" s="16"/>
      <c r="Y26" s="25" t="str">
        <f t="shared" ca="1" si="2"/>
        <v xml:space="preserve">In the 'Hard' column, give the row names of the candys with the highest 3 values in descending order </v>
      </c>
      <c r="Z26" s="16">
        <f t="shared" ca="1" si="3"/>
        <v>98</v>
      </c>
      <c r="AA26" s="16">
        <f t="shared" ca="1" si="4"/>
        <v>30</v>
      </c>
      <c r="AB26" s="16" t="str" cm="1">
        <f t="array" aca="1" ref="AB26" ca="1">INDIRECT("dataset"&amp;C26&amp;"_"&amp;E26&amp;"!"&amp;"B"&amp;AA26)</f>
        <v>Fun Dips</v>
      </c>
      <c r="AC26" s="16">
        <f t="shared" ca="1" si="5"/>
        <v>84</v>
      </c>
      <c r="AD26" s="16">
        <f t="shared" ca="1" si="6"/>
        <v>9</v>
      </c>
      <c r="AE26" s="16" t="str" cm="1">
        <f t="array" aca="1" ref="AE26" ca="1">INDIRECT("dataset"&amp;C26&amp;"_"&amp;E26&amp;"!"&amp;"B"&amp;AD26)</f>
        <v>Crunch Time</v>
      </c>
      <c r="AF26" s="16">
        <f t="shared" ca="1" si="7"/>
        <v>80</v>
      </c>
      <c r="AG26" s="16">
        <f t="shared" ca="1" si="8"/>
        <v>11</v>
      </c>
      <c r="AH26" s="16" t="str" cm="1">
        <f t="array" aca="1" ref="AH26" ca="1">INDIRECT("dataset"&amp;C26&amp;"_"&amp;E26&amp;"!"&amp;"B"&amp;AG26)</f>
        <v>Now Later</v>
      </c>
      <c r="AI26" s="16" t="str">
        <f t="shared" ca="1" si="14"/>
        <v>Fun Dips-Crunch Time-Now Later</v>
      </c>
      <c r="AJ26" s="16" t="str">
        <f t="shared" ca="1" si="15"/>
        <v>30 9 11</v>
      </c>
      <c r="AK26" s="28" t="str" cm="1">
        <f t="array" aca="1" ref="AK26" ca="1">INDIRECT("dataset"&amp;C26&amp;"_"&amp;E26&amp;"!"&amp;AL26&amp;"2")</f>
        <v>Nougat</v>
      </c>
      <c r="AL26" s="16" t="s">
        <v>169</v>
      </c>
      <c r="AM26" s="16"/>
      <c r="AN26" s="16"/>
      <c r="AO26" s="26" t="str">
        <f t="shared" ca="1" si="16"/>
        <v>In the 'Nougat' column, calculate a rough estimate of the average value</v>
      </c>
      <c r="AP26" s="16">
        <f t="shared" ca="1" si="9"/>
        <v>37.862068965517238</v>
      </c>
      <c r="AQ26" s="16" t="s">
        <v>169</v>
      </c>
      <c r="AR26" s="68" t="str" cm="1">
        <f t="array" aca="1" ref="AR26" ca="1">INDIRECT("dataset"&amp;C26&amp;"_"&amp;E26&amp;"!"&amp;AS26&amp;"2")</f>
        <v>Pluribus</v>
      </c>
      <c r="AS26" s="16" t="s">
        <v>164</v>
      </c>
      <c r="AT26" s="16" cm="1">
        <f t="array" aca="1" ref="AT26" ca="1">INDIRECT("dataset"&amp;C26&amp;"_"&amp;E26&amp;"!"&amp;AS26&amp;AX26)</f>
        <v>32</v>
      </c>
      <c r="AU26" s="16">
        <f t="shared" ca="1" si="10"/>
        <v>1</v>
      </c>
      <c r="AV26" s="37" t="str">
        <f t="shared" ca="1" si="17"/>
        <v xml:space="preserve">In the 'Pluribus' column, find the candy with a value equal to '32' </v>
      </c>
      <c r="AW26" s="24" t="str" cm="1">
        <f t="array" aca="1" ref="AW26" ca="1">INDIRECT("dataset"&amp;C26&amp;"_"&amp;E26&amp;"!"&amp;"B"&amp;AX26)</f>
        <v>Root Barrels</v>
      </c>
      <c r="AX26" s="16">
        <v>19</v>
      </c>
    </row>
    <row r="27" spans="1:75" x14ac:dyDescent="0.35">
      <c r="A27" s="24" t="str">
        <f t="shared" si="11"/>
        <v>DS10_candy_zebra2.png</v>
      </c>
      <c r="B27" s="16">
        <v>26</v>
      </c>
      <c r="C27" s="16">
        <v>10</v>
      </c>
      <c r="D27" s="16" t="s">
        <v>174</v>
      </c>
      <c r="E27" s="16" t="s">
        <v>176</v>
      </c>
      <c r="F27" s="16">
        <v>2</v>
      </c>
      <c r="G27" s="28" t="str" cm="1">
        <f t="array" aca="1" ref="G27" ca="1">INDIRECT("dataset"&amp;C27&amp;"_"&amp;E27&amp;"!"&amp;H27&amp;"2")</f>
        <v>Caramel</v>
      </c>
      <c r="H27" s="16" t="s">
        <v>164</v>
      </c>
      <c r="I27" s="16">
        <v>38</v>
      </c>
      <c r="J27" s="16">
        <f t="shared" ca="1" si="12"/>
        <v>0</v>
      </c>
      <c r="K27" s="17" t="str">
        <f t="shared" ca="1" si="0"/>
        <v xml:space="preserve">In the 'Caramel' column, count how many cells exceed the value of '38' </v>
      </c>
      <c r="L27" s="16">
        <f t="shared" ca="1" si="20"/>
        <v>8</v>
      </c>
      <c r="M27" s="16" t="s">
        <v>164</v>
      </c>
      <c r="N27" s="35" t="str" cm="1">
        <f t="array" aca="1" ref="N27" ca="1">INDIRECT("DS"&amp;C27&amp;"_T2_"&amp;E27&amp;"!"&amp;O27&amp;"2")</f>
        <v>Sugar
Percent</v>
      </c>
      <c r="O27" s="16" t="s">
        <v>179</v>
      </c>
      <c r="P27" s="34">
        <f t="shared" ca="1" si="19"/>
        <v>0.99941483276183452</v>
      </c>
      <c r="Q27" s="34"/>
      <c r="R27" s="25" t="str">
        <f t="shared" ca="1" si="1"/>
        <v xml:space="preserve">Determine which of the last 5 columns is most positively correalated with the first column named 'Sugar
Percent' </v>
      </c>
      <c r="S27" s="34" t="str" cm="1">
        <f t="array" aca="1" ref="S27" ca="1">INDIRECT("DS"&amp;C27&amp;"_T2_"&amp;E27&amp;"!"&amp;T27&amp;"2")</f>
        <v>Rating</v>
      </c>
      <c r="T27" s="16" t="s">
        <v>164</v>
      </c>
      <c r="U27" s="28" t="str" cm="1">
        <f t="array" aca="1" ref="U27" ca="1">INDIRECT("dataset"&amp;C27&amp;"_"&amp;E27&amp;"!"&amp;V27&amp;"2")</f>
        <v>Almond</v>
      </c>
      <c r="V27" s="16" t="s">
        <v>171</v>
      </c>
      <c r="W27" s="16" t="str">
        <f t="shared" ca="1" si="13"/>
        <v>75 73 71</v>
      </c>
      <c r="X27" s="16"/>
      <c r="Y27" s="25" t="str">
        <f t="shared" ca="1" si="2"/>
        <v xml:space="preserve">In the 'Almond' column, give the row names of the candys with the highest 3 values in descending order </v>
      </c>
      <c r="Z27" s="16">
        <f t="shared" ca="1" si="3"/>
        <v>75</v>
      </c>
      <c r="AA27" s="16">
        <f t="shared" ca="1" si="4"/>
        <v>31</v>
      </c>
      <c r="AB27" s="16" t="str" cm="1">
        <f t="array" aca="1" ref="AB27" ca="1">INDIRECT("dataset"&amp;C27&amp;"_"&amp;E27&amp;"!"&amp;"B"&amp;AA27)</f>
        <v>Fun Dips</v>
      </c>
      <c r="AC27" s="16">
        <f t="shared" ca="1" si="5"/>
        <v>73</v>
      </c>
      <c r="AD27" s="16">
        <f t="shared" ca="1" si="6"/>
        <v>8</v>
      </c>
      <c r="AE27" s="16" t="str" cm="1">
        <f t="array" aca="1" ref="AE27" ca="1">INDIRECT("dataset"&amp;C27&amp;"_"&amp;E27&amp;"!"&amp;"B"&amp;AD27)</f>
        <v>Laffy Taffy</v>
      </c>
      <c r="AF27" s="16">
        <f t="shared" ca="1" si="7"/>
        <v>71</v>
      </c>
      <c r="AG27" s="16">
        <f t="shared" ca="1" si="8"/>
        <v>26</v>
      </c>
      <c r="AH27" s="16" t="str" cm="1">
        <f t="array" aca="1" ref="AH27" ca="1">INDIRECT("dataset"&amp;C27&amp;"_"&amp;E27&amp;"!"&amp;"B"&amp;AG27)</f>
        <v>Gold Bears</v>
      </c>
      <c r="AI27" s="16" t="str">
        <f t="shared" ca="1" si="14"/>
        <v>Fun Dips-Laffy Taffy-Gold Bears</v>
      </c>
      <c r="AJ27" s="16" t="str">
        <f t="shared" ca="1" si="15"/>
        <v>31 8 26</v>
      </c>
      <c r="AK27" s="28" t="str" cm="1">
        <f t="array" aca="1" ref="AK27" ca="1">INDIRECT("dataset"&amp;C27&amp;"_"&amp;E27&amp;"!"&amp;AL27&amp;"2")</f>
        <v>Nougat</v>
      </c>
      <c r="AL27" s="16" t="s">
        <v>168</v>
      </c>
      <c r="AM27" s="16"/>
      <c r="AN27" s="16"/>
      <c r="AO27" s="26" t="str">
        <f t="shared" ca="1" si="16"/>
        <v>In the 'Nougat' column, calculate a rough estimate of the average value</v>
      </c>
      <c r="AP27" s="16">
        <f t="shared" ca="1" si="9"/>
        <v>35.620689655172413</v>
      </c>
      <c r="AQ27" s="16" t="s">
        <v>168</v>
      </c>
      <c r="AR27" s="68" t="str" cm="1">
        <f t="array" aca="1" ref="AR27" ca="1">INDIRECT("dataset"&amp;C27&amp;"_"&amp;E27&amp;"!"&amp;AS27&amp;"2")</f>
        <v>Almond</v>
      </c>
      <c r="AS27" s="16" t="s">
        <v>171</v>
      </c>
      <c r="AT27" s="16" cm="1">
        <f t="array" aca="1" ref="AT27" ca="1">INDIRECT("dataset"&amp;C27&amp;"_"&amp;E27&amp;"!"&amp;AS27&amp;AX27)</f>
        <v>52</v>
      </c>
      <c r="AU27" s="16">
        <f t="shared" ca="1" si="10"/>
        <v>1</v>
      </c>
      <c r="AV27" s="37" t="str">
        <f t="shared" ca="1" si="17"/>
        <v xml:space="preserve">In the 'Almond' column, find the candy with a value equal to '52' </v>
      </c>
      <c r="AW27" s="24" t="str" cm="1">
        <f t="array" aca="1" ref="AW27" ca="1">INDIRECT("dataset"&amp;C27&amp;"_"&amp;E27&amp;"!"&amp;"B"&amp;AX27)</f>
        <v>Cheese Bears</v>
      </c>
      <c r="AX27" s="16">
        <v>16</v>
      </c>
    </row>
    <row r="28" spans="1:75" x14ac:dyDescent="0.35">
      <c r="A28" s="24" t="str">
        <f t="shared" si="11"/>
        <v>DS11_candy_zebra3.png</v>
      </c>
      <c r="B28" s="16">
        <v>27</v>
      </c>
      <c r="C28" s="16">
        <v>11</v>
      </c>
      <c r="D28" s="16" t="s">
        <v>174</v>
      </c>
      <c r="E28" s="16" t="s">
        <v>176</v>
      </c>
      <c r="F28" s="16">
        <v>3</v>
      </c>
      <c r="G28" s="28" t="str" cm="1">
        <f t="array" aca="1" ref="G28" ca="1">INDIRECT("dataset"&amp;C28&amp;"_"&amp;E28&amp;"!"&amp;H28&amp;"2")</f>
        <v>Sugar
Percent</v>
      </c>
      <c r="H28" s="16" t="s">
        <v>169</v>
      </c>
      <c r="I28" s="16">
        <v>50</v>
      </c>
      <c r="J28" s="16">
        <f t="shared" ca="1" si="12"/>
        <v>0</v>
      </c>
      <c r="K28" s="17" t="str">
        <f t="shared" ca="1" si="0"/>
        <v xml:space="preserve">In the 'Sugar
Percent' column, count how many cells exceed the value of '50' </v>
      </c>
      <c r="L28" s="16">
        <f t="shared" ca="1" si="20"/>
        <v>7</v>
      </c>
      <c r="M28" s="16" t="s">
        <v>169</v>
      </c>
      <c r="N28" s="35" t="str" cm="1">
        <f t="array" aca="1" ref="N28" ca="1">INDIRECT("DS"&amp;C28&amp;"_T2_"&amp;E28&amp;"!"&amp;O28&amp;"2")</f>
        <v>Rating</v>
      </c>
      <c r="O28" s="16" t="s">
        <v>179</v>
      </c>
      <c r="P28" s="34">
        <f t="shared" ca="1" si="19"/>
        <v>0.99941483276183452</v>
      </c>
      <c r="Q28" s="34"/>
      <c r="R28" s="25" t="str">
        <f t="shared" ca="1" si="1"/>
        <v xml:space="preserve">Determine which of the last 5 columns is most positively correalated with the first column named 'Rating' </v>
      </c>
      <c r="S28" s="34" t="str" cm="1">
        <f t="array" aca="1" ref="S28" ca="1">INDIRECT("DS"&amp;C28&amp;"_T2_"&amp;E28&amp;"!"&amp;T28&amp;"2")</f>
        <v>Chocolate</v>
      </c>
      <c r="T28" s="16" t="s">
        <v>171</v>
      </c>
      <c r="U28" s="28" t="str" cm="1">
        <f t="array" aca="1" ref="U28" ca="1">INDIRECT("dataset"&amp;C28&amp;"_"&amp;E28&amp;"!"&amp;V28&amp;"2")</f>
        <v>Nougat</v>
      </c>
      <c r="V28" s="16" t="s">
        <v>166</v>
      </c>
      <c r="W28" s="16" t="str">
        <f t="shared" ca="1" si="13"/>
        <v>75 73 71</v>
      </c>
      <c r="X28" s="16"/>
      <c r="Y28" s="25" t="str">
        <f t="shared" ca="1" si="2"/>
        <v xml:space="preserve">In the 'Nougat' column, give the row names of the candys with the highest 3 values in descending order </v>
      </c>
      <c r="Z28" s="16">
        <f t="shared" ca="1" si="3"/>
        <v>75</v>
      </c>
      <c r="AA28" s="16">
        <f t="shared" ca="1" si="4"/>
        <v>27</v>
      </c>
      <c r="AB28" s="16" t="str" cm="1">
        <f t="array" aca="1" ref="AB28" ca="1">INDIRECT("dataset"&amp;C28&amp;"_"&amp;E28&amp;"!"&amp;"B"&amp;AA28)</f>
        <v>Gold Bears</v>
      </c>
      <c r="AC28" s="16">
        <f t="shared" ca="1" si="5"/>
        <v>73</v>
      </c>
      <c r="AD28" s="16">
        <f t="shared" ca="1" si="6"/>
        <v>12</v>
      </c>
      <c r="AE28" s="16" t="str" cm="1">
        <f t="array" aca="1" ref="AE28" ca="1">INDIRECT("dataset"&amp;C28&amp;"_"&amp;E28&amp;"!"&amp;"B"&amp;AD28)</f>
        <v>Fun Dips</v>
      </c>
      <c r="AF28" s="16">
        <f t="shared" ca="1" si="7"/>
        <v>71</v>
      </c>
      <c r="AG28" s="16">
        <f t="shared" ca="1" si="8"/>
        <v>28</v>
      </c>
      <c r="AH28" s="16" t="str" cm="1">
        <f t="array" aca="1" ref="AH28" ca="1">INDIRECT("dataset"&amp;C28&amp;"_"&amp;E28&amp;"!"&amp;"B"&amp;AG28)</f>
        <v>Root Barrels</v>
      </c>
      <c r="AI28" s="16" t="str">
        <f t="shared" ca="1" si="14"/>
        <v>Gold Bears-Fun Dips-Root Barrels</v>
      </c>
      <c r="AJ28" s="16" t="str">
        <f t="shared" ca="1" si="15"/>
        <v>27 12 28</v>
      </c>
      <c r="AK28" s="28" t="str" cm="1">
        <f t="array" aca="1" ref="AK28" ca="1">INDIRECT("dataset"&amp;C28&amp;"_"&amp;E28&amp;"!"&amp;AL28&amp;"2")</f>
        <v>Price</v>
      </c>
      <c r="AL28" s="16" t="s">
        <v>167</v>
      </c>
      <c r="AM28" s="16"/>
      <c r="AN28" s="16"/>
      <c r="AO28" s="26" t="str">
        <f t="shared" ca="1" si="16"/>
        <v>In the 'Price' column, calculate a rough estimate of the average value</v>
      </c>
      <c r="AP28" s="16">
        <f t="shared" ca="1" si="9"/>
        <v>50.241379310344826</v>
      </c>
      <c r="AQ28" s="16" t="s">
        <v>167</v>
      </c>
      <c r="AR28" s="68" t="str" cm="1">
        <f t="array" aca="1" ref="AR28" ca="1">INDIRECT("dataset"&amp;C28&amp;"_"&amp;E28&amp;"!"&amp;AS28&amp;"2")</f>
        <v>Nougat</v>
      </c>
      <c r="AS28" s="16" t="s">
        <v>166</v>
      </c>
      <c r="AT28" s="16" cm="1">
        <f t="array" aca="1" ref="AT28" ca="1">INDIRECT("dataset"&amp;C28&amp;"_"&amp;E28&amp;"!"&amp;AS28&amp;AX28)</f>
        <v>52</v>
      </c>
      <c r="AU28" s="16">
        <f t="shared" ca="1" si="10"/>
        <v>1</v>
      </c>
      <c r="AV28" s="37" t="str">
        <f t="shared" ca="1" si="17"/>
        <v xml:space="preserve">In the 'Nougat' column, find the candy with a value equal to '52' </v>
      </c>
      <c r="AW28" s="24" t="str" cm="1">
        <f t="array" aca="1" ref="AW28" ca="1">INDIRECT("dataset"&amp;C28&amp;"_"&amp;E28&amp;"!"&amp;"B"&amp;AX28)</f>
        <v>Milk Duds</v>
      </c>
      <c r="AX28" s="16">
        <v>15</v>
      </c>
    </row>
    <row r="29" spans="1:75" x14ac:dyDescent="0.35">
      <c r="A29" s="24" t="str">
        <f t="shared" si="11"/>
        <v>DS12_candy_zebra4.png</v>
      </c>
      <c r="B29" s="16">
        <v>28</v>
      </c>
      <c r="C29" s="16">
        <v>12</v>
      </c>
      <c r="D29" s="16" t="s">
        <v>174</v>
      </c>
      <c r="E29" s="16" t="s">
        <v>176</v>
      </c>
      <c r="F29" s="16">
        <v>4</v>
      </c>
      <c r="G29" s="28" t="str" cm="1">
        <f t="array" aca="1" ref="G29" ca="1">INDIRECT("dataset"&amp;C29&amp;"_"&amp;E29&amp;"!"&amp;H29&amp;"2")</f>
        <v>Caramel</v>
      </c>
      <c r="H29" s="16" t="s">
        <v>165</v>
      </c>
      <c r="I29" s="16">
        <v>57</v>
      </c>
      <c r="J29" s="16">
        <f t="shared" ca="1" si="12"/>
        <v>0</v>
      </c>
      <c r="K29" s="17" t="str">
        <f t="shared" ca="1" si="0"/>
        <v xml:space="preserve">In the 'Caramel' column, count how many cells exceed the value of '57' </v>
      </c>
      <c r="L29" s="16">
        <f t="shared" ca="1" si="20"/>
        <v>6</v>
      </c>
      <c r="M29" s="16" t="s">
        <v>165</v>
      </c>
      <c r="N29" s="35" t="str" cm="1">
        <f t="array" aca="1" ref="N29" ca="1">INDIRECT("DS"&amp;C29&amp;"_T2_"&amp;E29&amp;"!"&amp;O29&amp;"2")</f>
        <v>Hard</v>
      </c>
      <c r="O29" s="16" t="s">
        <v>179</v>
      </c>
      <c r="P29" s="34">
        <f t="shared" ca="1" si="19"/>
        <v>0.99227475769340701</v>
      </c>
      <c r="Q29" s="34"/>
      <c r="R29" s="25" t="str">
        <f t="shared" ca="1" si="1"/>
        <v xml:space="preserve">Determine which of the last 5 columns is most positively correalated with the first column named 'Hard' </v>
      </c>
      <c r="S29" s="34" t="str" cm="1">
        <f t="array" aca="1" ref="S29" ca="1">INDIRECT("DS"&amp;C29&amp;"_T2_"&amp;E29&amp;"!"&amp;T29&amp;"2")</f>
        <v>Nougat</v>
      </c>
      <c r="T29" s="16" t="s">
        <v>165</v>
      </c>
      <c r="U29" s="28" t="str" cm="1">
        <f t="array" aca="1" ref="U29" ca="1">INDIRECT("dataset"&amp;C29&amp;"_"&amp;E29&amp;"!"&amp;V29&amp;"2")</f>
        <v>Fruity</v>
      </c>
      <c r="V29" s="16" t="s">
        <v>164</v>
      </c>
      <c r="W29" s="16" t="str">
        <f t="shared" ca="1" si="13"/>
        <v>98 97 95</v>
      </c>
      <c r="X29" s="16"/>
      <c r="Y29" s="25" t="str">
        <f t="shared" ca="1" si="2"/>
        <v xml:space="preserve">In the 'Fruity' column, give the row names of the candys with the highest 3 values in descending order </v>
      </c>
      <c r="Z29" s="16">
        <f t="shared" ca="1" si="3"/>
        <v>98</v>
      </c>
      <c r="AA29" s="16">
        <f t="shared" ca="1" si="4"/>
        <v>30</v>
      </c>
      <c r="AB29" s="16" t="str" cm="1">
        <f t="array" aca="1" ref="AB29" ca="1">INDIRECT("dataset"&amp;C29&amp;"_"&amp;E29&amp;"!"&amp;"B"&amp;AA29)</f>
        <v>Air Heads</v>
      </c>
      <c r="AC29" s="16">
        <f t="shared" ca="1" si="5"/>
        <v>97</v>
      </c>
      <c r="AD29" s="16">
        <f t="shared" ca="1" si="6"/>
        <v>19</v>
      </c>
      <c r="AE29" s="16" t="str" cm="1">
        <f t="array" aca="1" ref="AE29" ca="1">INDIRECT("dataset"&amp;C29&amp;"_"&amp;E29&amp;"!"&amp;"B"&amp;AD29)</f>
        <v>Junior Mints</v>
      </c>
      <c r="AF29" s="16">
        <f t="shared" ca="1" si="7"/>
        <v>95</v>
      </c>
      <c r="AG29" s="16">
        <f t="shared" ca="1" si="8"/>
        <v>16</v>
      </c>
      <c r="AH29" s="16" t="str" cm="1">
        <f t="array" aca="1" ref="AH29" ca="1">INDIRECT("dataset"&amp;C29&amp;"_"&amp;E29&amp;"!"&amp;"B"&amp;AG29)</f>
        <v>Haribo Cola</v>
      </c>
      <c r="AI29" s="16" t="str">
        <f t="shared" ca="1" si="14"/>
        <v>Air Heads-Junior Mints-Haribo Cola</v>
      </c>
      <c r="AJ29" s="16" t="str">
        <f t="shared" ca="1" si="15"/>
        <v>30 19 16</v>
      </c>
      <c r="AK29" s="28" t="str" cm="1">
        <f t="array" aca="1" ref="AK29" ca="1">INDIRECT("dataset"&amp;C29&amp;"_"&amp;E29&amp;"!"&amp;AL29&amp;"2")</f>
        <v>Almond</v>
      </c>
      <c r="AL29" s="16" t="s">
        <v>169</v>
      </c>
      <c r="AM29" s="16"/>
      <c r="AN29" s="16"/>
      <c r="AO29" s="26" t="str">
        <f t="shared" ca="1" si="16"/>
        <v>In the 'Almond' column, calculate a rough estimate of the average value</v>
      </c>
      <c r="AP29" s="16">
        <f t="shared" ca="1" si="9"/>
        <v>37.862068965517238</v>
      </c>
      <c r="AQ29" s="16" t="s">
        <v>169</v>
      </c>
      <c r="AR29" s="68" t="str" cm="1">
        <f t="array" aca="1" ref="AR29" ca="1">INDIRECT("dataset"&amp;C29&amp;"_"&amp;E29&amp;"!"&amp;AS29&amp;"2")</f>
        <v>Nougat</v>
      </c>
      <c r="AS29" s="16" t="s">
        <v>171</v>
      </c>
      <c r="AT29" s="16" cm="1">
        <f t="array" aca="1" ref="AT29" ca="1">INDIRECT("dataset"&amp;C29&amp;"_"&amp;E29&amp;"!"&amp;AS29&amp;AX29)</f>
        <v>59</v>
      </c>
      <c r="AU29" s="16">
        <f t="shared" ca="1" si="10"/>
        <v>1</v>
      </c>
      <c r="AV29" s="37" t="str">
        <f t="shared" ca="1" si="17"/>
        <v xml:space="preserve">In the 'Nougat' column, find the candy with a value equal to '59' </v>
      </c>
      <c r="AW29" s="24" t="str" cm="1">
        <f t="array" aca="1" ref="AW29" ca="1">INDIRECT("dataset"&amp;C29&amp;"_"&amp;E29&amp;"!"&amp;"B"&amp;AX29)</f>
        <v>Haribo Cola</v>
      </c>
      <c r="AX29" s="16">
        <v>16</v>
      </c>
    </row>
    <row r="30" spans="1:75" s="52" customFormat="1" x14ac:dyDescent="0.35">
      <c r="A30" s="52" t="str">
        <f t="shared" si="11"/>
        <v>DS13_movie_zebra1.png</v>
      </c>
      <c r="B30" s="53">
        <v>29</v>
      </c>
      <c r="C30" s="53">
        <v>13</v>
      </c>
      <c r="D30" s="53" t="s">
        <v>175</v>
      </c>
      <c r="E30" s="53" t="s">
        <v>176</v>
      </c>
      <c r="F30" s="53">
        <v>1</v>
      </c>
      <c r="G30" s="54" t="str" cm="1">
        <f t="array" aca="1" ref="G30" ca="1">INDIRECT("dataset"&amp;C30&amp;"_"&amp;E30&amp;"!"&amp;H30&amp;"2")</f>
        <v>Fandango</v>
      </c>
      <c r="H30" s="53" t="s">
        <v>173</v>
      </c>
      <c r="I30" s="53">
        <v>70</v>
      </c>
      <c r="J30" s="53">
        <f t="shared" ca="1" si="12"/>
        <v>0</v>
      </c>
      <c r="K30" s="55" t="str">
        <f t="shared" ca="1" si="0"/>
        <v xml:space="preserve">In the 'Fandango' column, count how many cells exceed the value of '70' </v>
      </c>
      <c r="L30" s="53">
        <f t="shared" ca="1" si="20"/>
        <v>5</v>
      </c>
      <c r="M30" s="53" t="s">
        <v>173</v>
      </c>
      <c r="N30" s="35" t="str" cm="1">
        <f t="array" aca="1" ref="N30" ca="1">INDIRECT("DS"&amp;C30&amp;"_T2_"&amp;E30&amp;"!"&amp;O30&amp;"2")</f>
        <v>Naver</v>
      </c>
      <c r="O30" s="53" t="s">
        <v>179</v>
      </c>
      <c r="P30" s="34">
        <f t="shared" ca="1" si="19"/>
        <v>0.99227475769340712</v>
      </c>
      <c r="Q30" s="34"/>
      <c r="R30" s="56" t="str">
        <f t="shared" ca="1" si="1"/>
        <v xml:space="preserve">Determine which of the last 5 columns is most positively correalated with the first column named 'Naver' </v>
      </c>
      <c r="S30" s="34" t="str" cm="1">
        <f t="array" aca="1" ref="S30" ca="1">INDIRECT("DS"&amp;C30&amp;"_T2_"&amp;E30&amp;"!"&amp;T30&amp;"2")</f>
        <v>Roger Ebert</v>
      </c>
      <c r="T30" s="53" t="s">
        <v>165</v>
      </c>
      <c r="U30" s="54" t="str" cm="1">
        <f t="array" aca="1" ref="U30" ca="1">INDIRECT("dataset"&amp;C30&amp;"_"&amp;E30&amp;"!"&amp;V30&amp;"2")</f>
        <v>Roger Ebert</v>
      </c>
      <c r="V30" s="53" t="s">
        <v>165</v>
      </c>
      <c r="W30" s="53" t="str">
        <f t="shared" ca="1" si="13"/>
        <v>71 70 68</v>
      </c>
      <c r="X30" s="53"/>
      <c r="Y30" s="56" t="str">
        <f t="shared" ca="1" si="2"/>
        <v xml:space="preserve">In the 'Roger Ebert' column, give the row names of the movies with the highest 3 values in descending order </v>
      </c>
      <c r="Z30" s="53">
        <f t="shared" ca="1" si="3"/>
        <v>71</v>
      </c>
      <c r="AA30" s="53">
        <f t="shared" ca="1" si="4"/>
        <v>21</v>
      </c>
      <c r="AB30" s="53" t="str" cm="1">
        <f t="array" aca="1" ref="AB30" ca="1">INDIRECT("dataset"&amp;C30&amp;"_"&amp;E30&amp;"!"&amp;"B"&amp;AA30)</f>
        <v>End Tour</v>
      </c>
      <c r="AC30" s="53">
        <f t="shared" ca="1" si="5"/>
        <v>70</v>
      </c>
      <c r="AD30" s="53">
        <f t="shared" ca="1" si="6"/>
        <v>16</v>
      </c>
      <c r="AE30" s="53" t="str" cm="1">
        <f t="array" aca="1" ref="AE30" ca="1">INDIRECT("dataset"&amp;C30&amp;"_"&amp;E30&amp;"!"&amp;"B"&amp;AD30)</f>
        <v>Black White</v>
      </c>
      <c r="AF30" s="53">
        <f t="shared" ca="1" si="7"/>
        <v>68</v>
      </c>
      <c r="AG30" s="53">
        <f t="shared" ca="1" si="8"/>
        <v>17</v>
      </c>
      <c r="AH30" s="53" t="str" cm="1">
        <f t="array" aca="1" ref="AH30" ca="1">INDIRECT("dataset"&amp;C30&amp;"_"&amp;E30&amp;"!"&amp;"B"&amp;AG30)</f>
        <v>My Dreams</v>
      </c>
      <c r="AI30" s="53" t="str">
        <f t="shared" ca="1" si="14"/>
        <v>End Tour-Black White-My Dreams</v>
      </c>
      <c r="AJ30" s="53" t="str">
        <f t="shared" ca="1" si="15"/>
        <v>21 16 17</v>
      </c>
      <c r="AK30" s="54" t="str" cm="1">
        <f t="array" aca="1" ref="AK30" ca="1">INDIRECT("dataset"&amp;C30&amp;"_"&amp;E30&amp;"!"&amp;AL30&amp;"2")</f>
        <v>MrQE</v>
      </c>
      <c r="AL30" s="53" t="s">
        <v>170</v>
      </c>
      <c r="AM30" s="53"/>
      <c r="AN30" s="53"/>
      <c r="AO30" s="57" t="str">
        <f t="shared" ca="1" si="16"/>
        <v>In the 'MrQE' column, calculate a rough estimate of the average value</v>
      </c>
      <c r="AP30" s="53">
        <f t="shared" ca="1" si="9"/>
        <v>52.310344827586206</v>
      </c>
      <c r="AQ30" s="53" t="s">
        <v>170</v>
      </c>
      <c r="AR30" s="58" t="str" cm="1">
        <f t="array" aca="1" ref="AR30" ca="1">INDIRECT("dataset"&amp;C30&amp;"_"&amp;E30&amp;"!"&amp;AS30&amp;"2")</f>
        <v>Film
 Comment</v>
      </c>
      <c r="AS30" s="53" t="s">
        <v>164</v>
      </c>
      <c r="AT30" s="53" cm="1">
        <f t="array" aca="1" ref="AT30" ca="1">INDIRECT("dataset"&amp;C30&amp;"_"&amp;E30&amp;"!"&amp;AS30&amp;AX30)</f>
        <v>67</v>
      </c>
      <c r="AU30" s="53">
        <f t="shared" ca="1" si="10"/>
        <v>1</v>
      </c>
      <c r="AV30" s="37" t="str">
        <f t="shared" ca="1" si="17"/>
        <v xml:space="preserve">In the 'Film
 Comment' column, find the movie with a value equal to '67' </v>
      </c>
      <c r="AW30" s="52" t="str" cm="1">
        <f t="array" aca="1" ref="AW30" ca="1">INDIRECT("dataset"&amp;C30&amp;"_"&amp;E30&amp;"!"&amp;"B"&amp;AX30)</f>
        <v>Black Sea</v>
      </c>
      <c r="AX30" s="53">
        <v>20</v>
      </c>
    </row>
    <row r="31" spans="1:75" s="52" customFormat="1" x14ac:dyDescent="0.35">
      <c r="A31" s="52" t="str">
        <f t="shared" si="11"/>
        <v>DS14_movie_zebra2.png</v>
      </c>
      <c r="B31" s="53">
        <v>30</v>
      </c>
      <c r="C31" s="53">
        <v>14</v>
      </c>
      <c r="D31" s="53" t="s">
        <v>175</v>
      </c>
      <c r="E31" s="53" t="s">
        <v>176</v>
      </c>
      <c r="F31" s="53">
        <v>2</v>
      </c>
      <c r="G31" s="54" t="str" cm="1">
        <f t="array" aca="1" ref="G31" ca="1">INDIRECT("dataset"&amp;C31&amp;"_"&amp;E31&amp;"!"&amp;H31&amp;"2")</f>
        <v>PluggedIn</v>
      </c>
      <c r="H31" s="53" t="s">
        <v>165</v>
      </c>
      <c r="I31" s="53">
        <v>76</v>
      </c>
      <c r="J31" s="53">
        <f t="shared" ca="1" si="12"/>
        <v>0</v>
      </c>
      <c r="K31" s="55" t="str">
        <f t="shared" ca="1" si="0"/>
        <v xml:space="preserve">In the 'PluggedIn' column, count how many cells exceed the value of '76' </v>
      </c>
      <c r="L31" s="53">
        <f t="shared" ca="1" si="20"/>
        <v>8</v>
      </c>
      <c r="M31" s="53" t="s">
        <v>165</v>
      </c>
      <c r="N31" s="35" t="str" cm="1">
        <f t="array" aca="1" ref="N31" ca="1">INDIRECT("DS"&amp;C31&amp;"_T2_"&amp;E31&amp;"!"&amp;O31&amp;"2")</f>
        <v>MrQE</v>
      </c>
      <c r="O31" s="53" t="s">
        <v>179</v>
      </c>
      <c r="P31" s="34">
        <f t="shared" ca="1" si="19"/>
        <v>0.99941483276183463</v>
      </c>
      <c r="Q31" s="34"/>
      <c r="R31" s="56" t="str">
        <f t="shared" ca="1" si="1"/>
        <v xml:space="preserve">Determine which of the last 5 columns is most positively correalated with the first column named 'MrQE' </v>
      </c>
      <c r="S31" s="34" t="str" cm="1">
        <f t="array" aca="1" ref="S31" ca="1">INDIRECT("DS"&amp;C31&amp;"_T2_"&amp;E31&amp;"!"&amp;T31&amp;"2")</f>
        <v>Netflix</v>
      </c>
      <c r="T31" s="53" t="s">
        <v>166</v>
      </c>
      <c r="U31" s="54" t="str" cm="1">
        <f t="array" aca="1" ref="U31" ca="1">INDIRECT("dataset"&amp;C31&amp;"_"&amp;E31&amp;"!"&amp;V31&amp;"2")</f>
        <v>Fandango</v>
      </c>
      <c r="V31" s="53" t="s">
        <v>171</v>
      </c>
      <c r="W31" s="53" t="str">
        <f t="shared" ca="1" si="13"/>
        <v>75 73 71</v>
      </c>
      <c r="X31" s="53"/>
      <c r="Y31" s="56" t="str">
        <f t="shared" ca="1" si="2"/>
        <v xml:space="preserve">In the 'Fandango' column, give the row names of the movies with the highest 3 values in descending order </v>
      </c>
      <c r="Z31" s="53">
        <f t="shared" ca="1" si="3"/>
        <v>75</v>
      </c>
      <c r="AA31" s="53">
        <f t="shared" ca="1" si="4"/>
        <v>5</v>
      </c>
      <c r="AB31" s="53" t="str" cm="1">
        <f t="array" aca="1" ref="AB31" ca="1">INDIRECT("dataset"&amp;C31&amp;"_"&amp;E31&amp;"!"&amp;"B"&amp;AA31)</f>
        <v>Black Sea</v>
      </c>
      <c r="AC31" s="53">
        <f t="shared" ca="1" si="5"/>
        <v>73</v>
      </c>
      <c r="AD31" s="53">
        <f t="shared" ca="1" si="6"/>
        <v>21</v>
      </c>
      <c r="AE31" s="53" t="str" cm="1">
        <f t="array" aca="1" ref="AE31" ca="1">INDIRECT("dataset"&amp;C31&amp;"_"&amp;E31&amp;"!"&amp;"B"&amp;AD31)</f>
        <v>Water Diviner</v>
      </c>
      <c r="AF31" s="53">
        <f t="shared" ca="1" si="7"/>
        <v>71</v>
      </c>
      <c r="AG31" s="53">
        <f t="shared" ca="1" si="8"/>
        <v>20</v>
      </c>
      <c r="AH31" s="53" t="str" cm="1">
        <f t="array" aca="1" ref="AH31" ca="1">INDIRECT("dataset"&amp;C31&amp;"_"&amp;E31&amp;"!"&amp;"B"&amp;AG31)</f>
        <v>Hunting Ground</v>
      </c>
      <c r="AI31" s="53" t="str">
        <f t="shared" ca="1" si="14"/>
        <v>Black Sea-Water Diviner-Hunting Ground</v>
      </c>
      <c r="AJ31" s="53" t="str">
        <f t="shared" ca="1" si="15"/>
        <v>5 21 20</v>
      </c>
      <c r="AK31" s="54" t="str" cm="1">
        <f t="array" aca="1" ref="AK31" ca="1">INDIRECT("dataset"&amp;C31&amp;"_"&amp;E31&amp;"!"&amp;AL31&amp;"2")</f>
        <v>IMDB</v>
      </c>
      <c r="AL31" s="53" t="s">
        <v>169</v>
      </c>
      <c r="AM31" s="53"/>
      <c r="AN31" s="53"/>
      <c r="AO31" s="57" t="str">
        <f t="shared" ca="1" si="16"/>
        <v>In the 'IMDB' column, calculate a rough estimate of the average value</v>
      </c>
      <c r="AP31" s="53">
        <f t="shared" ca="1" si="9"/>
        <v>37.862068965517238</v>
      </c>
      <c r="AQ31" s="53" t="s">
        <v>169</v>
      </c>
      <c r="AR31" s="58" t="str" cm="1">
        <f t="array" aca="1" ref="AR31" ca="1">INDIRECT("dataset"&amp;C31&amp;"_"&amp;E31&amp;"!"&amp;AS31&amp;"2")</f>
        <v>PluggedIn</v>
      </c>
      <c r="AS31" s="53" t="s">
        <v>165</v>
      </c>
      <c r="AT31" s="53" cm="1">
        <f t="array" aca="1" ref="AT31" ca="1">INDIRECT("dataset"&amp;C31&amp;"_"&amp;E31&amp;"!"&amp;AS31&amp;AX31)</f>
        <v>79</v>
      </c>
      <c r="AU31" s="53">
        <f t="shared" ca="1" si="10"/>
        <v>1</v>
      </c>
      <c r="AV31" s="37" t="str">
        <f t="shared" ca="1" si="17"/>
        <v xml:space="preserve">In the 'PluggedIn' column, find the movie with a value equal to '79' </v>
      </c>
      <c r="AW31" s="52" t="str" cm="1">
        <f t="array" aca="1" ref="AW31" ca="1">INDIRECT("dataset"&amp;C31&amp;"_"&amp;E31&amp;"!"&amp;"B"&amp;AX31)</f>
        <v>Hot Pursuit</v>
      </c>
      <c r="AX31" s="53">
        <v>18</v>
      </c>
    </row>
    <row r="32" spans="1:75" s="52" customFormat="1" x14ac:dyDescent="0.35">
      <c r="A32" s="52" t="str">
        <f t="shared" si="11"/>
        <v>DS15_movie_zebra3.png</v>
      </c>
      <c r="B32" s="53">
        <v>31</v>
      </c>
      <c r="C32" s="53">
        <v>15</v>
      </c>
      <c r="D32" s="53" t="s">
        <v>175</v>
      </c>
      <c r="E32" s="53" t="s">
        <v>176</v>
      </c>
      <c r="F32" s="53">
        <v>3</v>
      </c>
      <c r="G32" s="54" t="str" cm="1">
        <f t="array" aca="1" ref="G32" ca="1">INDIRECT("dataset"&amp;C32&amp;"_"&amp;E32&amp;"!"&amp;H32&amp;"2")</f>
        <v>Hulu</v>
      </c>
      <c r="H32" s="53" t="s">
        <v>164</v>
      </c>
      <c r="I32" s="53">
        <v>54</v>
      </c>
      <c r="J32" s="53">
        <f t="shared" ca="1" si="12"/>
        <v>0</v>
      </c>
      <c r="K32" s="55" t="str">
        <f t="shared" ca="1" si="0"/>
        <v xml:space="preserve">In the 'Hulu' column, count how many cells exceed the value of '54' </v>
      </c>
      <c r="L32" s="53">
        <f t="shared" ca="1" si="20"/>
        <v>7</v>
      </c>
      <c r="M32" s="53" t="s">
        <v>164</v>
      </c>
      <c r="N32" s="35" t="str" cm="1">
        <f t="array" aca="1" ref="N32" ca="1">INDIRECT("DS"&amp;C32&amp;"_T2_"&amp;E32&amp;"!"&amp;O32&amp;"2")</f>
        <v>Rotten
Tomatoes</v>
      </c>
      <c r="O32" s="53" t="s">
        <v>179</v>
      </c>
      <c r="P32" s="34">
        <f t="shared" ca="1" si="19"/>
        <v>0.99941483276183463</v>
      </c>
      <c r="Q32" s="34"/>
      <c r="R32" s="56" t="str">
        <f t="shared" ca="1" si="1"/>
        <v xml:space="preserve">Determine which of the last 5 columns is most positively correalated with the first column named 'Rotten
Tomatoes' </v>
      </c>
      <c r="S32" s="34" t="str" cm="1">
        <f t="array" aca="1" ref="S32" ca="1">INDIRECT("DS"&amp;C32&amp;"_T2_"&amp;E32&amp;"!"&amp;T32&amp;"2")</f>
        <v>Netflix</v>
      </c>
      <c r="T32" s="53" t="s">
        <v>171</v>
      </c>
      <c r="U32" s="54" t="str" cm="1">
        <f t="array" aca="1" ref="U32" ca="1">INDIRECT("dataset"&amp;C32&amp;"_"&amp;E32&amp;"!"&amp;V32&amp;"2")</f>
        <v>Rotten
Tomatoes</v>
      </c>
      <c r="V32" s="53" t="s">
        <v>173</v>
      </c>
      <c r="W32" s="53" t="str">
        <f t="shared" ca="1" si="13"/>
        <v>98 84 80</v>
      </c>
      <c r="X32" s="53"/>
      <c r="Y32" s="56" t="str">
        <f t="shared" ca="1" si="2"/>
        <v xml:space="preserve">In the 'Rotten
Tomatoes' column, give the row names of the movies with the highest 3 values in descending order </v>
      </c>
      <c r="Z32" s="53">
        <f t="shared" ca="1" si="3"/>
        <v>98</v>
      </c>
      <c r="AA32" s="53">
        <f t="shared" ca="1" si="4"/>
        <v>10</v>
      </c>
      <c r="AB32" s="53" t="str" cm="1">
        <f t="array" aca="1" ref="AB32" ca="1">INDIRECT("dataset"&amp;C32&amp;"_"&amp;E32&amp;"!"&amp;"B"&amp;AA32)</f>
        <v>Crazy Adventure</v>
      </c>
      <c r="AC32" s="53">
        <f t="shared" ca="1" si="5"/>
        <v>84</v>
      </c>
      <c r="AD32" s="53">
        <f t="shared" ca="1" si="6"/>
        <v>9</v>
      </c>
      <c r="AE32" s="53" t="str" cm="1">
        <f t="array" aca="1" ref="AE32" ca="1">INDIRECT("dataset"&amp;C32&amp;"_"&amp;E32&amp;"!"&amp;"B"&amp;AD32)</f>
        <v>Fantastic Four</v>
      </c>
      <c r="AF32" s="53">
        <f t="shared" ca="1" si="7"/>
        <v>80</v>
      </c>
      <c r="AG32" s="53">
        <f t="shared" ca="1" si="8"/>
        <v>20</v>
      </c>
      <c r="AH32" s="53" t="str" cm="1">
        <f t="array" aca="1" ref="AH32" ca="1">INDIRECT("dataset"&amp;C32&amp;"_"&amp;E32&amp;"!"&amp;"B"&amp;AG32)</f>
        <v>Black Sea</v>
      </c>
      <c r="AI32" s="53" t="str">
        <f t="shared" ca="1" si="14"/>
        <v>Crazy Adventure-Fantastic Four-Black Sea</v>
      </c>
      <c r="AJ32" s="53" t="str">
        <f t="shared" ca="1" si="15"/>
        <v>10 9 20</v>
      </c>
      <c r="AK32" s="54" t="str" cm="1">
        <f t="array" aca="1" ref="AK32" ca="1">INDIRECT("dataset"&amp;C32&amp;"_"&amp;E32&amp;"!"&amp;AL32&amp;"2")</f>
        <v>Netflix</v>
      </c>
      <c r="AL32" s="53" t="s">
        <v>167</v>
      </c>
      <c r="AM32" s="53"/>
      <c r="AN32" s="53"/>
      <c r="AO32" s="57" t="str">
        <f t="shared" ca="1" si="16"/>
        <v>In the 'Netflix' column, calculate a rough estimate of the average value</v>
      </c>
      <c r="AP32" s="53">
        <f t="shared" ca="1" si="9"/>
        <v>50.241379310344826</v>
      </c>
      <c r="AQ32" s="53" t="s">
        <v>167</v>
      </c>
      <c r="AR32" s="58" t="str" cm="1">
        <f t="array" aca="1" ref="AR32" ca="1">INDIRECT("dataset"&amp;C32&amp;"_"&amp;E32&amp;"!"&amp;AS32&amp;"2")</f>
        <v>Naver</v>
      </c>
      <c r="AS32" s="53" t="s">
        <v>166</v>
      </c>
      <c r="AT32" s="53" cm="1">
        <f t="array" aca="1" ref="AT32" ca="1">INDIRECT("dataset"&amp;C32&amp;"_"&amp;E32&amp;"!"&amp;AS32&amp;AX32)</f>
        <v>73</v>
      </c>
      <c r="AU32" s="53">
        <f t="shared" ca="1" si="10"/>
        <v>1</v>
      </c>
      <c r="AV32" s="37" t="str">
        <f t="shared" ca="1" si="17"/>
        <v xml:space="preserve">In the 'Naver' column, find the movie with a value equal to '73' </v>
      </c>
      <c r="AW32" s="52" t="str" cm="1">
        <f t="array" aca="1" ref="AW32" ca="1">INDIRECT("dataset"&amp;C32&amp;"_"&amp;E32&amp;"!"&amp;"B"&amp;AX32)</f>
        <v>South Paw</v>
      </c>
      <c r="AX32" s="53">
        <v>19</v>
      </c>
    </row>
    <row r="33" spans="1:75" s="59" customFormat="1" ht="15" thickBot="1" x14ac:dyDescent="0.4">
      <c r="A33" s="59" t="str">
        <f t="shared" si="11"/>
        <v>DS16_movie_zebra4.png</v>
      </c>
      <c r="B33" s="61">
        <v>32</v>
      </c>
      <c r="C33" s="61">
        <v>16</v>
      </c>
      <c r="D33" s="61" t="s">
        <v>175</v>
      </c>
      <c r="E33" s="61" t="s">
        <v>176</v>
      </c>
      <c r="F33" s="61">
        <v>4</v>
      </c>
      <c r="G33" s="62" t="str" cm="1">
        <f t="array" aca="1" ref="G33" ca="1">INDIRECT("dataset"&amp;C33&amp;"_"&amp;E33&amp;"!"&amp;H33&amp;"2")</f>
        <v>Metacritic</v>
      </c>
      <c r="H33" s="61" t="s">
        <v>169</v>
      </c>
      <c r="I33" s="61">
        <v>57</v>
      </c>
      <c r="J33" s="61">
        <f t="shared" ca="1" si="12"/>
        <v>0</v>
      </c>
      <c r="K33" s="63" t="str">
        <f t="shared" ca="1" si="0"/>
        <v xml:space="preserve">In the 'Metacritic' column, count how many cells exceed the value of '57' </v>
      </c>
      <c r="L33" s="61">
        <f t="shared" ca="1" si="20"/>
        <v>6</v>
      </c>
      <c r="M33" s="61" t="s">
        <v>169</v>
      </c>
      <c r="N33" s="35" t="str" cm="1">
        <f t="array" aca="1" ref="N33" ca="1">INDIRECT("DS"&amp;C33&amp;"_T2_"&amp;E33&amp;"!"&amp;O33&amp;"2")</f>
        <v>IMDB</v>
      </c>
      <c r="O33" s="61" t="s">
        <v>179</v>
      </c>
      <c r="P33" s="34">
        <f t="shared" ca="1" si="19"/>
        <v>0.99227475769340667</v>
      </c>
      <c r="Q33" s="34"/>
      <c r="R33" s="64" t="str">
        <f t="shared" ca="1" si="1"/>
        <v xml:space="preserve">Determine which of the last 5 columns is most positively correalated with the first column named 'IMDB' </v>
      </c>
      <c r="S33" s="34" t="str" cm="1">
        <f t="array" aca="1" ref="S33" ca="1">INDIRECT("DS"&amp;C33&amp;"_T2_"&amp;E33&amp;"!"&amp;T33&amp;"2")</f>
        <v>Fandango</v>
      </c>
      <c r="T33" s="61" t="s">
        <v>164</v>
      </c>
      <c r="U33" s="62" t="str" cm="1">
        <f t="array" aca="1" ref="U33" ca="1">INDIRECT("dataset"&amp;C33&amp;"_"&amp;E33&amp;"!"&amp;V33&amp;"2")</f>
        <v>Naver</v>
      </c>
      <c r="V33" s="61" t="s">
        <v>164</v>
      </c>
      <c r="W33" s="61" t="str">
        <f t="shared" ca="1" si="13"/>
        <v>71 70 68</v>
      </c>
      <c r="X33" s="61"/>
      <c r="Y33" s="64" t="str">
        <f t="shared" ca="1" si="2"/>
        <v xml:space="preserve">In the 'Naver' column, give the row names of the movies with the highest 3 values in descending order </v>
      </c>
      <c r="Z33" s="61">
        <f t="shared" ca="1" si="3"/>
        <v>71</v>
      </c>
      <c r="AA33" s="61">
        <f t="shared" ca="1" si="4"/>
        <v>18</v>
      </c>
      <c r="AB33" s="61" t="str" cm="1">
        <f t="array" aca="1" ref="AB33" ca="1">INDIRECT("dataset"&amp;C33&amp;"_"&amp;E33&amp;"!"&amp;"B"&amp;AA33)</f>
        <v>Wild Tales</v>
      </c>
      <c r="AC33" s="61">
        <f t="shared" ca="1" si="5"/>
        <v>70</v>
      </c>
      <c r="AD33" s="61">
        <f t="shared" ca="1" si="6"/>
        <v>6</v>
      </c>
      <c r="AE33" s="61" t="str" cm="1">
        <f t="array" aca="1" ref="AE33" ca="1">INDIRECT("dataset"&amp;C33&amp;"_"&amp;E33&amp;"!"&amp;"B"&amp;AD33)</f>
        <v xml:space="preserve">Teenage Girl </v>
      </c>
      <c r="AF33" s="61">
        <f t="shared" ca="1" si="7"/>
        <v>68</v>
      </c>
      <c r="AG33" s="61">
        <f t="shared" ca="1" si="8"/>
        <v>10</v>
      </c>
      <c r="AH33" s="61" t="str" cm="1">
        <f t="array" aca="1" ref="AH33" ca="1">INDIRECT("dataset"&amp;C33&amp;"_"&amp;E33&amp;"!"&amp;"B"&amp;AG33)</f>
        <v>My Dreams</v>
      </c>
      <c r="AI33" s="61" t="str">
        <f t="shared" ca="1" si="14"/>
        <v>Wild Tales-Teenage Girl -My Dreams</v>
      </c>
      <c r="AJ33" s="61" t="str">
        <f t="shared" ca="1" si="15"/>
        <v>18 6 10</v>
      </c>
      <c r="AK33" s="62" t="str" cm="1">
        <f t="array" aca="1" ref="AK33" ca="1">INDIRECT("dataset"&amp;C33&amp;"_"&amp;E33&amp;"!"&amp;AL33&amp;"2")</f>
        <v>Roger Ebert</v>
      </c>
      <c r="AL33" s="61" t="s">
        <v>170</v>
      </c>
      <c r="AM33" s="61"/>
      <c r="AN33" s="61"/>
      <c r="AO33" s="65" t="str">
        <f t="shared" ca="1" si="16"/>
        <v>In the 'Roger Ebert' column, calculate a rough estimate of the average value</v>
      </c>
      <c r="AP33" s="61">
        <f t="shared" ca="1" si="9"/>
        <v>52.310344827586206</v>
      </c>
      <c r="AQ33" s="61" t="s">
        <v>170</v>
      </c>
      <c r="AR33" s="66" t="str" cm="1">
        <f t="array" aca="1" ref="AR33" ca="1">INDIRECT("dataset"&amp;C33&amp;"_"&amp;E33&amp;"!"&amp;AS33&amp;"2")</f>
        <v>Film
 Comment</v>
      </c>
      <c r="AS33" s="61" t="s">
        <v>171</v>
      </c>
      <c r="AT33" s="61" cm="1">
        <f t="array" aca="1" ref="AT33" ca="1">INDIRECT("dataset"&amp;C33&amp;"_"&amp;E33&amp;"!"&amp;AS33&amp;AX33)</f>
        <v>31</v>
      </c>
      <c r="AU33" s="61">
        <f t="shared" ca="1" si="10"/>
        <v>1</v>
      </c>
      <c r="AV33" s="37" t="str">
        <f t="shared" ca="1" si="17"/>
        <v xml:space="preserve">In the 'Film
 Comment' column, find the movie with a value equal to '31' </v>
      </c>
      <c r="AW33" s="59" t="str" cm="1">
        <f t="array" aca="1" ref="AW33" ca="1">INDIRECT("dataset"&amp;C33&amp;"_"&amp;E33&amp;"!"&amp;"B"&amp;AX33)</f>
        <v>Fantastic Four</v>
      </c>
      <c r="AX33" s="61">
        <v>17</v>
      </c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</row>
    <row r="34" spans="1:75" x14ac:dyDescent="0.35">
      <c r="A34" s="24" t="str">
        <f t="shared" si="11"/>
        <v>DS1_anime_plain1.png</v>
      </c>
      <c r="B34" s="16">
        <v>33</v>
      </c>
      <c r="C34" s="16">
        <v>1</v>
      </c>
      <c r="D34" s="16" t="s">
        <v>163</v>
      </c>
      <c r="E34" s="16" t="s">
        <v>177</v>
      </c>
      <c r="F34" s="16">
        <v>1</v>
      </c>
      <c r="G34" s="28" t="str" cm="1">
        <f t="array" aca="1" ref="G34" ca="1">INDIRECT("dataset"&amp;C34&amp;"_"&amp;E34&amp;"!"&amp;H34&amp;"2")</f>
        <v>Score</v>
      </c>
      <c r="H34" s="16" t="s">
        <v>164</v>
      </c>
      <c r="I34" s="16">
        <v>80</v>
      </c>
      <c r="J34" s="16">
        <f t="shared" ca="1" si="12"/>
        <v>0</v>
      </c>
      <c r="K34" s="17" t="str">
        <f t="shared" ref="K34:K65" ca="1" si="21">"In the '"&amp;G34&amp; "' column, count how many cells exceed the value of '" &amp; I34&amp; "' "</f>
        <v xml:space="preserve">In the 'Score' column, count how many cells exceed the value of '80' </v>
      </c>
      <c r="L34" s="16">
        <f t="shared" ca="1" si="20"/>
        <v>7</v>
      </c>
      <c r="M34" s="16" t="s">
        <v>164</v>
      </c>
      <c r="N34" s="35" t="str" cm="1">
        <f t="array" aca="1" ref="N34" ca="1">INDIRECT("DS"&amp;C34&amp;"_T2_"&amp;E34&amp;"!"&amp;O34&amp;"2")</f>
        <v>Episodes</v>
      </c>
      <c r="O34" s="16" t="s">
        <v>179</v>
      </c>
      <c r="P34" s="34">
        <f t="shared" ref="P34:P65" ca="1" si="22">CORREL(INDIRECT("DS" &amp; C34 &amp; "_T2_" &amp; E34 &amp; "!" &amp; O34 &amp; "$3:$" &amp; O34 &amp; "$31"), INDIRECT("DS" &amp; C34 &amp; "_T2_" &amp; E34 &amp; "!" &amp; T34 &amp; "$3:$" &amp; T34 &amp; "$31"))</f>
        <v>0.95845576417486755</v>
      </c>
      <c r="Q34" s="34"/>
      <c r="R34" s="25" t="str">
        <f t="shared" ref="R34:R65" ca="1" si="23">"Determine which of the last 5 columns is most positively correalated with the first column named '" &amp; N34 &amp; "' "</f>
        <v xml:space="preserve">Determine which of the last 5 columns is most positively correalated with the first column named 'Episodes' </v>
      </c>
      <c r="S34" s="34" t="str" cm="1">
        <f t="array" aca="1" ref="S34" ca="1">INDIRECT("DS"&amp;C34&amp;"_T2_"&amp;E34&amp;"!"&amp;T34&amp;"2")</f>
        <v>Completed</v>
      </c>
      <c r="T34" s="16" t="s">
        <v>165</v>
      </c>
      <c r="U34" s="28" t="str" cm="1">
        <f t="array" aca="1" ref="U34" ca="1">INDIRECT("dataset"&amp;C34&amp;"_"&amp;E34&amp;"!"&amp;V34&amp;"2")</f>
        <v>Plan
 to Watch</v>
      </c>
      <c r="V34" s="16" t="s">
        <v>166</v>
      </c>
      <c r="W34" s="16" t="str">
        <f t="shared" ca="1" si="13"/>
        <v>60 56 53</v>
      </c>
      <c r="X34" s="16"/>
      <c r="Y34" s="25" t="str">
        <f t="shared" ref="Y34:Y65" ca="1" si="24">"In the '"&amp;U34&amp;"' column, give the row names of the "&amp;D34&amp;"s with the highest 3 values in descending order "</f>
        <v xml:space="preserve">In the 'Plan
 to Watch' column, give the row names of the animes with the highest 3 values in descending order </v>
      </c>
      <c r="Z34" s="16">
        <f t="shared" ref="Z34:Z65" ca="1" si="25">MAX(INDIRECT("'dataset"&amp;C34&amp;"_"&amp;E34&amp;"'!"&amp;V34&amp;"2:"&amp;V34&amp;"31"))</f>
        <v>60</v>
      </c>
      <c r="AA34" s="16">
        <f t="shared" ref="AA34:AA65" ca="1" si="26">MATCH(MAX(INDIRECT("'dataset"&amp;C34&amp;"_"&amp;E34&amp;"'!"&amp;V34&amp;"2:"&amp;V34&amp;"31")), INDIRECT("'dataset"&amp;C34&amp;"_"&amp;E34&amp;"'!"&amp;V34&amp;"2:"&amp;V34&amp;"31"), 0) + 1</f>
        <v>13</v>
      </c>
      <c r="AB34" s="16" t="str" cm="1">
        <f t="array" aca="1" ref="AB34" ca="1">INDIRECT("dataset"&amp;C34&amp;"_"&amp;E34&amp;"!"&amp;"B"&amp;AA34)</f>
        <v>Different Life</v>
      </c>
      <c r="AC34" s="16">
        <f t="shared" ref="AC34:AC65" ca="1" si="27">LARGE(INDIRECT("'dataset"&amp;C34&amp;"_"&amp;E34&amp;"'!"&amp;V34&amp;"2:"&amp;V34&amp;"31"), 2)</f>
        <v>56</v>
      </c>
      <c r="AD34" s="16">
        <f t="shared" ref="AD34:AD65" ca="1" si="28">MATCH(LARGE(INDIRECT("'dataset"&amp;C34&amp;"_"&amp;E34&amp;"'!"&amp;V34&amp;"2:"&amp;V34&amp;"31"), 2), INDIRECT("'dataset"&amp;C34&amp;"_"&amp;E34&amp;"'!"&amp;V34&amp;"2:"&amp;V34&amp;"31"), 0)+1</f>
        <v>18</v>
      </c>
      <c r="AE34" s="16" t="str" cm="1">
        <f t="array" aca="1" ref="AE34" ca="1">INDIRECT("dataset"&amp;C34&amp;"_"&amp;E34&amp;"!"&amp;"B"&amp;AD34)</f>
        <v>Mobile Phone</v>
      </c>
      <c r="AF34" s="16">
        <f t="shared" ref="AF34:AF65" ca="1" si="29">LARGE(INDIRECT("'dataset"&amp;C34&amp;"_"&amp;E34&amp;"'!"&amp;V34&amp;"2:"&amp;V34&amp;"31"), 3)</f>
        <v>53</v>
      </c>
      <c r="AG34" s="16">
        <f t="shared" ref="AG34:AG65" ca="1" si="30">MATCH(LARGE(INDIRECT("'dataset"&amp;C34&amp;"_"&amp;E34&amp;"'!"&amp;V34&amp;"2:"&amp;V34&amp;"31"), 3), INDIRECT("'dataset"&amp;C34&amp;"_"&amp;E34&amp;"'!"&amp;V34&amp;"2:"&amp;V34&amp;"31"), 0)+1</f>
        <v>27</v>
      </c>
      <c r="AH34" s="16" t="str" cm="1">
        <f t="array" aca="1" ref="AH34" ca="1">INDIRECT("dataset"&amp;C34&amp;"_"&amp;E34&amp;"!"&amp;"B"&amp;AG34)</f>
        <v>Great Teacher</v>
      </c>
      <c r="AI34" s="16" t="str">
        <f t="shared" ca="1" si="14"/>
        <v>Different Life-Mobile Phone-Great Teacher</v>
      </c>
      <c r="AJ34" s="16" t="str">
        <f t="shared" ca="1" si="15"/>
        <v>13 18 27</v>
      </c>
      <c r="AK34" s="28" t="str" cm="1">
        <f t="array" aca="1" ref="AK34" ca="1">INDIRECT("dataset"&amp;C34&amp;"_"&amp;E34&amp;"!"&amp;AL34&amp;"2")</f>
        <v>Completed</v>
      </c>
      <c r="AL34" s="16" t="s">
        <v>168</v>
      </c>
      <c r="AM34" s="16"/>
      <c r="AN34" s="16"/>
      <c r="AO34" s="26" t="str">
        <f t="shared" ca="1" si="16"/>
        <v>In the 'Completed' column, calculate a rough estimate of the average value</v>
      </c>
      <c r="AP34" s="16">
        <f t="shared" ref="AP34:AP65" ca="1" si="31">AVERAGE(INDIRECT("'dataset"&amp;C34&amp;"_"&amp;E34&amp;"'!"&amp;AL34&amp;":"&amp;AL34))</f>
        <v>28.896551724137932</v>
      </c>
      <c r="AQ34" s="16" t="s">
        <v>168</v>
      </c>
      <c r="AR34" s="68" t="str" cm="1">
        <f t="array" aca="1" ref="AR34" ca="1">INDIRECT("dataset"&amp;C34&amp;"_"&amp;E34&amp;"!"&amp;AS34&amp;"2")</f>
        <v>Watching</v>
      </c>
      <c r="AS34" s="16" t="s">
        <v>169</v>
      </c>
      <c r="AT34" s="16" cm="1">
        <f t="array" aca="1" ref="AT34" ca="1">INDIRECT("dataset"&amp;C34&amp;"_"&amp;E34&amp;"!"&amp;AS34&amp;AX34)</f>
        <v>15</v>
      </c>
      <c r="AU34" s="16">
        <f t="shared" ref="AU34:AU65" ca="1" si="32">COUNTIF(INDIRECT("'dataset"&amp;C34&amp;"_"&amp;E34&amp;"'!"&amp;AS34&amp;":"&amp;AS34), AT34)</f>
        <v>1</v>
      </c>
      <c r="AV34" s="37" t="str">
        <f t="shared" ca="1" si="17"/>
        <v xml:space="preserve">In the 'Watching' column, find the anime with a value equal to '15' </v>
      </c>
      <c r="AW34" s="24" t="str" cm="1">
        <f t="array" aca="1" ref="AW34" ca="1">INDIRECT("dataset"&amp;C34&amp;"_"&amp;E34&amp;"!"&amp;"B"&amp;AX34)</f>
        <v>Helping Alice</v>
      </c>
      <c r="AX34" s="16">
        <v>16</v>
      </c>
    </row>
    <row r="35" spans="1:75" x14ac:dyDescent="0.35">
      <c r="A35" s="24" t="str">
        <f t="shared" si="11"/>
        <v>DS2_anime_plain2.png</v>
      </c>
      <c r="B35" s="16">
        <v>34</v>
      </c>
      <c r="C35" s="16">
        <v>2</v>
      </c>
      <c r="D35" s="16" t="s">
        <v>163</v>
      </c>
      <c r="E35" s="16" t="s">
        <v>177</v>
      </c>
      <c r="F35" s="16">
        <v>2</v>
      </c>
      <c r="G35" s="28" t="str" cm="1">
        <f t="array" aca="1" ref="G35" ca="1">INDIRECT("dataset"&amp;C35&amp;"_"&amp;E35&amp;"!"&amp;H35&amp;"2")</f>
        <v>Plan
 to Watch</v>
      </c>
      <c r="H35" s="16" t="s">
        <v>165</v>
      </c>
      <c r="I35" s="16">
        <v>70</v>
      </c>
      <c r="J35" s="16">
        <f t="shared" ca="1" si="12"/>
        <v>0</v>
      </c>
      <c r="K35" s="17" t="str">
        <f t="shared" ca="1" si="21"/>
        <v xml:space="preserve">In the 'Plan
 to Watch' column, count how many cells exceed the value of '70' </v>
      </c>
      <c r="L35" s="16">
        <f t="shared" ca="1" si="20"/>
        <v>6</v>
      </c>
      <c r="M35" s="16" t="s">
        <v>165</v>
      </c>
      <c r="N35" s="35" t="str" cm="1">
        <f t="array" aca="1" ref="N35" ca="1">INDIRECT("DS"&amp;C35&amp;"_T2_"&amp;E35&amp;"!"&amp;O35&amp;"2")</f>
        <v>Plan
 to Watch</v>
      </c>
      <c r="O35" s="16" t="s">
        <v>179</v>
      </c>
      <c r="P35" s="34">
        <f t="shared" ca="1" si="22"/>
        <v>0.97907681254828294</v>
      </c>
      <c r="Q35" s="34"/>
      <c r="R35" s="25" t="str">
        <f t="shared" ca="1" si="23"/>
        <v xml:space="preserve">Determine which of the last 5 columns is most positively correalated with the first column named 'Plan
 to Watch' </v>
      </c>
      <c r="S35" s="34" t="str" cm="1">
        <f t="array" aca="1" ref="S35" ca="1">INDIRECT("DS"&amp;C35&amp;"_T2_"&amp;E35&amp;"!"&amp;T35&amp;"2")</f>
        <v>Favorites</v>
      </c>
      <c r="T35" s="16" t="s">
        <v>166</v>
      </c>
      <c r="U35" s="28" t="str" cm="1">
        <f t="array" aca="1" ref="U35" ca="1">INDIRECT("dataset"&amp;C35&amp;"_"&amp;E35&amp;"!"&amp;V35&amp;"2")</f>
        <v>Plan
 to Watch</v>
      </c>
      <c r="V35" s="16" t="s">
        <v>165</v>
      </c>
      <c r="W35" s="16" t="str">
        <f t="shared" ca="1" si="13"/>
        <v>88 86 83</v>
      </c>
      <c r="X35" s="16"/>
      <c r="Y35" s="25" t="str">
        <f t="shared" ca="1" si="24"/>
        <v xml:space="preserve">In the 'Plan
 to Watch' column, give the row names of the animes with the highest 3 values in descending order </v>
      </c>
      <c r="Z35" s="16">
        <f t="shared" ca="1" si="25"/>
        <v>88</v>
      </c>
      <c r="AA35" s="16">
        <f t="shared" ca="1" si="26"/>
        <v>5</v>
      </c>
      <c r="AB35" s="16" t="str" cm="1">
        <f t="array" aca="1" ref="AB35" ca="1">INDIRECT("dataset"&amp;C35&amp;"_"&amp;E35&amp;"!"&amp;"B"&amp;AA35)</f>
        <v>Connect Angel</v>
      </c>
      <c r="AC35" s="16">
        <f t="shared" ca="1" si="27"/>
        <v>86</v>
      </c>
      <c r="AD35" s="16">
        <f t="shared" ca="1" si="28"/>
        <v>18</v>
      </c>
      <c r="AE35" s="16" t="str" cm="1">
        <f t="array" aca="1" ref="AE35" ca="1">INDIRECT("dataset"&amp;C35&amp;"_"&amp;E35&amp;"!"&amp;"B"&amp;AD35)</f>
        <v>Best Humanity</v>
      </c>
      <c r="AF35" s="16">
        <f t="shared" ca="1" si="29"/>
        <v>83</v>
      </c>
      <c r="AG35" s="16">
        <f t="shared" ca="1" si="30"/>
        <v>6</v>
      </c>
      <c r="AH35" s="16" t="str" cm="1">
        <f t="array" aca="1" ref="AH35" ca="1">INDIRECT("dataset"&amp;C35&amp;"_"&amp;E35&amp;"!"&amp;"B"&amp;AG35)</f>
        <v>Assassian World</v>
      </c>
      <c r="AI35" s="16" t="str">
        <f t="shared" ca="1" si="14"/>
        <v>Connect Angel-Best Humanity-Assassian World</v>
      </c>
      <c r="AJ35" s="16" t="str">
        <f t="shared" ca="1" si="15"/>
        <v>5 18 6</v>
      </c>
      <c r="AK35" s="28" t="str" cm="1">
        <f t="array" aca="1" ref="AK35" ca="1">INDIRECT("dataset"&amp;C35&amp;"_"&amp;E35&amp;"!"&amp;AL35&amp;"2")</f>
        <v>Ranked</v>
      </c>
      <c r="AL35" s="16" t="s">
        <v>167</v>
      </c>
      <c r="AM35" s="16"/>
      <c r="AN35" s="16"/>
      <c r="AO35" s="26" t="str">
        <f t="shared" ca="1" si="16"/>
        <v>In the 'Ranked' column, calculate a rough estimate of the average value</v>
      </c>
      <c r="AP35" s="16">
        <f t="shared" ca="1" si="31"/>
        <v>62.379310344827587</v>
      </c>
      <c r="AQ35" s="16" t="s">
        <v>167</v>
      </c>
      <c r="AR35" s="68" t="str" cm="1">
        <f t="array" aca="1" ref="AR35" ca="1">INDIRECT("dataset"&amp;C35&amp;"_"&amp;E35&amp;"!"&amp;AS35&amp;"2")</f>
        <v>On-Hold</v>
      </c>
      <c r="AS35" s="16" t="s">
        <v>173</v>
      </c>
      <c r="AT35" s="16" cm="1">
        <f t="array" aca="1" ref="AT35" ca="1">INDIRECT("dataset"&amp;C35&amp;"_"&amp;E35&amp;"!"&amp;AS35&amp;AX35)</f>
        <v>26</v>
      </c>
      <c r="AU35" s="16">
        <f t="shared" ca="1" si="32"/>
        <v>1</v>
      </c>
      <c r="AV35" s="37" t="str">
        <f t="shared" ca="1" si="17"/>
        <v xml:space="preserve">In the 'On-Hold' column, find the anime with a value equal to '26' </v>
      </c>
      <c r="AW35" s="24" t="str" cm="1">
        <f t="array" aca="1" ref="AW35" ca="1">INDIRECT("dataset"&amp;C35&amp;"_"&amp;E35&amp;"!"&amp;"B"&amp;AX35)</f>
        <v>Attacking Titan</v>
      </c>
      <c r="AX35" s="16">
        <v>20</v>
      </c>
    </row>
    <row r="36" spans="1:75" x14ac:dyDescent="0.35">
      <c r="A36" s="24" t="str">
        <f t="shared" si="11"/>
        <v>DS3_anime_plain3.png</v>
      </c>
      <c r="B36" s="16">
        <v>35</v>
      </c>
      <c r="C36" s="16">
        <v>3</v>
      </c>
      <c r="D36" s="16" t="s">
        <v>163</v>
      </c>
      <c r="E36" s="16" t="s">
        <v>177</v>
      </c>
      <c r="F36" s="16">
        <v>3</v>
      </c>
      <c r="G36" s="28" t="str" cm="1">
        <f t="array" aca="1" ref="G36" ca="1">INDIRECT("dataset"&amp;C36&amp;"_"&amp;E36&amp;"!"&amp;H36&amp;"2")</f>
        <v>Popularity</v>
      </c>
      <c r="H36" s="16" t="s">
        <v>169</v>
      </c>
      <c r="I36" s="16">
        <v>88</v>
      </c>
      <c r="J36" s="16">
        <f t="shared" ca="1" si="12"/>
        <v>0</v>
      </c>
      <c r="K36" s="17" t="str">
        <f t="shared" ca="1" si="21"/>
        <v xml:space="preserve">In the 'Popularity' column, count how many cells exceed the value of '88' </v>
      </c>
      <c r="L36" s="16">
        <f t="shared" ca="1" si="20"/>
        <v>5</v>
      </c>
      <c r="M36" s="16" t="s">
        <v>169</v>
      </c>
      <c r="N36" s="35" t="str" cm="1">
        <f t="array" aca="1" ref="N36" ca="1">INDIRECT("DS"&amp;C36&amp;"_T2_"&amp;E36&amp;"!"&amp;O36&amp;"2")</f>
        <v>Completed</v>
      </c>
      <c r="O36" s="16" t="s">
        <v>179</v>
      </c>
      <c r="P36" s="34">
        <f t="shared" ca="1" si="22"/>
        <v>0.99227475769340667</v>
      </c>
      <c r="Q36" s="34"/>
      <c r="R36" s="25" t="str">
        <f t="shared" ca="1" si="23"/>
        <v xml:space="preserve">Determine which of the last 5 columns is most positively correalated with the first column named 'Completed' </v>
      </c>
      <c r="S36" s="34" t="str" cm="1">
        <f t="array" aca="1" ref="S36" ca="1">INDIRECT("DS"&amp;C36&amp;"_T2_"&amp;E36&amp;"!"&amp;T36&amp;"2")</f>
        <v>Episodes</v>
      </c>
      <c r="T36" s="16" t="s">
        <v>171</v>
      </c>
      <c r="U36" s="28" t="str" cm="1">
        <f t="array" aca="1" ref="U36" ca="1">INDIRECT("dataset"&amp;C36&amp;"_"&amp;E36&amp;"!"&amp;V36&amp;"2")</f>
        <v>Ranked</v>
      </c>
      <c r="V36" s="16" t="s">
        <v>164</v>
      </c>
      <c r="W36" s="16" t="str">
        <f t="shared" ca="1" si="13"/>
        <v>75 73 71</v>
      </c>
      <c r="X36" s="16"/>
      <c r="Y36" s="25" t="str">
        <f t="shared" ca="1" si="24"/>
        <v xml:space="preserve">In the 'Ranked' column, give the row names of the animes with the highest 3 values in descending order </v>
      </c>
      <c r="Z36" s="16">
        <f t="shared" ca="1" si="25"/>
        <v>75</v>
      </c>
      <c r="AA36" s="16">
        <f t="shared" ca="1" si="26"/>
        <v>5</v>
      </c>
      <c r="AB36" s="16" t="str" cm="1">
        <f t="array" aca="1" ref="AB36" ca="1">INDIRECT("dataset"&amp;C36&amp;"_"&amp;E36&amp;"!"&amp;"B"&amp;AA36)</f>
        <v>Ultra Generation</v>
      </c>
      <c r="AC36" s="16">
        <f t="shared" ca="1" si="27"/>
        <v>73</v>
      </c>
      <c r="AD36" s="16">
        <f t="shared" ca="1" si="28"/>
        <v>10</v>
      </c>
      <c r="AE36" s="16" t="str" cm="1">
        <f t="array" aca="1" ref="AE36" ca="1">INDIRECT("dataset"&amp;C36&amp;"_"&amp;E36&amp;"!"&amp;"B"&amp;AD36)</f>
        <v>Connect Angel</v>
      </c>
      <c r="AF36" s="16">
        <f t="shared" ca="1" si="29"/>
        <v>71</v>
      </c>
      <c r="AG36" s="16">
        <f t="shared" ca="1" si="30"/>
        <v>11</v>
      </c>
      <c r="AH36" s="16" t="str" cm="1">
        <f t="array" aca="1" ref="AH36" ca="1">INDIRECT("dataset"&amp;C36&amp;"_"&amp;E36&amp;"!"&amp;"B"&amp;AG36)</f>
        <v>Magical Warfare</v>
      </c>
      <c r="AI36" s="16" t="str">
        <f t="shared" ca="1" si="14"/>
        <v>Ultra Generation-Connect Angel-Magical Warfare</v>
      </c>
      <c r="AJ36" s="16" t="str">
        <f t="shared" ca="1" si="15"/>
        <v>5 10 11</v>
      </c>
      <c r="AK36" s="28" t="str" cm="1">
        <f t="array" aca="1" ref="AK36" ca="1">INDIRECT("dataset"&amp;C36&amp;"_"&amp;E36&amp;"!"&amp;AL36&amp;"2")</f>
        <v>Completed</v>
      </c>
      <c r="AL36" s="16" t="s">
        <v>170</v>
      </c>
      <c r="AM36" s="16"/>
      <c r="AN36" s="16"/>
      <c r="AO36" s="26" t="str">
        <f t="shared" ca="1" si="16"/>
        <v>In the 'Completed' column, calculate a rough estimate of the average value</v>
      </c>
      <c r="AP36" s="16">
        <f t="shared" ca="1" si="31"/>
        <v>37.862068965517238</v>
      </c>
      <c r="AQ36" s="16" t="s">
        <v>170</v>
      </c>
      <c r="AR36" s="68" t="str" cm="1">
        <f t="array" aca="1" ref="AR36" ca="1">INDIRECT("dataset"&amp;C36&amp;"_"&amp;E36&amp;"!"&amp;AS36&amp;"2")</f>
        <v>On-Hold</v>
      </c>
      <c r="AS36" s="16" t="s">
        <v>165</v>
      </c>
      <c r="AT36" s="16" cm="1">
        <f t="array" aca="1" ref="AT36" ca="1">INDIRECT("dataset"&amp;C36&amp;"_"&amp;E36&amp;"!"&amp;AS36&amp;AX36)</f>
        <v>17</v>
      </c>
      <c r="AU36" s="16">
        <f t="shared" ca="1" si="32"/>
        <v>1</v>
      </c>
      <c r="AV36" s="37" t="str">
        <f t="shared" ca="1" si="17"/>
        <v xml:space="preserve">In the 'On-Hold' column, find the anime with a value equal to '17' </v>
      </c>
      <c r="AW36" s="24" t="str" cm="1">
        <f t="array" aca="1" ref="AW36" ca="1">INDIRECT("dataset"&amp;C36&amp;"_"&amp;E36&amp;"!"&amp;"B"&amp;AX36)</f>
        <v>Ultimate horror</v>
      </c>
      <c r="AX36" s="16">
        <v>16</v>
      </c>
    </row>
    <row r="37" spans="1:75" x14ac:dyDescent="0.35">
      <c r="A37" s="24" t="str">
        <f t="shared" si="11"/>
        <v>DS4_anime_plain4.png</v>
      </c>
      <c r="B37" s="16">
        <v>36</v>
      </c>
      <c r="C37" s="16">
        <v>4</v>
      </c>
      <c r="D37" s="16" t="s">
        <v>163</v>
      </c>
      <c r="E37" s="16" t="s">
        <v>177</v>
      </c>
      <c r="F37" s="16">
        <v>4</v>
      </c>
      <c r="G37" s="28" t="str" cm="1">
        <f t="array" aca="1" ref="G37" ca="1">INDIRECT("dataset"&amp;C37&amp;"_"&amp;E37&amp;"!"&amp;H37&amp;"2")</f>
        <v>Score</v>
      </c>
      <c r="H37" s="16" t="s">
        <v>171</v>
      </c>
      <c r="I37" s="16">
        <v>43</v>
      </c>
      <c r="J37" s="16">
        <f t="shared" ca="1" si="12"/>
        <v>0</v>
      </c>
      <c r="K37" s="17" t="str">
        <f t="shared" ca="1" si="21"/>
        <v xml:space="preserve">In the 'Score' column, count how many cells exceed the value of '43' </v>
      </c>
      <c r="L37" s="16">
        <f t="shared" ca="1" si="20"/>
        <v>8</v>
      </c>
      <c r="M37" s="16" t="s">
        <v>171</v>
      </c>
      <c r="N37" s="35" t="str" cm="1">
        <f t="array" aca="1" ref="N37" ca="1">INDIRECT("DS"&amp;C37&amp;"_T2_"&amp;E37&amp;"!"&amp;O37&amp;"2")</f>
        <v>Score</v>
      </c>
      <c r="O37" s="16" t="s">
        <v>179</v>
      </c>
      <c r="P37" s="34">
        <f t="shared" ca="1" si="22"/>
        <v>0.99941483276183429</v>
      </c>
      <c r="Q37" s="34"/>
      <c r="R37" s="25" t="str">
        <f t="shared" ca="1" si="23"/>
        <v xml:space="preserve">Determine which of the last 5 columns is most positively correalated with the first column named 'Score' </v>
      </c>
      <c r="S37" s="34" t="str" cm="1">
        <f t="array" aca="1" ref="S37" ca="1">INDIRECT("DS"&amp;C37&amp;"_T2_"&amp;E37&amp;"!"&amp;T37&amp;"2")</f>
        <v>Dropped</v>
      </c>
      <c r="T37" s="16" t="s">
        <v>164</v>
      </c>
      <c r="U37" s="28" t="str" cm="1">
        <f t="array" aca="1" ref="U37" ca="1">INDIRECT("dataset"&amp;C37&amp;"_"&amp;E37&amp;"!"&amp;V37&amp;"2")</f>
        <v>Score</v>
      </c>
      <c r="V37" s="16" t="s">
        <v>171</v>
      </c>
      <c r="W37" s="16" t="str">
        <f t="shared" ca="1" si="13"/>
        <v>74 73 70</v>
      </c>
      <c r="X37" s="16"/>
      <c r="Y37" s="25" t="str">
        <f t="shared" ca="1" si="24"/>
        <v xml:space="preserve">In the 'Score' column, give the row names of the animes with the highest 3 values in descending order </v>
      </c>
      <c r="Z37" s="16">
        <f t="shared" ca="1" si="25"/>
        <v>74</v>
      </c>
      <c r="AA37" s="16">
        <f t="shared" ca="1" si="26"/>
        <v>6</v>
      </c>
      <c r="AB37" s="16" t="str" cm="1">
        <f t="array" aca="1" ref="AB37" ca="1">INDIRECT("dataset"&amp;C37&amp;"_"&amp;E37&amp;"!"&amp;"B"&amp;AA37)</f>
        <v>Ultra Generation</v>
      </c>
      <c r="AC37" s="16">
        <f t="shared" ca="1" si="27"/>
        <v>73</v>
      </c>
      <c r="AD37" s="16">
        <f t="shared" ca="1" si="28"/>
        <v>24</v>
      </c>
      <c r="AE37" s="16" t="str" cm="1">
        <f t="array" aca="1" ref="AE37" ca="1">INDIRECT("dataset"&amp;C37&amp;"_"&amp;E37&amp;"!"&amp;"B"&amp;AD37)</f>
        <v>Mobile Phone</v>
      </c>
      <c r="AF37" s="16">
        <f t="shared" ca="1" si="29"/>
        <v>70</v>
      </c>
      <c r="AG37" s="16">
        <f t="shared" ca="1" si="30"/>
        <v>22</v>
      </c>
      <c r="AH37" s="16" t="str" cm="1">
        <f t="array" aca="1" ref="AH37" ca="1">INDIRECT("dataset"&amp;C37&amp;"_"&amp;E37&amp;"!"&amp;"B"&amp;AG37)</f>
        <v>Ultimate horror</v>
      </c>
      <c r="AI37" s="16" t="str">
        <f t="shared" ca="1" si="14"/>
        <v>Ultra Generation-Mobile Phone-Ultimate horror</v>
      </c>
      <c r="AJ37" s="16" t="str">
        <f t="shared" ca="1" si="15"/>
        <v>6 24 22</v>
      </c>
      <c r="AK37" s="28" t="str" cm="1">
        <f t="array" aca="1" ref="AK37" ca="1">INDIRECT("dataset"&amp;C37&amp;"_"&amp;E37&amp;"!"&amp;AL37&amp;"2")</f>
        <v>Members</v>
      </c>
      <c r="AL37" s="16" t="s">
        <v>169</v>
      </c>
      <c r="AM37" s="16"/>
      <c r="AN37" s="16"/>
      <c r="AO37" s="26" t="str">
        <f t="shared" ca="1" si="16"/>
        <v>In the 'Members' column, calculate a rough estimate of the average value</v>
      </c>
      <c r="AP37" s="16">
        <f t="shared" ca="1" si="31"/>
        <v>47.655172413793103</v>
      </c>
      <c r="AQ37" s="16" t="s">
        <v>169</v>
      </c>
      <c r="AR37" s="68" t="str" cm="1">
        <f t="array" aca="1" ref="AR37" ca="1">INDIRECT("dataset"&amp;C37&amp;"_"&amp;E37&amp;"!"&amp;AS37&amp;"2")</f>
        <v>Popularity</v>
      </c>
      <c r="AS37" s="16" t="s">
        <v>164</v>
      </c>
      <c r="AT37" s="16" cm="1">
        <f t="array" aca="1" ref="AT37" ca="1">INDIRECT("dataset"&amp;C37&amp;"_"&amp;E37&amp;"!"&amp;AS37&amp;AX37)</f>
        <v>12</v>
      </c>
      <c r="AU37" s="16">
        <f t="shared" ca="1" si="32"/>
        <v>1</v>
      </c>
      <c r="AV37" s="37" t="str">
        <f t="shared" ca="1" si="17"/>
        <v xml:space="preserve">In the 'Popularity' column, find the anime with a value equal to '12' </v>
      </c>
      <c r="AW37" s="24" t="str" cm="1">
        <f t="array" aca="1" ref="AW37" ca="1">INDIRECT("dataset"&amp;C37&amp;"_"&amp;E37&amp;"!"&amp;"B"&amp;AX37)</f>
        <v>Helping Alice</v>
      </c>
      <c r="AX37" s="16">
        <v>18</v>
      </c>
    </row>
    <row r="38" spans="1:75" s="52" customFormat="1" x14ac:dyDescent="0.35">
      <c r="A38" s="52" t="str">
        <f t="shared" si="11"/>
        <v>DS5_cereal_plain1.png</v>
      </c>
      <c r="B38" s="53">
        <v>37</v>
      </c>
      <c r="C38" s="53">
        <v>5</v>
      </c>
      <c r="D38" s="53" t="s">
        <v>172</v>
      </c>
      <c r="E38" s="53" t="s">
        <v>177</v>
      </c>
      <c r="F38" s="53">
        <v>1</v>
      </c>
      <c r="G38" s="54" t="str" cm="1">
        <f t="array" aca="1" ref="G38" ca="1">INDIRECT("dataset"&amp;C38&amp;"_"&amp;E38&amp;"!"&amp;H38&amp;"2")</f>
        <v>Potassium</v>
      </c>
      <c r="H38" s="53" t="s">
        <v>165</v>
      </c>
      <c r="I38" s="53">
        <v>57</v>
      </c>
      <c r="J38" s="53">
        <f t="shared" ca="1" si="12"/>
        <v>0</v>
      </c>
      <c r="K38" s="55" t="str">
        <f t="shared" ca="1" si="21"/>
        <v xml:space="preserve">In the 'Potassium' column, count how many cells exceed the value of '57' </v>
      </c>
      <c r="L38" s="53">
        <f t="shared" ca="1" si="20"/>
        <v>8</v>
      </c>
      <c r="M38" s="53" t="s">
        <v>165</v>
      </c>
      <c r="N38" s="35" t="str" cm="1">
        <f t="array" aca="1" ref="N38" ca="1">INDIRECT("DS"&amp;C38&amp;"_T2_"&amp;E38&amp;"!"&amp;O38&amp;"2")</f>
        <v>Potassium</v>
      </c>
      <c r="O38" s="53" t="s">
        <v>179</v>
      </c>
      <c r="P38" s="34">
        <f t="shared" ca="1" si="22"/>
        <v>0.99941483276183463</v>
      </c>
      <c r="Q38" s="34"/>
      <c r="R38" s="56" t="str">
        <f t="shared" ca="1" si="23"/>
        <v xml:space="preserve">Determine which of the last 5 columns is most positively correalated with the first column named 'Potassium' </v>
      </c>
      <c r="S38" s="34" t="str" cm="1">
        <f t="array" aca="1" ref="S38" ca="1">INDIRECT("DS"&amp;C38&amp;"_T2_"&amp;E38&amp;"!"&amp;T38&amp;"2")</f>
        <v>Sugars</v>
      </c>
      <c r="T38" s="53" t="s">
        <v>171</v>
      </c>
      <c r="U38" s="54" t="str" cm="1">
        <f t="array" aca="1" ref="U38" ca="1">INDIRECT("dataset"&amp;C38&amp;"_"&amp;E38&amp;"!"&amp;V38&amp;"2")</f>
        <v>Carbo</v>
      </c>
      <c r="V38" s="53" t="s">
        <v>173</v>
      </c>
      <c r="W38" s="53" t="str">
        <f t="shared" ca="1" si="13"/>
        <v>88 86 83</v>
      </c>
      <c r="X38" s="53"/>
      <c r="Y38" s="56" t="str">
        <f t="shared" ca="1" si="24"/>
        <v xml:space="preserve">In the 'Carbo' column, give the row names of the cereals with the highest 3 values in descending order </v>
      </c>
      <c r="Z38" s="53">
        <f t="shared" ca="1" si="25"/>
        <v>88</v>
      </c>
      <c r="AA38" s="53">
        <f t="shared" ca="1" si="26"/>
        <v>5</v>
      </c>
      <c r="AB38" s="53" t="str" cm="1">
        <f t="array" aca="1" ref="AB38" ca="1">INDIRECT("dataset"&amp;C38&amp;"_"&amp;E38&amp;"!"&amp;"B"&amp;AA38)</f>
        <v>Oatmeal Crisp</v>
      </c>
      <c r="AC38" s="53">
        <f t="shared" ca="1" si="27"/>
        <v>86</v>
      </c>
      <c r="AD38" s="53">
        <f t="shared" ca="1" si="28"/>
        <v>19</v>
      </c>
      <c r="AE38" s="53" t="str" cm="1">
        <f t="array" aca="1" ref="AE38" ca="1">INDIRECT("dataset"&amp;C38&amp;"_"&amp;E38&amp;"!"&amp;"B"&amp;AD38)</f>
        <v>Wheat Cream</v>
      </c>
      <c r="AF38" s="53">
        <f t="shared" ca="1" si="29"/>
        <v>83</v>
      </c>
      <c r="AG38" s="53">
        <f t="shared" ca="1" si="30"/>
        <v>20</v>
      </c>
      <c r="AH38" s="53" t="str" cm="1">
        <f t="array" aca="1" ref="AH38" ca="1">INDIRECT("dataset"&amp;C38&amp;"_"&amp;E38&amp;"!"&amp;"B"&amp;AG38)</f>
        <v>Grape Flakes</v>
      </c>
      <c r="AI38" s="53" t="str">
        <f t="shared" ca="1" si="14"/>
        <v>Oatmeal Crisp-Wheat Cream-Grape Flakes</v>
      </c>
      <c r="AJ38" s="53" t="str">
        <f t="shared" ca="1" si="15"/>
        <v>5 19 20</v>
      </c>
      <c r="AK38" s="54" t="str" cm="1">
        <f t="array" aca="1" ref="AK38" ca="1">INDIRECT("dataset"&amp;C38&amp;"_"&amp;E38&amp;"!"&amp;AL38&amp;"2")</f>
        <v>Sugars</v>
      </c>
      <c r="AL38" s="53" t="s">
        <v>167</v>
      </c>
      <c r="AM38" s="53"/>
      <c r="AN38" s="53"/>
      <c r="AO38" s="57" t="str">
        <f t="shared" ca="1" si="16"/>
        <v>In the 'Sugars' column, calculate a rough estimate of the average value</v>
      </c>
      <c r="AP38" s="53">
        <f t="shared" ca="1" si="31"/>
        <v>56.931034482758619</v>
      </c>
      <c r="AQ38" s="53" t="s">
        <v>167</v>
      </c>
      <c r="AR38" s="58" t="str" cm="1">
        <f t="array" aca="1" ref="AR38" ca="1">INDIRECT("dataset"&amp;C38&amp;"_"&amp;E38&amp;"!"&amp;AS38&amp;"2")</f>
        <v>Sodium</v>
      </c>
      <c r="AS38" s="53" t="s">
        <v>171</v>
      </c>
      <c r="AT38" s="53" cm="1">
        <f t="array" aca="1" ref="AT38" ca="1">INDIRECT("dataset"&amp;C38&amp;"_"&amp;E38&amp;"!"&amp;AS38&amp;AX38)</f>
        <v>51</v>
      </c>
      <c r="AU38" s="53">
        <f t="shared" ca="1" si="32"/>
        <v>1</v>
      </c>
      <c r="AV38" s="37" t="str">
        <f t="shared" ca="1" si="17"/>
        <v xml:space="preserve">In the 'Sodium' column, find the cereal with a value equal to '51' </v>
      </c>
      <c r="AW38" s="52" t="str" cm="1">
        <f t="array" aca="1" ref="AW38" ca="1">INDIRECT("dataset"&amp;C38&amp;"_"&amp;E38&amp;"!"&amp;"B"&amp;AX38)</f>
        <v>Bran Chex</v>
      </c>
      <c r="AX38" s="53">
        <v>17</v>
      </c>
    </row>
    <row r="39" spans="1:75" s="52" customFormat="1" x14ac:dyDescent="0.35">
      <c r="A39" s="52" t="str">
        <f t="shared" si="11"/>
        <v>DS6_cereal_plain2.png</v>
      </c>
      <c r="B39" s="53">
        <v>38</v>
      </c>
      <c r="C39" s="53">
        <v>6</v>
      </c>
      <c r="D39" s="53" t="s">
        <v>172</v>
      </c>
      <c r="E39" s="53" t="s">
        <v>177</v>
      </c>
      <c r="F39" s="53">
        <v>2</v>
      </c>
      <c r="G39" s="54" t="str" cm="1">
        <f t="array" aca="1" ref="G39" ca="1">INDIRECT("dataset"&amp;C39&amp;"_"&amp;E39&amp;"!"&amp;H39&amp;"2")</f>
        <v>Carbo</v>
      </c>
      <c r="H39" s="53" t="s">
        <v>173</v>
      </c>
      <c r="I39" s="53">
        <v>70</v>
      </c>
      <c r="J39" s="53">
        <f t="shared" ca="1" si="12"/>
        <v>0</v>
      </c>
      <c r="K39" s="55" t="str">
        <f t="shared" ca="1" si="21"/>
        <v xml:space="preserve">In the 'Carbo' column, count how many cells exceed the value of '70' </v>
      </c>
      <c r="L39" s="53">
        <f t="shared" ca="1" si="20"/>
        <v>5</v>
      </c>
      <c r="M39" s="53" t="s">
        <v>173</v>
      </c>
      <c r="N39" s="35" t="str" cm="1">
        <f t="array" aca="1" ref="N39" ca="1">INDIRECT("DS"&amp;C39&amp;"_T2_"&amp;E39&amp;"!"&amp;O39&amp;"2")</f>
        <v>Calories</v>
      </c>
      <c r="O39" s="53" t="s">
        <v>179</v>
      </c>
      <c r="P39" s="34">
        <f t="shared" ca="1" si="22"/>
        <v>0.99227475769340689</v>
      </c>
      <c r="Q39" s="34"/>
      <c r="R39" s="56" t="str">
        <f t="shared" ca="1" si="23"/>
        <v xml:space="preserve">Determine which of the last 5 columns is most positively correalated with the first column named 'Calories' </v>
      </c>
      <c r="S39" s="34" t="str" cm="1">
        <f t="array" aca="1" ref="S39" ca="1">INDIRECT("DS"&amp;C39&amp;"_T2_"&amp;E39&amp;"!"&amp;T39&amp;"2")</f>
        <v>Protein</v>
      </c>
      <c r="T39" s="53" t="s">
        <v>165</v>
      </c>
      <c r="U39" s="54" t="str" cm="1">
        <f t="array" aca="1" ref="U39" ca="1">INDIRECT("dataset"&amp;C39&amp;"_"&amp;E39&amp;"!"&amp;V39&amp;"2")</f>
        <v>Potassium</v>
      </c>
      <c r="V39" s="53" t="s">
        <v>165</v>
      </c>
      <c r="W39" s="53" t="str">
        <f t="shared" ca="1" si="13"/>
        <v>71 70 68</v>
      </c>
      <c r="X39" s="53"/>
      <c r="Y39" s="56" t="str">
        <f t="shared" ca="1" si="24"/>
        <v xml:space="preserve">In the 'Potassium' column, give the row names of the cereals with the highest 3 values in descending order </v>
      </c>
      <c r="Z39" s="53">
        <f t="shared" ca="1" si="25"/>
        <v>71</v>
      </c>
      <c r="AA39" s="53">
        <f t="shared" ca="1" si="26"/>
        <v>22</v>
      </c>
      <c r="AB39" s="53" t="str" cm="1">
        <f t="array" aca="1" ref="AB39" ca="1">INDIRECT("dataset"&amp;C39&amp;"_"&amp;E39&amp;"!"&amp;"B"&amp;AA39)</f>
        <v>Corn Favorite</v>
      </c>
      <c r="AC39" s="53">
        <f t="shared" ca="1" si="27"/>
        <v>70</v>
      </c>
      <c r="AD39" s="53">
        <f t="shared" ca="1" si="28"/>
        <v>3</v>
      </c>
      <c r="AE39" s="53" t="str" cm="1">
        <f t="array" aca="1" ref="AE39" ca="1">INDIRECT("dataset"&amp;C39&amp;"_"&amp;E39&amp;"!"&amp;"B"&amp;AD39)</f>
        <v>Frosted Flakes</v>
      </c>
      <c r="AF39" s="53">
        <f t="shared" ca="1" si="29"/>
        <v>68</v>
      </c>
      <c r="AG39" s="53">
        <f t="shared" ca="1" si="30"/>
        <v>7</v>
      </c>
      <c r="AH39" s="53" t="str" cm="1">
        <f t="array" aca="1" ref="AH39" ca="1">INDIRECT("dataset"&amp;C39&amp;"_"&amp;E39&amp;"!"&amp;"B"&amp;AG39)</f>
        <v>Natural Bran</v>
      </c>
      <c r="AI39" s="53" t="str">
        <f t="shared" ca="1" si="14"/>
        <v>Corn Favorite-Frosted Flakes-Natural Bran</v>
      </c>
      <c r="AJ39" s="53" t="str">
        <f t="shared" ca="1" si="15"/>
        <v>22 3 7</v>
      </c>
      <c r="AK39" s="54" t="str" cm="1">
        <f t="array" aca="1" ref="AK39" ca="1">INDIRECT("dataset"&amp;C39&amp;"_"&amp;E39&amp;"!"&amp;AL39&amp;"2")</f>
        <v>Score</v>
      </c>
      <c r="AL39" s="53" t="s">
        <v>170</v>
      </c>
      <c r="AM39" s="53"/>
      <c r="AN39" s="53"/>
      <c r="AO39" s="57" t="str">
        <f t="shared" ca="1" si="16"/>
        <v>In the 'Score' column, calculate a rough estimate of the average value</v>
      </c>
      <c r="AP39" s="53">
        <f t="shared" ca="1" si="31"/>
        <v>42.103448275862071</v>
      </c>
      <c r="AQ39" s="53" t="s">
        <v>170</v>
      </c>
      <c r="AR39" s="58" t="str" cm="1">
        <f t="array" aca="1" ref="AR39" ca="1">INDIRECT("dataset"&amp;C39&amp;"_"&amp;E39&amp;"!"&amp;AS39&amp;"2")</f>
        <v>Carbo</v>
      </c>
      <c r="AS39" s="53" t="s">
        <v>173</v>
      </c>
      <c r="AT39" s="53" cm="1">
        <f t="array" aca="1" ref="AT39" ca="1">INDIRECT("dataset"&amp;C39&amp;"_"&amp;E39&amp;"!"&amp;AS39&amp;AX39)</f>
        <v>32</v>
      </c>
      <c r="AU39" s="53">
        <f t="shared" ca="1" si="32"/>
        <v>1</v>
      </c>
      <c r="AV39" s="37" t="str">
        <f t="shared" ca="1" si="17"/>
        <v xml:space="preserve">In the 'Carbo' column, find the cereal with a value equal to '32' </v>
      </c>
      <c r="AW39" s="52" t="str" cm="1">
        <f t="array" aca="1" ref="AW39" ca="1">INDIRECT("dataset"&amp;C39&amp;"_"&amp;E39&amp;"!"&amp;"B"&amp;AX39)</f>
        <v>Double Chex</v>
      </c>
      <c r="AX39" s="53">
        <v>19</v>
      </c>
    </row>
    <row r="40" spans="1:75" s="52" customFormat="1" x14ac:dyDescent="0.35">
      <c r="A40" s="52" t="str">
        <f t="shared" si="11"/>
        <v>DS7_cereal_plain3.png</v>
      </c>
      <c r="B40" s="53">
        <v>39</v>
      </c>
      <c r="C40" s="53">
        <v>7</v>
      </c>
      <c r="D40" s="53" t="s">
        <v>172</v>
      </c>
      <c r="E40" s="53" t="s">
        <v>177</v>
      </c>
      <c r="F40" s="53">
        <v>3</v>
      </c>
      <c r="G40" s="54" t="str" cm="1">
        <f t="array" aca="1" ref="G40" ca="1">INDIRECT("dataset"&amp;C40&amp;"_"&amp;E40&amp;"!"&amp;H40&amp;"2")</f>
        <v>Score</v>
      </c>
      <c r="H40" s="53" t="s">
        <v>164</v>
      </c>
      <c r="I40" s="53">
        <v>45</v>
      </c>
      <c r="J40" s="53">
        <f t="shared" ca="1" si="12"/>
        <v>0</v>
      </c>
      <c r="K40" s="55" t="str">
        <f t="shared" ca="1" si="21"/>
        <v xml:space="preserve">In the 'Score' column, count how many cells exceed the value of '45' </v>
      </c>
      <c r="L40" s="53">
        <f t="shared" ca="1" si="20"/>
        <v>6</v>
      </c>
      <c r="M40" s="53" t="s">
        <v>164</v>
      </c>
      <c r="N40" s="35" t="str" cm="1">
        <f t="array" aca="1" ref="N40" ca="1">INDIRECT("DS"&amp;C40&amp;"_T2_"&amp;E40&amp;"!"&amp;O40&amp;"2")</f>
        <v>Iron</v>
      </c>
      <c r="O40" s="53" t="s">
        <v>179</v>
      </c>
      <c r="P40" s="34">
        <f t="shared" ca="1" si="22"/>
        <v>0.99941483276183429</v>
      </c>
      <c r="Q40" s="34"/>
      <c r="R40" s="56" t="str">
        <f t="shared" ca="1" si="23"/>
        <v xml:space="preserve">Determine which of the last 5 columns is most positively correalated with the first column named 'Iron' </v>
      </c>
      <c r="S40" s="34" t="str" cm="1">
        <f t="array" aca="1" ref="S40" ca="1">INDIRECT("DS"&amp;C40&amp;"_T2_"&amp;E40&amp;"!"&amp;T40&amp;"2")</f>
        <v>Carbo</v>
      </c>
      <c r="T40" s="53" t="s">
        <v>164</v>
      </c>
      <c r="U40" s="54" t="str" cm="1">
        <f t="array" aca="1" ref="U40" ca="1">INDIRECT("dataset"&amp;C40&amp;"_"&amp;E40&amp;"!"&amp;V40&amp;"2")</f>
        <v>Score</v>
      </c>
      <c r="V40" s="53" t="s">
        <v>164</v>
      </c>
      <c r="W40" s="53" t="str">
        <f t="shared" ca="1" si="13"/>
        <v>60 56 53</v>
      </c>
      <c r="X40" s="53"/>
      <c r="Y40" s="56" t="str">
        <f t="shared" ca="1" si="24"/>
        <v xml:space="preserve">In the 'Score' column, give the row names of the cereals with the highest 3 values in descending order </v>
      </c>
      <c r="Z40" s="53">
        <f t="shared" ca="1" si="25"/>
        <v>60</v>
      </c>
      <c r="AA40" s="53">
        <f t="shared" ca="1" si="26"/>
        <v>7</v>
      </c>
      <c r="AB40" s="53" t="str" cm="1">
        <f t="array" aca="1" ref="AB40" ca="1">INDIRECT("dataset"&amp;C40&amp;"_"&amp;E40&amp;"!"&amp;"B"&amp;AA40)</f>
        <v>Count Chocula</v>
      </c>
      <c r="AC40" s="53">
        <f t="shared" ca="1" si="27"/>
        <v>56</v>
      </c>
      <c r="AD40" s="53">
        <f t="shared" ca="1" si="28"/>
        <v>23</v>
      </c>
      <c r="AE40" s="53" t="str" cm="1">
        <f t="array" aca="1" ref="AE40" ca="1">INDIRECT("dataset"&amp;C40&amp;"_"&amp;E40&amp;"!"&amp;"B"&amp;AD40)</f>
        <v>Wonderful Chex</v>
      </c>
      <c r="AF40" s="53">
        <f t="shared" ca="1" si="29"/>
        <v>53</v>
      </c>
      <c r="AG40" s="53">
        <f t="shared" ca="1" si="30"/>
        <v>18</v>
      </c>
      <c r="AH40" s="53" t="str" cm="1">
        <f t="array" aca="1" ref="AH40" ca="1">INDIRECT("dataset"&amp;C40&amp;"_"&amp;E40&amp;"!"&amp;"B"&amp;AG40)</f>
        <v>Almond Delight</v>
      </c>
      <c r="AI40" s="53" t="str">
        <f t="shared" ca="1" si="14"/>
        <v>Count Chocula-Wonderful Chex-Almond Delight</v>
      </c>
      <c r="AJ40" s="53" t="str">
        <f t="shared" ca="1" si="15"/>
        <v>7 23 18</v>
      </c>
      <c r="AK40" s="54" t="str" cm="1">
        <f t="array" aca="1" ref="AK40" ca="1">INDIRECT("dataset"&amp;C40&amp;"_"&amp;E40&amp;"!"&amp;AL40&amp;"2")</f>
        <v>Vitamins</v>
      </c>
      <c r="AL40" s="53" t="s">
        <v>168</v>
      </c>
      <c r="AM40" s="53"/>
      <c r="AN40" s="53"/>
      <c r="AO40" s="57" t="str">
        <f t="shared" ca="1" si="16"/>
        <v>In the 'Vitamins' column, calculate a rough estimate of the average value</v>
      </c>
      <c r="AP40" s="53">
        <f t="shared" ca="1" si="31"/>
        <v>35.620689655172413</v>
      </c>
      <c r="AQ40" s="53" t="s">
        <v>168</v>
      </c>
      <c r="AR40" s="58" t="str" cm="1">
        <f t="array" aca="1" ref="AR40" ca="1">INDIRECT("dataset"&amp;C40&amp;"_"&amp;E40&amp;"!"&amp;AS40&amp;"2")</f>
        <v>Protein</v>
      </c>
      <c r="AS40" s="53" t="s">
        <v>165</v>
      </c>
      <c r="AT40" s="53" cm="1">
        <f t="array" aca="1" ref="AT40" ca="1">INDIRECT("dataset"&amp;C40&amp;"_"&amp;E40&amp;"!"&amp;AS40&amp;AX40)</f>
        <v>83</v>
      </c>
      <c r="AU40" s="53">
        <f t="shared" ca="1" si="32"/>
        <v>1</v>
      </c>
      <c r="AV40" s="37" t="str">
        <f t="shared" ca="1" si="17"/>
        <v xml:space="preserve">In the 'Protein' column, find the cereal with a value equal to '83' </v>
      </c>
      <c r="AW40" s="52" t="str" cm="1">
        <f t="array" aca="1" ref="AW40" ca="1">INDIRECT("dataset"&amp;C40&amp;"_"&amp;E40&amp;"!"&amp;"B"&amp;AX40)</f>
        <v>Smile Maker</v>
      </c>
      <c r="AX40" s="53">
        <v>17</v>
      </c>
    </row>
    <row r="41" spans="1:75" s="52" customFormat="1" x14ac:dyDescent="0.35">
      <c r="A41" s="52" t="str">
        <f t="shared" si="11"/>
        <v>DS8_cereal_plain4.png</v>
      </c>
      <c r="B41" s="53">
        <v>40</v>
      </c>
      <c r="C41" s="53">
        <v>8</v>
      </c>
      <c r="D41" s="53" t="s">
        <v>172</v>
      </c>
      <c r="E41" s="53" t="s">
        <v>177</v>
      </c>
      <c r="F41" s="53">
        <v>4</v>
      </c>
      <c r="G41" s="54" t="str" cm="1">
        <f t="array" aca="1" ref="G41" ca="1">INDIRECT("dataset"&amp;C41&amp;"_"&amp;E41&amp;"!"&amp;H41&amp;"2")</f>
        <v>Vitamins</v>
      </c>
      <c r="H41" s="53" t="s">
        <v>171</v>
      </c>
      <c r="I41" s="53">
        <v>60</v>
      </c>
      <c r="J41" s="53">
        <f t="shared" ca="1" si="12"/>
        <v>0</v>
      </c>
      <c r="K41" s="55" t="str">
        <f t="shared" ca="1" si="21"/>
        <v xml:space="preserve">In the 'Vitamins' column, count how many cells exceed the value of '60' </v>
      </c>
      <c r="L41" s="53">
        <f t="shared" ca="1" si="20"/>
        <v>7</v>
      </c>
      <c r="M41" s="53" t="s">
        <v>171</v>
      </c>
      <c r="N41" s="35" t="str" cm="1">
        <f t="array" aca="1" ref="N41" ca="1">INDIRECT("DS"&amp;C41&amp;"_T2_"&amp;E41&amp;"!"&amp;O41&amp;"2")</f>
        <v>Vitamins</v>
      </c>
      <c r="O41" s="53" t="s">
        <v>179</v>
      </c>
      <c r="P41" s="34">
        <f t="shared" ca="1" si="22"/>
        <v>0.99941483276183452</v>
      </c>
      <c r="Q41" s="34"/>
      <c r="R41" s="56" t="str">
        <f t="shared" ca="1" si="23"/>
        <v xml:space="preserve">Determine which of the last 5 columns is most positively correalated with the first column named 'Vitamins' </v>
      </c>
      <c r="S41" s="34" t="str" cm="1">
        <f t="array" aca="1" ref="S41" ca="1">INDIRECT("DS"&amp;C41&amp;"_T2_"&amp;E41&amp;"!"&amp;T41&amp;"2")</f>
        <v>Potassium</v>
      </c>
      <c r="T41" s="53" t="s">
        <v>166</v>
      </c>
      <c r="U41" s="54" t="str" cm="1">
        <f t="array" aca="1" ref="U41" ca="1">INDIRECT("dataset"&amp;C41&amp;"_"&amp;E41&amp;"!"&amp;V41&amp;"2")</f>
        <v>Vitamins</v>
      </c>
      <c r="V41" s="53" t="s">
        <v>171</v>
      </c>
      <c r="W41" s="53" t="str">
        <f t="shared" ca="1" si="13"/>
        <v>75 73 71</v>
      </c>
      <c r="X41" s="53"/>
      <c r="Y41" s="56" t="str">
        <f t="shared" ca="1" si="24"/>
        <v xml:space="preserve">In the 'Vitamins' column, give the row names of the cereals with the highest 3 values in descending order </v>
      </c>
      <c r="Z41" s="53">
        <f t="shared" ca="1" si="25"/>
        <v>75</v>
      </c>
      <c r="AA41" s="53">
        <f t="shared" ca="1" si="26"/>
        <v>16</v>
      </c>
      <c r="AB41" s="53" t="str" cm="1">
        <f t="array" aca="1" ref="AB41" ca="1">INDIRECT("dataset"&amp;C41&amp;"_"&amp;E41&amp;"!"&amp;"B"&amp;AA41)</f>
        <v>Froot Loops</v>
      </c>
      <c r="AC41" s="53">
        <f t="shared" ca="1" si="27"/>
        <v>73</v>
      </c>
      <c r="AD41" s="53">
        <f t="shared" ca="1" si="28"/>
        <v>10</v>
      </c>
      <c r="AE41" s="53" t="str" cm="1">
        <f t="array" aca="1" ref="AE41" ca="1">INDIRECT("dataset"&amp;C41&amp;"_"&amp;E41&amp;"!"&amp;"B"&amp;AD41)</f>
        <v>Count Chocula</v>
      </c>
      <c r="AF41" s="53">
        <f t="shared" ca="1" si="29"/>
        <v>71</v>
      </c>
      <c r="AG41" s="53">
        <f t="shared" ca="1" si="30"/>
        <v>19</v>
      </c>
      <c r="AH41" s="53" t="str" cm="1">
        <f t="array" aca="1" ref="AH41" ca="1">INDIRECT("dataset"&amp;C41&amp;"_"&amp;E41&amp;"!"&amp;"B"&amp;AG41)</f>
        <v>Bran Chex</v>
      </c>
      <c r="AI41" s="53" t="str">
        <f t="shared" ca="1" si="14"/>
        <v>Froot Loops-Count Chocula-Bran Chex</v>
      </c>
      <c r="AJ41" s="53" t="str">
        <f t="shared" ca="1" si="15"/>
        <v>16 10 19</v>
      </c>
      <c r="AK41" s="54" t="str" cm="1">
        <f t="array" aca="1" ref="AK41" ca="1">INDIRECT("dataset"&amp;C41&amp;"_"&amp;E41&amp;"!"&amp;AL41&amp;"2")</f>
        <v>Potassium</v>
      </c>
      <c r="AL41" s="53" t="s">
        <v>170</v>
      </c>
      <c r="AM41" s="53"/>
      <c r="AN41" s="53"/>
      <c r="AO41" s="57" t="str">
        <f t="shared" ca="1" si="16"/>
        <v>In the 'Potassium' column, calculate a rough estimate of the average value</v>
      </c>
      <c r="AP41" s="53">
        <f t="shared" ca="1" si="31"/>
        <v>52.310344827586206</v>
      </c>
      <c r="AQ41" s="53" t="s">
        <v>170</v>
      </c>
      <c r="AR41" s="58" t="str" cm="1">
        <f t="array" aca="1" ref="AR41" ca="1">INDIRECT("dataset"&amp;C41&amp;"_"&amp;E41&amp;"!"&amp;AS41&amp;"2")</f>
        <v>Vitamins</v>
      </c>
      <c r="AS41" s="53" t="s">
        <v>171</v>
      </c>
      <c r="AT41" s="53" cm="1">
        <f t="array" aca="1" ref="AT41" ca="1">INDIRECT("dataset"&amp;C41&amp;"_"&amp;E41&amp;"!"&amp;AS41&amp;AX41)</f>
        <v>26</v>
      </c>
      <c r="AU41" s="53">
        <f t="shared" ca="1" si="32"/>
        <v>1</v>
      </c>
      <c r="AV41" s="37" t="str">
        <f t="shared" ca="1" si="17"/>
        <v xml:space="preserve">In the 'Vitamins' column, find the cereal with a value equal to '26' </v>
      </c>
      <c r="AW41" s="52" t="str" cm="1">
        <f t="array" aca="1" ref="AW41" ca="1">INDIRECT("dataset"&amp;C41&amp;"_"&amp;E41&amp;"!"&amp;"B"&amp;AX41)</f>
        <v>Frosted Flakes</v>
      </c>
      <c r="AX41" s="53">
        <v>20</v>
      </c>
    </row>
    <row r="42" spans="1:75" s="33" customFormat="1" x14ac:dyDescent="0.35">
      <c r="A42" s="33" t="str">
        <f t="shared" si="11"/>
        <v>DS9_candy_plain1.png</v>
      </c>
      <c r="B42" s="34">
        <v>41</v>
      </c>
      <c r="C42" s="34">
        <v>9</v>
      </c>
      <c r="D42" s="34" t="s">
        <v>174</v>
      </c>
      <c r="E42" s="34" t="s">
        <v>177</v>
      </c>
      <c r="F42" s="34">
        <v>1</v>
      </c>
      <c r="G42" s="35" t="str" cm="1">
        <f t="array" aca="1" ref="G42" ca="1">INDIRECT("dataset"&amp;C42&amp;"_"&amp;E42&amp;"!"&amp;H42&amp;"2")</f>
        <v>Fruity</v>
      </c>
      <c r="H42" s="34" t="s">
        <v>171</v>
      </c>
      <c r="I42" s="34">
        <v>66</v>
      </c>
      <c r="J42" s="34">
        <f t="shared" ca="1" si="12"/>
        <v>0</v>
      </c>
      <c r="K42" s="36" t="str">
        <f t="shared" ca="1" si="21"/>
        <v xml:space="preserve">In the 'Fruity' column, count how many cells exceed the value of '66' </v>
      </c>
      <c r="L42" s="34">
        <f t="shared" ca="1" si="20"/>
        <v>5</v>
      </c>
      <c r="M42" s="34" t="s">
        <v>171</v>
      </c>
      <c r="N42" s="35" t="str" cm="1">
        <f t="array" aca="1" ref="N42" ca="1">INDIRECT("DS"&amp;C42&amp;"_T2_"&amp;E42&amp;"!"&amp;O42&amp;"2")</f>
        <v>Hard</v>
      </c>
      <c r="O42" s="34" t="s">
        <v>179</v>
      </c>
      <c r="P42" s="34">
        <f t="shared" ca="1" si="22"/>
        <v>0.99941483276183452</v>
      </c>
      <c r="Q42" s="34"/>
      <c r="R42" s="37" t="str">
        <f t="shared" ca="1" si="23"/>
        <v xml:space="preserve">Determine which of the last 5 columns is most positively correalated with the first column named 'Hard' </v>
      </c>
      <c r="S42" s="34" t="str" cm="1">
        <f t="array" aca="1" ref="S42" ca="1">INDIRECT("DS"&amp;C42&amp;"_T2_"&amp;E42&amp;"!"&amp;T42&amp;"2")</f>
        <v>Chocolate</v>
      </c>
      <c r="T42" s="34" t="s">
        <v>166</v>
      </c>
      <c r="U42" s="35" t="str" cm="1">
        <f t="array" aca="1" ref="U42" ca="1">INDIRECT("dataset"&amp;C42&amp;"_"&amp;E42&amp;"!"&amp;V42&amp;"2")</f>
        <v>Sugar
Percent</v>
      </c>
      <c r="V42" s="34" t="s">
        <v>173</v>
      </c>
      <c r="W42" s="34" t="str">
        <f t="shared" ca="1" si="13"/>
        <v>98 84 80</v>
      </c>
      <c r="X42" s="34"/>
      <c r="Y42" s="37" t="str">
        <f t="shared" ca="1" si="24"/>
        <v xml:space="preserve">In the 'Sugar
Percent' column, give the row names of the candys with the highest 3 values in descending order </v>
      </c>
      <c r="Z42" s="34">
        <f t="shared" ca="1" si="25"/>
        <v>98</v>
      </c>
      <c r="AA42" s="34">
        <f t="shared" ca="1" si="26"/>
        <v>30</v>
      </c>
      <c r="AB42" s="34" t="str" cm="1">
        <f t="array" aca="1" ref="AB42" ca="1">INDIRECT("dataset"&amp;C42&amp;"_"&amp;E42&amp;"!"&amp;"B"&amp;AA42)</f>
        <v>Gold Bears</v>
      </c>
      <c r="AC42" s="34">
        <f t="shared" ca="1" si="27"/>
        <v>84</v>
      </c>
      <c r="AD42" s="34">
        <f t="shared" ca="1" si="28"/>
        <v>9</v>
      </c>
      <c r="AE42" s="34" t="str" cm="1">
        <f t="array" aca="1" ref="AE42" ca="1">INDIRECT("dataset"&amp;C42&amp;"_"&amp;E42&amp;"!"&amp;"B"&amp;AD42)</f>
        <v>Milk Duds</v>
      </c>
      <c r="AF42" s="34">
        <f t="shared" ca="1" si="29"/>
        <v>80</v>
      </c>
      <c r="AG42" s="34">
        <f t="shared" ca="1" si="30"/>
        <v>11</v>
      </c>
      <c r="AH42" s="34" t="str" cm="1">
        <f t="array" aca="1" ref="AH42" ca="1">INDIRECT("dataset"&amp;C42&amp;"_"&amp;E42&amp;"!"&amp;"B"&amp;AG42)</f>
        <v>Berry Chews</v>
      </c>
      <c r="AI42" s="34" t="str">
        <f t="shared" ca="1" si="14"/>
        <v>Gold Bears-Milk Duds-Berry Chews</v>
      </c>
      <c r="AJ42" s="34" t="str">
        <f t="shared" ca="1" si="15"/>
        <v>30 9 11</v>
      </c>
      <c r="AK42" s="35" t="str" cm="1">
        <f t="array" aca="1" ref="AK42" ca="1">INDIRECT("dataset"&amp;C42&amp;"_"&amp;E42&amp;"!"&amp;AL42&amp;"2")</f>
        <v>Caramel</v>
      </c>
      <c r="AL42" s="34" t="s">
        <v>169</v>
      </c>
      <c r="AM42" s="34"/>
      <c r="AN42" s="34"/>
      <c r="AO42" s="38" t="str">
        <f t="shared" ca="1" si="16"/>
        <v>In the 'Caramel' column, calculate a rough estimate of the average value</v>
      </c>
      <c r="AP42" s="34">
        <f t="shared" ca="1" si="31"/>
        <v>37.862068965517238</v>
      </c>
      <c r="AQ42" s="34" t="s">
        <v>169</v>
      </c>
      <c r="AR42" s="50" t="str" cm="1">
        <f t="array" aca="1" ref="AR42" ca="1">INDIRECT("dataset"&amp;C42&amp;"_"&amp;E42&amp;"!"&amp;AS42&amp;"2")</f>
        <v>Bar</v>
      </c>
      <c r="AS42" s="34" t="s">
        <v>164</v>
      </c>
      <c r="AT42" s="34" cm="1">
        <f t="array" aca="1" ref="AT42" ca="1">INDIRECT("dataset"&amp;C42&amp;"_"&amp;E42&amp;"!"&amp;AS42&amp;AX42)</f>
        <v>32</v>
      </c>
      <c r="AU42" s="34">
        <f t="shared" ca="1" si="32"/>
        <v>1</v>
      </c>
      <c r="AV42" s="37" t="str">
        <f t="shared" ca="1" si="17"/>
        <v xml:space="preserve">In the 'Bar' column, find the candy with a value equal to '32' </v>
      </c>
      <c r="AW42" s="33" t="str" cm="1">
        <f t="array" aca="1" ref="AW42" ca="1">INDIRECT("dataset"&amp;C42&amp;"_"&amp;E42&amp;"!"&amp;"B"&amp;AX42)</f>
        <v>Fun Dips</v>
      </c>
      <c r="AX42" s="34">
        <v>19</v>
      </c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</row>
    <row r="43" spans="1:75" s="33" customFormat="1" x14ac:dyDescent="0.35">
      <c r="A43" s="33" t="str">
        <f t="shared" si="11"/>
        <v>DS10_candy_plain2.png</v>
      </c>
      <c r="B43" s="34">
        <v>42</v>
      </c>
      <c r="C43" s="34">
        <v>10</v>
      </c>
      <c r="D43" s="34" t="s">
        <v>174</v>
      </c>
      <c r="E43" s="34" t="s">
        <v>177</v>
      </c>
      <c r="F43" s="34">
        <v>2</v>
      </c>
      <c r="G43" s="35" t="str" cm="1">
        <f t="array" aca="1" ref="G43" ca="1">INDIRECT("dataset"&amp;C43&amp;"_"&amp;E43&amp;"!"&amp;H43&amp;"2")</f>
        <v>Rating</v>
      </c>
      <c r="H43" s="34" t="s">
        <v>164</v>
      </c>
      <c r="I43" s="34">
        <v>38</v>
      </c>
      <c r="J43" s="34">
        <f t="shared" ca="1" si="12"/>
        <v>0</v>
      </c>
      <c r="K43" s="36" t="str">
        <f t="shared" ca="1" si="21"/>
        <v xml:space="preserve">In the 'Rating' column, count how many cells exceed the value of '38' </v>
      </c>
      <c r="L43" s="34">
        <f t="shared" ca="1" si="20"/>
        <v>8</v>
      </c>
      <c r="M43" s="34" t="s">
        <v>164</v>
      </c>
      <c r="N43" s="35" t="str" cm="1">
        <f t="array" aca="1" ref="N43" ca="1">INDIRECT("DS"&amp;C43&amp;"_T2_"&amp;E43&amp;"!"&amp;O43&amp;"2")</f>
        <v>Sugar
Percent</v>
      </c>
      <c r="O43" s="34" t="s">
        <v>179</v>
      </c>
      <c r="P43" s="34">
        <f t="shared" ca="1" si="22"/>
        <v>0.99941483276183452</v>
      </c>
      <c r="Q43" s="34"/>
      <c r="R43" s="37" t="str">
        <f t="shared" ca="1" si="23"/>
        <v xml:space="preserve">Determine which of the last 5 columns is most positively correalated with the first column named 'Sugar
Percent' </v>
      </c>
      <c r="S43" s="34" t="str" cm="1">
        <f t="array" aca="1" ref="S43" ca="1">INDIRECT("DS"&amp;C43&amp;"_T2_"&amp;E43&amp;"!"&amp;T43&amp;"2")</f>
        <v>Rating</v>
      </c>
      <c r="T43" s="34" t="s">
        <v>164</v>
      </c>
      <c r="U43" s="35" t="str" cm="1">
        <f t="array" aca="1" ref="U43" ca="1">INDIRECT("dataset"&amp;C43&amp;"_"&amp;E43&amp;"!"&amp;V43&amp;"2")</f>
        <v>Chocolate</v>
      </c>
      <c r="V43" s="34" t="s">
        <v>171</v>
      </c>
      <c r="W43" s="34" t="str">
        <f t="shared" ca="1" si="13"/>
        <v>75 73 71</v>
      </c>
      <c r="X43" s="34"/>
      <c r="Y43" s="37" t="str">
        <f t="shared" ca="1" si="24"/>
        <v xml:space="preserve">In the 'Chocolate' column, give the row names of the candys with the highest 3 values in descending order </v>
      </c>
      <c r="Z43" s="34">
        <f t="shared" ca="1" si="25"/>
        <v>75</v>
      </c>
      <c r="AA43" s="34">
        <f t="shared" ca="1" si="26"/>
        <v>31</v>
      </c>
      <c r="AB43" s="34" t="str" cm="1">
        <f t="array" aca="1" ref="AB43" ca="1">INDIRECT("dataset"&amp;C43&amp;"_"&amp;E43&amp;"!"&amp;"B"&amp;AA43)</f>
        <v>Milk Duds</v>
      </c>
      <c r="AC43" s="34">
        <f t="shared" ca="1" si="27"/>
        <v>73</v>
      </c>
      <c r="AD43" s="34">
        <f t="shared" ca="1" si="28"/>
        <v>8</v>
      </c>
      <c r="AE43" s="34" t="str" cm="1">
        <f t="array" aca="1" ref="AE43" ca="1">INDIRECT("dataset"&amp;C43&amp;"_"&amp;E43&amp;"!"&amp;"B"&amp;AD43)</f>
        <v>Fruit Chews</v>
      </c>
      <c r="AF43" s="34">
        <f t="shared" ca="1" si="29"/>
        <v>71</v>
      </c>
      <c r="AG43" s="34">
        <f t="shared" ca="1" si="30"/>
        <v>26</v>
      </c>
      <c r="AH43" s="34" t="str" cm="1">
        <f t="array" aca="1" ref="AH43" ca="1">INDIRECT("dataset"&amp;C43&amp;"_"&amp;E43&amp;"!"&amp;"B"&amp;AG43)</f>
        <v>Now Later</v>
      </c>
      <c r="AI43" s="34" t="str">
        <f t="shared" ca="1" si="14"/>
        <v>Milk Duds-Fruit Chews-Now Later</v>
      </c>
      <c r="AJ43" s="34" t="str">
        <f t="shared" ca="1" si="15"/>
        <v>31 8 26</v>
      </c>
      <c r="AK43" s="35" t="str" cm="1">
        <f t="array" aca="1" ref="AK43" ca="1">INDIRECT("dataset"&amp;C43&amp;"_"&amp;E43&amp;"!"&amp;AL43&amp;"2")</f>
        <v>Almond</v>
      </c>
      <c r="AL43" s="34" t="s">
        <v>168</v>
      </c>
      <c r="AM43" s="34"/>
      <c r="AN43" s="34"/>
      <c r="AO43" s="38" t="str">
        <f t="shared" ca="1" si="16"/>
        <v>In the 'Almond' column, calculate a rough estimate of the average value</v>
      </c>
      <c r="AP43" s="34">
        <f t="shared" ca="1" si="31"/>
        <v>35.620689655172413</v>
      </c>
      <c r="AQ43" s="34" t="s">
        <v>168</v>
      </c>
      <c r="AR43" s="50" t="str" cm="1">
        <f t="array" aca="1" ref="AR43" ca="1">INDIRECT("dataset"&amp;C43&amp;"_"&amp;E43&amp;"!"&amp;AS43&amp;"2")</f>
        <v>Chocolate</v>
      </c>
      <c r="AS43" s="34" t="s">
        <v>171</v>
      </c>
      <c r="AT43" s="34" cm="1">
        <f t="array" aca="1" ref="AT43" ca="1">INDIRECT("dataset"&amp;C43&amp;"_"&amp;E43&amp;"!"&amp;AS43&amp;AX43)</f>
        <v>68</v>
      </c>
      <c r="AU43" s="34">
        <f t="shared" ca="1" si="32"/>
        <v>1</v>
      </c>
      <c r="AV43" s="37" t="str">
        <f t="shared" ca="1" si="17"/>
        <v xml:space="preserve">In the 'Chocolate' column, find the candy with a value equal to '68' </v>
      </c>
      <c r="AW43" s="33" t="str" cm="1">
        <f t="array" aca="1" ref="AW43" ca="1">INDIRECT("dataset"&amp;C43&amp;"_"&amp;E43&amp;"!"&amp;"B"&amp;AX43)</f>
        <v>Root Barrels</v>
      </c>
      <c r="AX43" s="34">
        <v>17</v>
      </c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</row>
    <row r="44" spans="1:75" s="33" customFormat="1" x14ac:dyDescent="0.35">
      <c r="A44" s="33" t="str">
        <f t="shared" si="11"/>
        <v>DS11_candy_plain3.png</v>
      </c>
      <c r="B44" s="34">
        <v>43</v>
      </c>
      <c r="C44" s="34">
        <v>11</v>
      </c>
      <c r="D44" s="34" t="s">
        <v>174</v>
      </c>
      <c r="E44" s="34" t="s">
        <v>177</v>
      </c>
      <c r="F44" s="34">
        <v>3</v>
      </c>
      <c r="G44" s="35" t="str" cm="1">
        <f t="array" aca="1" ref="G44" ca="1">INDIRECT("dataset"&amp;C44&amp;"_"&amp;E44&amp;"!"&amp;H44&amp;"2")</f>
        <v>Pluribus</v>
      </c>
      <c r="H44" s="34" t="s">
        <v>169</v>
      </c>
      <c r="I44" s="34">
        <v>50</v>
      </c>
      <c r="J44" s="34">
        <f t="shared" ca="1" si="12"/>
        <v>0</v>
      </c>
      <c r="K44" s="36" t="str">
        <f t="shared" ca="1" si="21"/>
        <v xml:space="preserve">In the 'Pluribus' column, count how many cells exceed the value of '50' </v>
      </c>
      <c r="L44" s="34">
        <f t="shared" ca="1" si="20"/>
        <v>7</v>
      </c>
      <c r="M44" s="34" t="s">
        <v>169</v>
      </c>
      <c r="N44" s="35" t="str" cm="1">
        <f t="array" aca="1" ref="N44" ca="1">INDIRECT("DS"&amp;C44&amp;"_T2_"&amp;E44&amp;"!"&amp;O44&amp;"2")</f>
        <v>Rating</v>
      </c>
      <c r="O44" s="34" t="s">
        <v>179</v>
      </c>
      <c r="P44" s="34">
        <f t="shared" ca="1" si="22"/>
        <v>0.99941483276183452</v>
      </c>
      <c r="Q44" s="34"/>
      <c r="R44" s="37" t="str">
        <f t="shared" ca="1" si="23"/>
        <v xml:space="preserve">Determine which of the last 5 columns is most positively correalated with the first column named 'Rating' </v>
      </c>
      <c r="S44" s="34" t="str" cm="1">
        <f t="array" aca="1" ref="S44" ca="1">INDIRECT("DS"&amp;C44&amp;"_T2_"&amp;E44&amp;"!"&amp;T44&amp;"2")</f>
        <v>Chocolate</v>
      </c>
      <c r="T44" s="34" t="s">
        <v>171</v>
      </c>
      <c r="U44" s="35" t="str" cm="1">
        <f t="array" aca="1" ref="U44" ca="1">INDIRECT("dataset"&amp;C44&amp;"_"&amp;E44&amp;"!"&amp;V44&amp;"2")</f>
        <v>Almond</v>
      </c>
      <c r="V44" s="34" t="s">
        <v>166</v>
      </c>
      <c r="W44" s="34" t="str">
        <f t="shared" ca="1" si="13"/>
        <v>75 73 71</v>
      </c>
      <c r="X44" s="34"/>
      <c r="Y44" s="37" t="str">
        <f t="shared" ca="1" si="24"/>
        <v xml:space="preserve">In the 'Almond' column, give the row names of the candys with the highest 3 values in descending order </v>
      </c>
      <c r="Z44" s="34">
        <f t="shared" ca="1" si="25"/>
        <v>75</v>
      </c>
      <c r="AA44" s="34">
        <f t="shared" ca="1" si="26"/>
        <v>27</v>
      </c>
      <c r="AB44" s="34" t="str" cm="1">
        <f t="array" aca="1" ref="AB44" ca="1">INDIRECT("dataset"&amp;C44&amp;"_"&amp;E44&amp;"!"&amp;"B"&amp;AA44)</f>
        <v>Pop Rocks</v>
      </c>
      <c r="AC44" s="34">
        <f t="shared" ca="1" si="27"/>
        <v>73</v>
      </c>
      <c r="AD44" s="34">
        <f t="shared" ca="1" si="28"/>
        <v>12</v>
      </c>
      <c r="AE44" s="34" t="str" cm="1">
        <f t="array" aca="1" ref="AE44" ca="1">INDIRECT("dataset"&amp;C44&amp;"_"&amp;E44&amp;"!"&amp;"B"&amp;AD44)</f>
        <v>Pixie Sticks</v>
      </c>
      <c r="AF44" s="34">
        <f t="shared" ca="1" si="29"/>
        <v>71</v>
      </c>
      <c r="AG44" s="34">
        <f t="shared" ca="1" si="30"/>
        <v>28</v>
      </c>
      <c r="AH44" s="34" t="str" cm="1">
        <f t="array" aca="1" ref="AH44" ca="1">INDIRECT("dataset"&amp;C44&amp;"_"&amp;E44&amp;"!"&amp;"B"&amp;AG44)</f>
        <v>Junior Mints</v>
      </c>
      <c r="AI44" s="34" t="str">
        <f t="shared" ca="1" si="14"/>
        <v>Pop Rocks-Pixie Sticks-Junior Mints</v>
      </c>
      <c r="AJ44" s="34" t="str">
        <f t="shared" ca="1" si="15"/>
        <v>27 12 28</v>
      </c>
      <c r="AK44" s="35" t="str" cm="1">
        <f t="array" aca="1" ref="AK44" ca="1">INDIRECT("dataset"&amp;C44&amp;"_"&amp;E44&amp;"!"&amp;AL44&amp;"2")</f>
        <v>Caramel</v>
      </c>
      <c r="AL44" s="34" t="s">
        <v>167</v>
      </c>
      <c r="AM44" s="34"/>
      <c r="AN44" s="34"/>
      <c r="AO44" s="38" t="str">
        <f t="shared" ca="1" si="16"/>
        <v>In the 'Caramel' column, calculate a rough estimate of the average value</v>
      </c>
      <c r="AP44" s="34">
        <f t="shared" ca="1" si="31"/>
        <v>50.241379310344826</v>
      </c>
      <c r="AQ44" s="34" t="s">
        <v>167</v>
      </c>
      <c r="AR44" s="50" t="str" cm="1">
        <f t="array" aca="1" ref="AR44" ca="1">INDIRECT("dataset"&amp;C44&amp;"_"&amp;E44&amp;"!"&amp;AS44&amp;"2")</f>
        <v>Almond</v>
      </c>
      <c r="AS44" s="34" t="s">
        <v>166</v>
      </c>
      <c r="AT44" s="34" cm="1">
        <f t="array" aca="1" ref="AT44" ca="1">INDIRECT("dataset"&amp;C44&amp;"_"&amp;E44&amp;"!"&amp;AS44&amp;AX44)</f>
        <v>26</v>
      </c>
      <c r="AU44" s="34">
        <f t="shared" ca="1" si="32"/>
        <v>1</v>
      </c>
      <c r="AV44" s="37" t="str">
        <f t="shared" ca="1" si="17"/>
        <v xml:space="preserve">In the 'Almond' column, find the candy with a value equal to '26' </v>
      </c>
      <c r="AW44" s="33" t="str" cm="1">
        <f t="array" aca="1" ref="AW44" ca="1">INDIRECT("dataset"&amp;C44&amp;"_"&amp;E44&amp;"!"&amp;"B"&amp;AX44)</f>
        <v>Reese Pieces</v>
      </c>
      <c r="AX44" s="34">
        <v>11</v>
      </c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</row>
    <row r="45" spans="1:75" s="33" customFormat="1" x14ac:dyDescent="0.35">
      <c r="A45" s="33" t="str">
        <f t="shared" si="11"/>
        <v>DS12_candy_plain4.png</v>
      </c>
      <c r="B45" s="34">
        <v>44</v>
      </c>
      <c r="C45" s="34">
        <v>12</v>
      </c>
      <c r="D45" s="34" t="s">
        <v>174</v>
      </c>
      <c r="E45" s="34" t="s">
        <v>177</v>
      </c>
      <c r="F45" s="34">
        <v>4</v>
      </c>
      <c r="G45" s="35" t="str" cm="1">
        <f t="array" aca="1" ref="G45" ca="1">INDIRECT("dataset"&amp;C45&amp;"_"&amp;E45&amp;"!"&amp;H45&amp;"2")</f>
        <v>Nougat</v>
      </c>
      <c r="H45" s="34" t="s">
        <v>165</v>
      </c>
      <c r="I45" s="34">
        <v>57</v>
      </c>
      <c r="J45" s="34">
        <f t="shared" ca="1" si="12"/>
        <v>0</v>
      </c>
      <c r="K45" s="36" t="str">
        <f t="shared" ca="1" si="21"/>
        <v xml:space="preserve">In the 'Nougat' column, count how many cells exceed the value of '57' </v>
      </c>
      <c r="L45" s="34">
        <f t="shared" ca="1" si="20"/>
        <v>6</v>
      </c>
      <c r="M45" s="34" t="s">
        <v>165</v>
      </c>
      <c r="N45" s="35" t="str" cm="1">
        <f t="array" aca="1" ref="N45" ca="1">INDIRECT("DS"&amp;C45&amp;"_T2_"&amp;E45&amp;"!"&amp;O45&amp;"2")</f>
        <v>Hard</v>
      </c>
      <c r="O45" s="34" t="s">
        <v>179</v>
      </c>
      <c r="P45" s="34">
        <f t="shared" ca="1" si="22"/>
        <v>0.99227475769340701</v>
      </c>
      <c r="Q45" s="34"/>
      <c r="R45" s="37" t="str">
        <f t="shared" ca="1" si="23"/>
        <v xml:space="preserve">Determine which of the last 5 columns is most positively correalated with the first column named 'Hard' </v>
      </c>
      <c r="S45" s="34" t="str" cm="1">
        <f t="array" aca="1" ref="S45" ca="1">INDIRECT("DS"&amp;C45&amp;"_T2_"&amp;E45&amp;"!"&amp;T45&amp;"2")</f>
        <v>Nougat</v>
      </c>
      <c r="T45" s="34" t="s">
        <v>165</v>
      </c>
      <c r="U45" s="35" t="str" cm="1">
        <f t="array" aca="1" ref="U45" ca="1">INDIRECT("dataset"&amp;C45&amp;"_"&amp;E45&amp;"!"&amp;V45&amp;"2")</f>
        <v>Pluribus</v>
      </c>
      <c r="V45" s="34" t="s">
        <v>164</v>
      </c>
      <c r="W45" s="34" t="str">
        <f t="shared" ca="1" si="13"/>
        <v>98 97 95</v>
      </c>
      <c r="X45" s="34"/>
      <c r="Y45" s="37" t="str">
        <f t="shared" ca="1" si="24"/>
        <v xml:space="preserve">In the 'Pluribus' column, give the row names of the candys with the highest 3 values in descending order </v>
      </c>
      <c r="Z45" s="34">
        <f t="shared" ca="1" si="25"/>
        <v>98</v>
      </c>
      <c r="AA45" s="34">
        <f t="shared" ca="1" si="26"/>
        <v>30</v>
      </c>
      <c r="AB45" s="34" t="str" cm="1">
        <f t="array" aca="1" ref="AB45" ca="1">INDIRECT("dataset"&amp;C45&amp;"_"&amp;E45&amp;"!"&amp;"B"&amp;AA45)</f>
        <v>Milk Duds</v>
      </c>
      <c r="AC45" s="34">
        <f t="shared" ca="1" si="27"/>
        <v>97</v>
      </c>
      <c r="AD45" s="34">
        <f t="shared" ca="1" si="28"/>
        <v>19</v>
      </c>
      <c r="AE45" s="34" t="str" cm="1">
        <f t="array" aca="1" ref="AE45" ca="1">INDIRECT("dataset"&amp;C45&amp;"_"&amp;E45&amp;"!"&amp;"B"&amp;AD45)</f>
        <v>Boston Beans</v>
      </c>
      <c r="AF45" s="34">
        <f t="shared" ca="1" si="29"/>
        <v>95</v>
      </c>
      <c r="AG45" s="34">
        <f t="shared" ca="1" si="30"/>
        <v>16</v>
      </c>
      <c r="AH45" s="34" t="str" cm="1">
        <f t="array" aca="1" ref="AH45" ca="1">INDIRECT("dataset"&amp;C45&amp;"_"&amp;E45&amp;"!"&amp;"B"&amp;AG45)</f>
        <v>Hersheys Kisses</v>
      </c>
      <c r="AI45" s="34" t="str">
        <f t="shared" ca="1" si="14"/>
        <v>Milk Duds-Boston Beans-Hersheys Kisses</v>
      </c>
      <c r="AJ45" s="34" t="str">
        <f t="shared" ca="1" si="15"/>
        <v>30 19 16</v>
      </c>
      <c r="AK45" s="35" t="str" cm="1">
        <f t="array" aca="1" ref="AK45" ca="1">INDIRECT("dataset"&amp;C45&amp;"_"&amp;E45&amp;"!"&amp;AL45&amp;"2")</f>
        <v>Fruity</v>
      </c>
      <c r="AL45" s="34" t="s">
        <v>169</v>
      </c>
      <c r="AM45" s="34"/>
      <c r="AN45" s="34"/>
      <c r="AO45" s="38" t="str">
        <f t="shared" ca="1" si="16"/>
        <v>In the 'Fruity' column, calculate a rough estimate of the average value</v>
      </c>
      <c r="AP45" s="34">
        <f t="shared" ca="1" si="31"/>
        <v>37.862068965517238</v>
      </c>
      <c r="AQ45" s="34" t="s">
        <v>169</v>
      </c>
      <c r="AR45" s="50" t="str" cm="1">
        <f t="array" aca="1" ref="AR45" ca="1">INDIRECT("dataset"&amp;C45&amp;"_"&amp;E45&amp;"!"&amp;AS45&amp;"2")</f>
        <v>Caramel</v>
      </c>
      <c r="AS45" s="34" t="s">
        <v>171</v>
      </c>
      <c r="AT45" s="34" cm="1">
        <f t="array" aca="1" ref="AT45" ca="1">INDIRECT("dataset"&amp;C45&amp;"_"&amp;E45&amp;"!"&amp;AS45&amp;AX45)</f>
        <v>15</v>
      </c>
      <c r="AU45" s="34">
        <f t="shared" ca="1" si="32"/>
        <v>1</v>
      </c>
      <c r="AV45" s="37" t="str">
        <f t="shared" ca="1" si="17"/>
        <v xml:space="preserve">In the 'Caramel' column, find the candy with a value equal to '15' </v>
      </c>
      <c r="AW45" s="33" t="str" cm="1">
        <f t="array" aca="1" ref="AW45" ca="1">INDIRECT("dataset"&amp;C45&amp;"_"&amp;E45&amp;"!"&amp;"B"&amp;AX45)</f>
        <v>Fruit Chews</v>
      </c>
      <c r="AX45" s="34">
        <v>15</v>
      </c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</row>
    <row r="46" spans="1:75" x14ac:dyDescent="0.35">
      <c r="A46" s="52" t="str">
        <f t="shared" si="11"/>
        <v>DS13_movie_plain1.png</v>
      </c>
      <c r="B46" s="53">
        <v>45</v>
      </c>
      <c r="C46" s="53">
        <v>13</v>
      </c>
      <c r="D46" s="53" t="s">
        <v>175</v>
      </c>
      <c r="E46" s="53" t="s">
        <v>177</v>
      </c>
      <c r="F46" s="53">
        <v>1</v>
      </c>
      <c r="G46" s="54" t="str" cm="1">
        <f t="array" aca="1" ref="G46" ca="1">INDIRECT("dataset"&amp;C46&amp;"_"&amp;E46&amp;"!"&amp;H46&amp;"2")</f>
        <v>Hulu</v>
      </c>
      <c r="H46" s="53" t="s">
        <v>173</v>
      </c>
      <c r="I46" s="53">
        <v>70</v>
      </c>
      <c r="J46" s="53">
        <f t="shared" ca="1" si="12"/>
        <v>0</v>
      </c>
      <c r="K46" s="55" t="str">
        <f t="shared" ca="1" si="21"/>
        <v xml:space="preserve">In the 'Hulu' column, count how many cells exceed the value of '70' </v>
      </c>
      <c r="L46" s="53">
        <f t="shared" ca="1" si="20"/>
        <v>5</v>
      </c>
      <c r="M46" s="53" t="s">
        <v>173</v>
      </c>
      <c r="N46" s="35" t="str" cm="1">
        <f t="array" aca="1" ref="N46" ca="1">INDIRECT("DS"&amp;C46&amp;"_T2_"&amp;E46&amp;"!"&amp;O46&amp;"2")</f>
        <v>Naver</v>
      </c>
      <c r="O46" s="53" t="s">
        <v>179</v>
      </c>
      <c r="P46" s="34">
        <f t="shared" ca="1" si="22"/>
        <v>0.99227475769340712</v>
      </c>
      <c r="Q46" s="34"/>
      <c r="R46" s="56" t="str">
        <f t="shared" ca="1" si="23"/>
        <v xml:space="preserve">Determine which of the last 5 columns is most positively correalated with the first column named 'Naver' </v>
      </c>
      <c r="S46" s="34" t="str" cm="1">
        <f t="array" aca="1" ref="S46" ca="1">INDIRECT("DS"&amp;C46&amp;"_T2_"&amp;E46&amp;"!"&amp;T46&amp;"2")</f>
        <v>Roger Ebert</v>
      </c>
      <c r="T46" s="53" t="s">
        <v>165</v>
      </c>
      <c r="U46" s="54" t="str" cm="1">
        <f t="array" aca="1" ref="U46" ca="1">INDIRECT("dataset"&amp;C46&amp;"_"&amp;E46&amp;"!"&amp;V46&amp;"2")</f>
        <v>PluggedIn</v>
      </c>
      <c r="V46" s="53" t="s">
        <v>165</v>
      </c>
      <c r="W46" s="53" t="str">
        <f t="shared" ca="1" si="13"/>
        <v>71 70 68</v>
      </c>
      <c r="X46" s="53"/>
      <c r="Y46" s="56" t="str">
        <f t="shared" ca="1" si="24"/>
        <v xml:space="preserve">In the 'PluggedIn' column, give the row names of the movies with the highest 3 values in descending order </v>
      </c>
      <c r="Z46" s="53">
        <f t="shared" ca="1" si="25"/>
        <v>71</v>
      </c>
      <c r="AA46" s="53">
        <f t="shared" ca="1" si="26"/>
        <v>21</v>
      </c>
      <c r="AB46" s="53" t="str" cm="1">
        <f t="array" aca="1" ref="AB46" ca="1">INDIRECT("dataset"&amp;C46&amp;"_"&amp;E46&amp;"!"&amp;"B"&amp;AA46)</f>
        <v>About Elly</v>
      </c>
      <c r="AC46" s="53">
        <f t="shared" ca="1" si="27"/>
        <v>70</v>
      </c>
      <c r="AD46" s="53">
        <f t="shared" ca="1" si="28"/>
        <v>16</v>
      </c>
      <c r="AE46" s="53" t="str" cm="1">
        <f t="array" aca="1" ref="AE46" ca="1">INDIRECT("dataset"&amp;C46&amp;"_"&amp;E46&amp;"!"&amp;"B"&amp;AD46)</f>
        <v>Black White</v>
      </c>
      <c r="AF46" s="53">
        <f t="shared" ca="1" si="29"/>
        <v>68</v>
      </c>
      <c r="AG46" s="53">
        <f t="shared" ca="1" si="30"/>
        <v>17</v>
      </c>
      <c r="AH46" s="53" t="str" cm="1">
        <f t="array" aca="1" ref="AH46" ca="1">INDIRECT("dataset"&amp;C46&amp;"_"&amp;E46&amp;"!"&amp;"B"&amp;AG46)</f>
        <v>Divergent Series</v>
      </c>
      <c r="AI46" s="53" t="str">
        <f t="shared" ca="1" si="14"/>
        <v>About Elly-Black White-Divergent Series</v>
      </c>
      <c r="AJ46" s="53" t="str">
        <f t="shared" ca="1" si="15"/>
        <v>21 16 17</v>
      </c>
      <c r="AK46" s="54" t="str" cm="1">
        <f t="array" aca="1" ref="AK46" ca="1">INDIRECT("dataset"&amp;C46&amp;"_"&amp;E46&amp;"!"&amp;AL46&amp;"2")</f>
        <v>Fandango</v>
      </c>
      <c r="AL46" s="53" t="s">
        <v>170</v>
      </c>
      <c r="AM46" s="53"/>
      <c r="AN46" s="53"/>
      <c r="AO46" s="57" t="str">
        <f t="shared" ca="1" si="16"/>
        <v>In the 'Fandango' column, calculate a rough estimate of the average value</v>
      </c>
      <c r="AP46" s="53">
        <f t="shared" ca="1" si="31"/>
        <v>52.310344827586206</v>
      </c>
      <c r="AQ46" s="53" t="s">
        <v>170</v>
      </c>
      <c r="AR46" s="58" t="str" cm="1">
        <f t="array" aca="1" ref="AR46" ca="1">INDIRECT("dataset"&amp;C46&amp;"_"&amp;E46&amp;"!"&amp;AS46&amp;"2")</f>
        <v>Rotten
Tomatoes</v>
      </c>
      <c r="AS46" s="53" t="s">
        <v>164</v>
      </c>
      <c r="AT46" s="53" cm="1">
        <f t="array" aca="1" ref="AT46" ca="1">INDIRECT("dataset"&amp;C46&amp;"_"&amp;E46&amp;"!"&amp;AS46&amp;AX46)</f>
        <v>67</v>
      </c>
      <c r="AU46" s="53">
        <f t="shared" ca="1" si="32"/>
        <v>1</v>
      </c>
      <c r="AV46" s="37" t="str">
        <f t="shared" ca="1" si="17"/>
        <v xml:space="preserve">In the 'Rotten
Tomatoes' column, find the movie with a value equal to '67' </v>
      </c>
      <c r="AW46" s="52" t="str" cm="1">
        <f t="array" aca="1" ref="AW46" ca="1">INDIRECT("dataset"&amp;C46&amp;"_"&amp;E46&amp;"!"&amp;"B"&amp;AX46)</f>
        <v>Welcome Home</v>
      </c>
      <c r="AX46" s="53">
        <v>20</v>
      </c>
    </row>
    <row r="47" spans="1:75" x14ac:dyDescent="0.35">
      <c r="A47" s="52" t="str">
        <f t="shared" si="11"/>
        <v>DS14_movie_plain2.png</v>
      </c>
      <c r="B47" s="53">
        <v>46</v>
      </c>
      <c r="C47" s="53">
        <v>14</v>
      </c>
      <c r="D47" s="53" t="s">
        <v>175</v>
      </c>
      <c r="E47" s="53" t="s">
        <v>177</v>
      </c>
      <c r="F47" s="53">
        <v>2</v>
      </c>
      <c r="G47" s="54" t="str" cm="1">
        <f t="array" aca="1" ref="G47" ca="1">INDIRECT("dataset"&amp;C47&amp;"_"&amp;E47&amp;"!"&amp;H47&amp;"2")</f>
        <v>MrQE</v>
      </c>
      <c r="H47" s="53" t="s">
        <v>165</v>
      </c>
      <c r="I47" s="53">
        <v>76</v>
      </c>
      <c r="J47" s="53">
        <f t="shared" ca="1" si="12"/>
        <v>0</v>
      </c>
      <c r="K47" s="55" t="str">
        <f t="shared" ca="1" si="21"/>
        <v xml:space="preserve">In the 'MrQE' column, count how many cells exceed the value of '76' </v>
      </c>
      <c r="L47" s="53">
        <f t="shared" ca="1" si="20"/>
        <v>8</v>
      </c>
      <c r="M47" s="53" t="s">
        <v>165</v>
      </c>
      <c r="N47" s="35" t="str" cm="1">
        <f t="array" aca="1" ref="N47" ca="1">INDIRECT("DS"&amp;C47&amp;"_T2_"&amp;E47&amp;"!"&amp;O47&amp;"2")</f>
        <v>MrQE</v>
      </c>
      <c r="O47" s="53" t="s">
        <v>179</v>
      </c>
      <c r="P47" s="34">
        <f t="shared" ca="1" si="22"/>
        <v>0.99941483276183463</v>
      </c>
      <c r="Q47" s="34"/>
      <c r="R47" s="56" t="str">
        <f t="shared" ca="1" si="23"/>
        <v xml:space="preserve">Determine which of the last 5 columns is most positively correalated with the first column named 'MrQE' </v>
      </c>
      <c r="S47" s="34" t="str" cm="1">
        <f t="array" aca="1" ref="S47" ca="1">INDIRECT("DS"&amp;C47&amp;"_T2_"&amp;E47&amp;"!"&amp;T47&amp;"2")</f>
        <v>Netflix</v>
      </c>
      <c r="T47" s="53" t="s">
        <v>166</v>
      </c>
      <c r="U47" s="54" t="str" cm="1">
        <f t="array" aca="1" ref="U47" ca="1">INDIRECT("dataset"&amp;C47&amp;"_"&amp;E47&amp;"!"&amp;V47&amp;"2")</f>
        <v>Metacritic</v>
      </c>
      <c r="V47" s="53" t="s">
        <v>171</v>
      </c>
      <c r="W47" s="53" t="str">
        <f t="shared" ca="1" si="13"/>
        <v>75 73 71</v>
      </c>
      <c r="X47" s="53"/>
      <c r="Y47" s="56" t="str">
        <f t="shared" ca="1" si="24"/>
        <v xml:space="preserve">In the 'Metacritic' column, give the row names of the movies with the highest 3 values in descending order </v>
      </c>
      <c r="Z47" s="53">
        <f t="shared" ca="1" si="25"/>
        <v>75</v>
      </c>
      <c r="AA47" s="53">
        <f t="shared" ca="1" si="26"/>
        <v>5</v>
      </c>
      <c r="AB47" s="53" t="str" cm="1">
        <f t="array" aca="1" ref="AB47" ca="1">INDIRECT("dataset"&amp;C47&amp;"_"&amp;E47&amp;"!"&amp;"B"&amp;AA47)</f>
        <v xml:space="preserve">Irrational Man </v>
      </c>
      <c r="AC47" s="53">
        <f t="shared" ca="1" si="27"/>
        <v>73</v>
      </c>
      <c r="AD47" s="53">
        <f t="shared" ca="1" si="28"/>
        <v>21</v>
      </c>
      <c r="AE47" s="53" t="str" cm="1">
        <f t="array" aca="1" ref="AE47" ca="1">INDIRECT("dataset"&amp;C47&amp;"_"&amp;E47&amp;"!"&amp;"B"&amp;AD47)</f>
        <v xml:space="preserve">Teenage Girl </v>
      </c>
      <c r="AF47" s="53">
        <f t="shared" ca="1" si="29"/>
        <v>71</v>
      </c>
      <c r="AG47" s="53">
        <f t="shared" ca="1" si="30"/>
        <v>20</v>
      </c>
      <c r="AH47" s="53" t="str" cm="1">
        <f t="array" aca="1" ref="AH47" ca="1">INDIRECT("dataset"&amp;C47&amp;"_"&amp;E47&amp;"!"&amp;"B"&amp;AG47)</f>
        <v>Mapping Stars</v>
      </c>
      <c r="AI47" s="53" t="str">
        <f t="shared" ca="1" si="14"/>
        <v>Irrational Man -Teenage Girl -Mapping Stars</v>
      </c>
      <c r="AJ47" s="53" t="str">
        <f t="shared" ca="1" si="15"/>
        <v>5 21 20</v>
      </c>
      <c r="AK47" s="54" t="str" cm="1">
        <f t="array" aca="1" ref="AK47" ca="1">INDIRECT("dataset"&amp;C47&amp;"_"&amp;E47&amp;"!"&amp;AL47&amp;"2")</f>
        <v>Roger Ebert</v>
      </c>
      <c r="AL47" s="53" t="s">
        <v>169</v>
      </c>
      <c r="AM47" s="53"/>
      <c r="AN47" s="53"/>
      <c r="AO47" s="57" t="str">
        <f t="shared" ca="1" si="16"/>
        <v>In the 'Roger Ebert' column, calculate a rough estimate of the average value</v>
      </c>
      <c r="AP47" s="53">
        <f t="shared" ca="1" si="31"/>
        <v>37.862068965517238</v>
      </c>
      <c r="AQ47" s="53" t="s">
        <v>169</v>
      </c>
      <c r="AR47" s="58" t="str" cm="1">
        <f t="array" aca="1" ref="AR47" ca="1">INDIRECT("dataset"&amp;C47&amp;"_"&amp;E47&amp;"!"&amp;AS47&amp;"2")</f>
        <v>MrQE</v>
      </c>
      <c r="AS47" s="53" t="s">
        <v>165</v>
      </c>
      <c r="AT47" s="53" cm="1">
        <f t="array" aca="1" ref="AT47" ca="1">INDIRECT("dataset"&amp;C47&amp;"_"&amp;E47&amp;"!"&amp;AS47&amp;AX47)</f>
        <v>79</v>
      </c>
      <c r="AU47" s="53">
        <f t="shared" ca="1" si="32"/>
        <v>1</v>
      </c>
      <c r="AV47" s="37" t="str">
        <f t="shared" ca="1" si="17"/>
        <v xml:space="preserve">In the 'MrQE' column, find the movie with a value equal to '79' </v>
      </c>
      <c r="AW47" s="52" t="str" cm="1">
        <f t="array" aca="1" ref="AW47" ca="1">INDIRECT("dataset"&amp;C47&amp;"_"&amp;E47&amp;"!"&amp;"B"&amp;AX47)</f>
        <v>Tomorrow land</v>
      </c>
      <c r="AX47" s="53">
        <v>18</v>
      </c>
    </row>
    <row r="48" spans="1:75" x14ac:dyDescent="0.35">
      <c r="A48" s="52" t="str">
        <f t="shared" si="11"/>
        <v>DS15_movie_plain3.png</v>
      </c>
      <c r="B48" s="53">
        <v>47</v>
      </c>
      <c r="C48" s="53">
        <v>15</v>
      </c>
      <c r="D48" s="53" t="s">
        <v>175</v>
      </c>
      <c r="E48" s="53" t="s">
        <v>177</v>
      </c>
      <c r="F48" s="53">
        <v>3</v>
      </c>
      <c r="G48" s="54" t="str" cm="1">
        <f t="array" aca="1" ref="G48" ca="1">INDIRECT("dataset"&amp;C48&amp;"_"&amp;E48&amp;"!"&amp;H48&amp;"2")</f>
        <v>Netflix</v>
      </c>
      <c r="H48" s="53" t="s">
        <v>164</v>
      </c>
      <c r="I48" s="53">
        <v>54</v>
      </c>
      <c r="J48" s="53">
        <f t="shared" ca="1" si="12"/>
        <v>0</v>
      </c>
      <c r="K48" s="55" t="str">
        <f t="shared" ca="1" si="21"/>
        <v xml:space="preserve">In the 'Netflix' column, count how many cells exceed the value of '54' </v>
      </c>
      <c r="L48" s="53">
        <f t="shared" ca="1" si="20"/>
        <v>7</v>
      </c>
      <c r="M48" s="53" t="s">
        <v>164</v>
      </c>
      <c r="N48" s="35" t="str" cm="1">
        <f t="array" aca="1" ref="N48" ca="1">INDIRECT("DS"&amp;C48&amp;"_T2_"&amp;E48&amp;"!"&amp;O48&amp;"2")</f>
        <v>Rotten
Tomatoes</v>
      </c>
      <c r="O48" s="53" t="s">
        <v>179</v>
      </c>
      <c r="P48" s="34">
        <f t="shared" ca="1" si="22"/>
        <v>0.99941483276183463</v>
      </c>
      <c r="Q48" s="34"/>
      <c r="R48" s="56" t="str">
        <f t="shared" ca="1" si="23"/>
        <v xml:space="preserve">Determine which of the last 5 columns is most positively correalated with the first column named 'Rotten
Tomatoes' </v>
      </c>
      <c r="S48" s="34" t="str" cm="1">
        <f t="array" aca="1" ref="S48" ca="1">INDIRECT("DS"&amp;C48&amp;"_T2_"&amp;E48&amp;"!"&amp;T48&amp;"2")</f>
        <v>Netflix</v>
      </c>
      <c r="T48" s="53" t="s">
        <v>171</v>
      </c>
      <c r="U48" s="54" t="str" cm="1">
        <f t="array" aca="1" ref="U48" ca="1">INDIRECT("dataset"&amp;C48&amp;"_"&amp;E48&amp;"!"&amp;V48&amp;"2")</f>
        <v>Fandango</v>
      </c>
      <c r="V48" s="53" t="s">
        <v>173</v>
      </c>
      <c r="W48" s="53" t="str">
        <f t="shared" ca="1" si="13"/>
        <v>98 84 80</v>
      </c>
      <c r="X48" s="53"/>
      <c r="Y48" s="56" t="str">
        <f t="shared" ca="1" si="24"/>
        <v xml:space="preserve">In the 'Fandango' column, give the row names of the movies with the highest 3 values in descending order </v>
      </c>
      <c r="Z48" s="53">
        <f t="shared" ca="1" si="25"/>
        <v>98</v>
      </c>
      <c r="AA48" s="53">
        <f t="shared" ca="1" si="26"/>
        <v>10</v>
      </c>
      <c r="AB48" s="53" t="str" cm="1">
        <f t="array" aca="1" ref="AB48" ca="1">INDIRECT("dataset"&amp;C48&amp;"_"&amp;E48&amp;"!"&amp;"B"&amp;AA48)</f>
        <v xml:space="preserve">Teenage Girl </v>
      </c>
      <c r="AC48" s="53">
        <f t="shared" ca="1" si="27"/>
        <v>84</v>
      </c>
      <c r="AD48" s="53">
        <f t="shared" ca="1" si="28"/>
        <v>9</v>
      </c>
      <c r="AE48" s="53" t="str" cm="1">
        <f t="array" aca="1" ref="AE48" ca="1">INDIRECT("dataset"&amp;C48&amp;"_"&amp;E48&amp;"!"&amp;"B"&amp;AD48)</f>
        <v xml:space="preserve">Irrational Man </v>
      </c>
      <c r="AF48" s="53">
        <f t="shared" ca="1" si="29"/>
        <v>80</v>
      </c>
      <c r="AG48" s="53">
        <f t="shared" ca="1" si="30"/>
        <v>20</v>
      </c>
      <c r="AH48" s="53" t="str" cm="1">
        <f t="array" aca="1" ref="AH48" ca="1">INDIRECT("dataset"&amp;C48&amp;"_"&amp;E48&amp;"!"&amp;"B"&amp;AG48)</f>
        <v>Next Door</v>
      </c>
      <c r="AI48" s="53" t="str">
        <f t="shared" ca="1" si="14"/>
        <v>Teenage Girl -Irrational Man -Next Door</v>
      </c>
      <c r="AJ48" s="53" t="str">
        <f t="shared" ca="1" si="15"/>
        <v>10 9 20</v>
      </c>
      <c r="AK48" s="54" t="str" cm="1">
        <f t="array" aca="1" ref="AK48" ca="1">INDIRECT("dataset"&amp;C48&amp;"_"&amp;E48&amp;"!"&amp;AL48&amp;"2")</f>
        <v>Rotten
Tomatoes</v>
      </c>
      <c r="AL48" s="53" t="s">
        <v>167</v>
      </c>
      <c r="AM48" s="53"/>
      <c r="AN48" s="53"/>
      <c r="AO48" s="57" t="str">
        <f t="shared" ca="1" si="16"/>
        <v>In the 'Rotten
Tomatoes' column, calculate a rough estimate of the average value</v>
      </c>
      <c r="AP48" s="53">
        <f t="shared" ca="1" si="31"/>
        <v>50.241379310344826</v>
      </c>
      <c r="AQ48" s="53" t="s">
        <v>167</v>
      </c>
      <c r="AR48" s="58" t="str" cm="1">
        <f t="array" aca="1" ref="AR48" ca="1">INDIRECT("dataset"&amp;C48&amp;"_"&amp;E48&amp;"!"&amp;AS48&amp;"2")</f>
        <v>Film
 Comment</v>
      </c>
      <c r="AS48" s="53" t="s">
        <v>166</v>
      </c>
      <c r="AT48" s="53" cm="1">
        <f t="array" aca="1" ref="AT48" ca="1">INDIRECT("dataset"&amp;C48&amp;"_"&amp;E48&amp;"!"&amp;AS48&amp;AX48)</f>
        <v>73</v>
      </c>
      <c r="AU48" s="53">
        <f t="shared" ca="1" si="32"/>
        <v>1</v>
      </c>
      <c r="AV48" s="37" t="str">
        <f t="shared" ca="1" si="17"/>
        <v xml:space="preserve">In the 'Film
 Comment' column, find the movie with a value equal to '73' </v>
      </c>
      <c r="AW48" s="52" t="str" cm="1">
        <f t="array" aca="1" ref="AW48" ca="1">INDIRECT("dataset"&amp;C48&amp;"_"&amp;E48&amp;"!"&amp;"B"&amp;AX48)</f>
        <v>Adaline Age</v>
      </c>
      <c r="AX48" s="53">
        <v>19</v>
      </c>
    </row>
    <row r="49" spans="1:75" s="59" customFormat="1" ht="15" thickBot="1" x14ac:dyDescent="0.4">
      <c r="A49" s="59" t="str">
        <f t="shared" si="11"/>
        <v>DS16_movie_plain4.png</v>
      </c>
      <c r="B49" s="61">
        <v>48</v>
      </c>
      <c r="C49" s="61">
        <v>16</v>
      </c>
      <c r="D49" s="61" t="s">
        <v>175</v>
      </c>
      <c r="E49" s="61" t="s">
        <v>177</v>
      </c>
      <c r="F49" s="61">
        <v>4</v>
      </c>
      <c r="G49" s="62" t="str" cm="1">
        <f t="array" aca="1" ref="G49" ca="1">INDIRECT("dataset"&amp;C49&amp;"_"&amp;E49&amp;"!"&amp;H49&amp;"2")</f>
        <v>Hulu</v>
      </c>
      <c r="H49" s="61" t="s">
        <v>169</v>
      </c>
      <c r="I49" s="61">
        <v>57</v>
      </c>
      <c r="J49" s="61">
        <f t="shared" ca="1" si="12"/>
        <v>0</v>
      </c>
      <c r="K49" s="63" t="str">
        <f t="shared" ca="1" si="21"/>
        <v xml:space="preserve">In the 'Hulu' column, count how many cells exceed the value of '57' </v>
      </c>
      <c r="L49" s="61">
        <f t="shared" ca="1" si="20"/>
        <v>6</v>
      </c>
      <c r="M49" s="61" t="s">
        <v>169</v>
      </c>
      <c r="N49" s="35" t="str" cm="1">
        <f t="array" aca="1" ref="N49" ca="1">INDIRECT("DS"&amp;C49&amp;"_T2_"&amp;E49&amp;"!"&amp;O49&amp;"2")</f>
        <v>IMDB</v>
      </c>
      <c r="O49" s="61" t="s">
        <v>179</v>
      </c>
      <c r="P49" s="34">
        <f t="shared" ca="1" si="22"/>
        <v>0.99227475769340667</v>
      </c>
      <c r="Q49" s="34"/>
      <c r="R49" s="64" t="str">
        <f t="shared" ca="1" si="23"/>
        <v xml:space="preserve">Determine which of the last 5 columns is most positively correalated with the first column named 'IMDB' </v>
      </c>
      <c r="S49" s="34" t="str" cm="1">
        <f t="array" aca="1" ref="S49" ca="1">INDIRECT("DS"&amp;C49&amp;"_T2_"&amp;E49&amp;"!"&amp;T49&amp;"2")</f>
        <v>Fandango</v>
      </c>
      <c r="T49" s="61" t="s">
        <v>164</v>
      </c>
      <c r="U49" s="62" t="str" cm="1">
        <f t="array" aca="1" ref="U49" ca="1">INDIRECT("dataset"&amp;C49&amp;"_"&amp;E49&amp;"!"&amp;V49&amp;"2")</f>
        <v>Netflix</v>
      </c>
      <c r="V49" s="61" t="s">
        <v>164</v>
      </c>
      <c r="W49" s="61" t="str">
        <f t="shared" ca="1" si="13"/>
        <v>71 70 68</v>
      </c>
      <c r="X49" s="61"/>
      <c r="Y49" s="64" t="str">
        <f t="shared" ca="1" si="24"/>
        <v xml:space="preserve">In the 'Netflix' column, give the row names of the movies with the highest 3 values in descending order </v>
      </c>
      <c r="Z49" s="61">
        <f t="shared" ca="1" si="25"/>
        <v>71</v>
      </c>
      <c r="AA49" s="61">
        <f t="shared" ca="1" si="26"/>
        <v>18</v>
      </c>
      <c r="AB49" s="61" t="str" cm="1">
        <f t="array" aca="1" ref="AB49" ca="1">INDIRECT("dataset"&amp;C49&amp;"_"&amp;E49&amp;"!"&amp;"B"&amp;AA49)</f>
        <v>Welcome Home</v>
      </c>
      <c r="AC49" s="61">
        <f t="shared" ca="1" si="27"/>
        <v>70</v>
      </c>
      <c r="AD49" s="61">
        <f t="shared" ca="1" si="28"/>
        <v>6</v>
      </c>
      <c r="AE49" s="61" t="str" cm="1">
        <f t="array" aca="1" ref="AE49" ca="1">INDIRECT("dataset"&amp;C49&amp;"_"&amp;E49&amp;"!"&amp;"B"&amp;AD49)</f>
        <v>About Elly</v>
      </c>
      <c r="AF49" s="61">
        <f t="shared" ca="1" si="29"/>
        <v>68</v>
      </c>
      <c r="AG49" s="61">
        <f t="shared" ca="1" si="30"/>
        <v>10</v>
      </c>
      <c r="AH49" s="61" t="str" cm="1">
        <f t="array" aca="1" ref="AH49" ca="1">INDIRECT("dataset"&amp;C49&amp;"_"&amp;E49&amp;"!"&amp;"B"&amp;AG49)</f>
        <v xml:space="preserve">Irrational Man </v>
      </c>
      <c r="AI49" s="61" t="str">
        <f t="shared" ca="1" si="14"/>
        <v xml:space="preserve">Welcome Home-About Elly-Irrational Man </v>
      </c>
      <c r="AJ49" s="61" t="str">
        <f t="shared" ca="1" si="15"/>
        <v>18 6 10</v>
      </c>
      <c r="AK49" s="62" t="str" cm="1">
        <f t="array" aca="1" ref="AK49" ca="1">INDIRECT("dataset"&amp;C49&amp;"_"&amp;E49&amp;"!"&amp;AL49&amp;"2")</f>
        <v>IMDB</v>
      </c>
      <c r="AL49" s="61" t="s">
        <v>170</v>
      </c>
      <c r="AM49" s="61"/>
      <c r="AN49" s="61"/>
      <c r="AO49" s="65" t="str">
        <f t="shared" ca="1" si="16"/>
        <v>In the 'IMDB' column, calculate a rough estimate of the average value</v>
      </c>
      <c r="AP49" s="61">
        <f t="shared" ca="1" si="31"/>
        <v>52.310344827586206</v>
      </c>
      <c r="AQ49" s="61" t="s">
        <v>170</v>
      </c>
      <c r="AR49" s="66" t="str" cm="1">
        <f t="array" aca="1" ref="AR49" ca="1">INDIRECT("dataset"&amp;C49&amp;"_"&amp;E49&amp;"!"&amp;AS49&amp;"2")</f>
        <v>PluggedIn</v>
      </c>
      <c r="AS49" s="61" t="s">
        <v>171</v>
      </c>
      <c r="AT49" s="61" cm="1">
        <f t="array" aca="1" ref="AT49" ca="1">INDIRECT("dataset"&amp;C49&amp;"_"&amp;E49&amp;"!"&amp;AS49&amp;AX49)</f>
        <v>31</v>
      </c>
      <c r="AU49" s="61">
        <f t="shared" ca="1" si="32"/>
        <v>1</v>
      </c>
      <c r="AV49" s="37" t="str">
        <f t="shared" ca="1" si="17"/>
        <v xml:space="preserve">In the 'PluggedIn' column, find the movie with a value equal to '31' </v>
      </c>
      <c r="AW49" s="59" t="str" cm="1">
        <f t="array" aca="1" ref="AW49" ca="1">INDIRECT("dataset"&amp;C49&amp;"_"&amp;E49&amp;"!"&amp;"B"&amp;AX49)</f>
        <v>Still Alice</v>
      </c>
      <c r="AX49" s="61">
        <v>17</v>
      </c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</row>
    <row r="50" spans="1:75" x14ac:dyDescent="0.35">
      <c r="A50" s="24" t="str">
        <f>"DS"&amp;C50 &amp;"_"&amp;D50 &amp;"_"&amp;E50 &amp;F50&amp;".png"</f>
        <v>DS1_anime_bar1.png</v>
      </c>
      <c r="B50" s="16">
        <v>49</v>
      </c>
      <c r="C50" s="16">
        <v>1</v>
      </c>
      <c r="D50" s="16" t="s">
        <v>163</v>
      </c>
      <c r="E50" s="16" t="s">
        <v>178</v>
      </c>
      <c r="F50" s="16">
        <v>1</v>
      </c>
      <c r="G50" s="28" t="str" cm="1">
        <f t="array" aca="1" ref="G50" ca="1">INDIRECT("dataset"&amp;C50&amp;"_"&amp;E50&amp;"!"&amp;H50&amp;"2")</f>
        <v>Completed</v>
      </c>
      <c r="H50" s="16" t="s">
        <v>164</v>
      </c>
      <c r="I50" s="16">
        <v>80</v>
      </c>
      <c r="J50" s="16">
        <f t="shared" ca="1" si="12"/>
        <v>0</v>
      </c>
      <c r="K50" s="17" t="str">
        <f t="shared" ca="1" si="21"/>
        <v xml:space="preserve">In the 'Completed' column, count how many cells exceed the value of '80' </v>
      </c>
      <c r="L50" s="16">
        <f t="shared" ca="1" si="20"/>
        <v>7</v>
      </c>
      <c r="M50" s="16" t="s">
        <v>164</v>
      </c>
      <c r="N50" s="35" t="str" cm="1">
        <f t="array" aca="1" ref="N50" ca="1">INDIRECT("DS"&amp;C50&amp;"_T2_"&amp;E50&amp;"!"&amp;O50&amp;"2")</f>
        <v>Episodes</v>
      </c>
      <c r="O50" s="16" t="s">
        <v>179</v>
      </c>
      <c r="P50" s="34">
        <f t="shared" ca="1" si="22"/>
        <v>0.95845576417486755</v>
      </c>
      <c r="Q50" s="34"/>
      <c r="R50" s="25" t="str">
        <f t="shared" ca="1" si="23"/>
        <v xml:space="preserve">Determine which of the last 5 columns is most positively correalated with the first column named 'Episodes' </v>
      </c>
      <c r="S50" s="34" t="str" cm="1">
        <f t="array" aca="1" ref="S50" ca="1">INDIRECT("DS"&amp;C50&amp;"_T2_"&amp;E50&amp;"!"&amp;T50&amp;"2")</f>
        <v>Completed</v>
      </c>
      <c r="T50" s="16" t="s">
        <v>165</v>
      </c>
      <c r="U50" s="28" t="str" cm="1">
        <f t="array" aca="1" ref="U50" ca="1">INDIRECT("dataset"&amp;C50&amp;"_"&amp;E50&amp;"!"&amp;V50&amp;"2")</f>
        <v>Episodes</v>
      </c>
      <c r="V50" s="16" t="s">
        <v>166</v>
      </c>
      <c r="W50" s="16" t="str">
        <f t="shared" ca="1" si="13"/>
        <v>60 56 53</v>
      </c>
      <c r="X50" s="16"/>
      <c r="Y50" s="25" t="str">
        <f t="shared" ca="1" si="24"/>
        <v xml:space="preserve">In the 'Episodes' column, give the row names of the animes with the highest 3 values in descending order </v>
      </c>
      <c r="Z50" s="16">
        <f t="shared" ca="1" si="25"/>
        <v>60</v>
      </c>
      <c r="AA50" s="16">
        <f t="shared" ca="1" si="26"/>
        <v>13</v>
      </c>
      <c r="AB50" s="16" t="str" cm="1">
        <f t="array" aca="1" ref="AB50" ca="1">INDIRECT("dataset"&amp;C50&amp;"_"&amp;E50&amp;"!"&amp;"B"&amp;AA50)</f>
        <v>Dragon Ball</v>
      </c>
      <c r="AC50" s="16">
        <f t="shared" ca="1" si="27"/>
        <v>56</v>
      </c>
      <c r="AD50" s="16">
        <f t="shared" ca="1" si="28"/>
        <v>18</v>
      </c>
      <c r="AE50" s="16" t="str" cm="1">
        <f t="array" aca="1" ref="AE50" ca="1">INDIRECT("dataset"&amp;C50&amp;"_"&amp;E50&amp;"!"&amp;"B"&amp;AD50)</f>
        <v>Magical Warfare</v>
      </c>
      <c r="AF50" s="16">
        <f t="shared" ca="1" si="29"/>
        <v>53</v>
      </c>
      <c r="AG50" s="16">
        <f t="shared" ca="1" si="30"/>
        <v>27</v>
      </c>
      <c r="AH50" s="16" t="str" cm="1">
        <f t="array" aca="1" ref="AH50" ca="1">INDIRECT("dataset"&amp;C50&amp;"_"&amp;E50&amp;"!"&amp;"B"&amp;AG50)</f>
        <v>Queen Kingdom</v>
      </c>
      <c r="AI50" s="16" t="str">
        <f t="shared" ca="1" si="14"/>
        <v>Dragon Ball-Magical Warfare-Queen Kingdom</v>
      </c>
      <c r="AJ50" s="16" t="str">
        <f t="shared" ca="1" si="15"/>
        <v>13 18 27</v>
      </c>
      <c r="AK50" s="28" t="str" cm="1">
        <f t="array" aca="1" ref="AK50" ca="1">INDIRECT("dataset"&amp;C50&amp;"_"&amp;E50&amp;"!"&amp;AL50&amp;"2")</f>
        <v>Plan
 to Watch</v>
      </c>
      <c r="AL50" s="16" t="s">
        <v>168</v>
      </c>
      <c r="AM50" s="16"/>
      <c r="AN50" s="16"/>
      <c r="AO50" s="26" t="str">
        <f t="shared" ca="1" si="16"/>
        <v>In the 'Plan
 to Watch' column, calculate a rough estimate of the average value</v>
      </c>
      <c r="AP50" s="16">
        <f t="shared" ca="1" si="31"/>
        <v>28.896551724137932</v>
      </c>
      <c r="AQ50" s="16" t="s">
        <v>168</v>
      </c>
      <c r="AR50" s="68" t="str" cm="1">
        <f t="array" aca="1" ref="AR50" ca="1">INDIRECT("dataset"&amp;C50&amp;"_"&amp;E50&amp;"!"&amp;AS50&amp;"2")</f>
        <v>Ranked</v>
      </c>
      <c r="AS50" s="16" t="s">
        <v>169</v>
      </c>
      <c r="AT50" s="16" cm="1">
        <f t="array" aca="1" ref="AT50" ca="1">INDIRECT("dataset"&amp;C50&amp;"_"&amp;E50&amp;"!"&amp;AS50&amp;AX50)</f>
        <v>15</v>
      </c>
      <c r="AU50" s="16">
        <f t="shared" ca="1" si="32"/>
        <v>1</v>
      </c>
      <c r="AV50" s="37" t="str">
        <f t="shared" ca="1" si="17"/>
        <v xml:space="preserve">In the 'Ranked' column, find the anime with a value equal to '15' </v>
      </c>
      <c r="AW50" s="24" t="str" cm="1">
        <f t="array" aca="1" ref="AW50" ca="1">INDIRECT("dataset"&amp;C50&amp;"_"&amp;E50&amp;"!"&amp;"B"&amp;AX50)</f>
        <v>Best Humanity</v>
      </c>
      <c r="AX50" s="16">
        <v>16</v>
      </c>
    </row>
    <row r="51" spans="1:75" x14ac:dyDescent="0.35">
      <c r="A51" s="24" t="str">
        <f t="shared" ref="A51:A65" si="33">"DS"&amp;C51 &amp;"_"&amp;D51 &amp;"_"&amp;E51 &amp;F51&amp;".png"</f>
        <v>DS2_anime_bar2.png</v>
      </c>
      <c r="B51" s="16">
        <v>50</v>
      </c>
      <c r="C51" s="16">
        <v>2</v>
      </c>
      <c r="D51" s="16" t="s">
        <v>163</v>
      </c>
      <c r="E51" s="16" t="s">
        <v>178</v>
      </c>
      <c r="F51" s="16">
        <v>2</v>
      </c>
      <c r="G51" s="28" t="str" cm="1">
        <f t="array" aca="1" ref="G51" ca="1">INDIRECT("dataset"&amp;C51&amp;"_"&amp;E51&amp;"!"&amp;H51&amp;"2")</f>
        <v>Members</v>
      </c>
      <c r="H51" s="16" t="s">
        <v>165</v>
      </c>
      <c r="I51" s="16">
        <v>70</v>
      </c>
      <c r="J51" s="16">
        <f t="shared" ca="1" si="12"/>
        <v>0</v>
      </c>
      <c r="K51" s="17" t="str">
        <f t="shared" ca="1" si="21"/>
        <v xml:space="preserve">In the 'Members' column, count how many cells exceed the value of '70' </v>
      </c>
      <c r="L51" s="16">
        <f t="shared" ca="1" si="20"/>
        <v>6</v>
      </c>
      <c r="M51" s="16" t="s">
        <v>165</v>
      </c>
      <c r="N51" s="35" t="str" cm="1">
        <f t="array" aca="1" ref="N51" ca="1">INDIRECT("DS"&amp;C51&amp;"_T2_"&amp;E51&amp;"!"&amp;O51&amp;"2")</f>
        <v>Plan
 to Watch</v>
      </c>
      <c r="O51" s="16" t="s">
        <v>179</v>
      </c>
      <c r="P51" s="34">
        <f t="shared" ca="1" si="22"/>
        <v>0.97907681254828294</v>
      </c>
      <c r="Q51" s="34"/>
      <c r="R51" s="25" t="str">
        <f t="shared" ca="1" si="23"/>
        <v xml:space="preserve">Determine which of the last 5 columns is most positively correalated with the first column named 'Plan
 to Watch' </v>
      </c>
      <c r="S51" s="34" t="str" cm="1">
        <f t="array" aca="1" ref="S51" ca="1">INDIRECT("DS"&amp;C51&amp;"_T2_"&amp;E51&amp;"!"&amp;T51&amp;"2")</f>
        <v>Favorites</v>
      </c>
      <c r="T51" s="16" t="s">
        <v>166</v>
      </c>
      <c r="U51" s="28" t="str" cm="1">
        <f t="array" aca="1" ref="U51" ca="1">INDIRECT("dataset"&amp;C51&amp;"_"&amp;E51&amp;"!"&amp;V51&amp;"2")</f>
        <v>Members</v>
      </c>
      <c r="V51" s="16" t="s">
        <v>165</v>
      </c>
      <c r="W51" s="16" t="str">
        <f t="shared" ca="1" si="13"/>
        <v>88 86 83</v>
      </c>
      <c r="X51" s="16"/>
      <c r="Y51" s="25" t="str">
        <f t="shared" ca="1" si="24"/>
        <v xml:space="preserve">In the 'Members' column, give the row names of the animes with the highest 3 values in descending order </v>
      </c>
      <c r="Z51" s="16">
        <f t="shared" ca="1" si="25"/>
        <v>88</v>
      </c>
      <c r="AA51" s="16">
        <f t="shared" ca="1" si="26"/>
        <v>5</v>
      </c>
      <c r="AB51" s="16" t="str" cm="1">
        <f t="array" aca="1" ref="AB51" ca="1">INDIRECT("dataset"&amp;C51&amp;"_"&amp;E51&amp;"!"&amp;"B"&amp;AA51)</f>
        <v>Connect Angel</v>
      </c>
      <c r="AC51" s="16">
        <f t="shared" ca="1" si="27"/>
        <v>86</v>
      </c>
      <c r="AD51" s="16">
        <f t="shared" ca="1" si="28"/>
        <v>18</v>
      </c>
      <c r="AE51" s="16" t="str" cm="1">
        <f t="array" aca="1" ref="AE51" ca="1">INDIRECT("dataset"&amp;C51&amp;"_"&amp;E51&amp;"!"&amp;"B"&amp;AD51)</f>
        <v>Beating Music</v>
      </c>
      <c r="AF51" s="16">
        <f t="shared" ca="1" si="29"/>
        <v>83</v>
      </c>
      <c r="AG51" s="16">
        <f t="shared" ca="1" si="30"/>
        <v>6</v>
      </c>
      <c r="AH51" s="16" t="str" cm="1">
        <f t="array" aca="1" ref="AH51" ca="1">INDIRECT("dataset"&amp;C51&amp;"_"&amp;E51&amp;"!"&amp;"B"&amp;AG51)</f>
        <v>Hungry Heart</v>
      </c>
      <c r="AI51" s="16" t="str">
        <f t="shared" ca="1" si="14"/>
        <v>Connect Angel-Beating Music-Hungry Heart</v>
      </c>
      <c r="AJ51" s="16" t="str">
        <f t="shared" ca="1" si="15"/>
        <v>5 18 6</v>
      </c>
      <c r="AK51" s="28" t="str" cm="1">
        <f t="array" aca="1" ref="AK51" ca="1">INDIRECT("dataset"&amp;C51&amp;"_"&amp;E51&amp;"!"&amp;AL51&amp;"2")</f>
        <v>Popularity</v>
      </c>
      <c r="AL51" s="16" t="s">
        <v>167</v>
      </c>
      <c r="AM51" s="16"/>
      <c r="AN51" s="16"/>
      <c r="AO51" s="26" t="str">
        <f t="shared" ca="1" si="16"/>
        <v>In the 'Popularity' column, calculate a rough estimate of the average value</v>
      </c>
      <c r="AP51" s="16">
        <f t="shared" ca="1" si="31"/>
        <v>62.379310344827587</v>
      </c>
      <c r="AQ51" s="16" t="s">
        <v>167</v>
      </c>
      <c r="AR51" s="68" t="str" cm="1">
        <f t="array" aca="1" ref="AR51" ca="1">INDIRECT("dataset"&amp;C51&amp;"_"&amp;E51&amp;"!"&amp;AS51&amp;"2")</f>
        <v>Watching</v>
      </c>
      <c r="AS51" s="16" t="s">
        <v>173</v>
      </c>
      <c r="AT51" s="16" cm="1">
        <f t="array" aca="1" ref="AT51" ca="1">INDIRECT("dataset"&amp;C51&amp;"_"&amp;E51&amp;"!"&amp;AS51&amp;AX51)</f>
        <v>26</v>
      </c>
      <c r="AU51" s="16">
        <f t="shared" ca="1" si="32"/>
        <v>1</v>
      </c>
      <c r="AV51" s="37" t="str">
        <f t="shared" ca="1" si="17"/>
        <v xml:space="preserve">In the 'Watching' column, find the anime with a value equal to '26' </v>
      </c>
      <c r="AW51" s="24" t="str" cm="1">
        <f t="array" aca="1" ref="AW51" ca="1">INDIRECT("dataset"&amp;C51&amp;"_"&amp;E51&amp;"!"&amp;"B"&amp;AX51)</f>
        <v>Queen Kingdom</v>
      </c>
      <c r="AX51" s="16">
        <v>20</v>
      </c>
    </row>
    <row r="52" spans="1:75" x14ac:dyDescent="0.35">
      <c r="A52" s="24" t="str">
        <f t="shared" si="33"/>
        <v>DS3_anime_bar3.png</v>
      </c>
      <c r="B52" s="16">
        <v>51</v>
      </c>
      <c r="C52" s="16">
        <v>3</v>
      </c>
      <c r="D52" s="16" t="s">
        <v>163</v>
      </c>
      <c r="E52" s="16" t="s">
        <v>178</v>
      </c>
      <c r="F52" s="16">
        <v>3</v>
      </c>
      <c r="G52" s="28" t="str" cm="1">
        <f t="array" aca="1" ref="G52" ca="1">INDIRECT("dataset"&amp;C52&amp;"_"&amp;E52&amp;"!"&amp;H52&amp;"2")</f>
        <v>Ranked</v>
      </c>
      <c r="H52" s="16" t="s">
        <v>169</v>
      </c>
      <c r="I52" s="16">
        <v>88</v>
      </c>
      <c r="J52" s="16">
        <f t="shared" ca="1" si="12"/>
        <v>0</v>
      </c>
      <c r="K52" s="17" t="str">
        <f t="shared" ca="1" si="21"/>
        <v xml:space="preserve">In the 'Ranked' column, count how many cells exceed the value of '88' </v>
      </c>
      <c r="L52" s="16">
        <f t="shared" ca="1" si="20"/>
        <v>5</v>
      </c>
      <c r="M52" s="16" t="s">
        <v>169</v>
      </c>
      <c r="N52" s="35" t="str" cm="1">
        <f t="array" aca="1" ref="N52" ca="1">INDIRECT("DS"&amp;C52&amp;"_T2_"&amp;E52&amp;"!"&amp;O52&amp;"2")</f>
        <v>Completed</v>
      </c>
      <c r="O52" s="16" t="s">
        <v>179</v>
      </c>
      <c r="P52" s="34">
        <f t="shared" ca="1" si="22"/>
        <v>0.99227475769340667</v>
      </c>
      <c r="Q52" s="34"/>
      <c r="R52" s="25" t="str">
        <f t="shared" ca="1" si="23"/>
        <v xml:space="preserve">Determine which of the last 5 columns is most positively correalated with the first column named 'Completed' </v>
      </c>
      <c r="S52" s="34" t="str" cm="1">
        <f t="array" aca="1" ref="S52" ca="1">INDIRECT("DS"&amp;C52&amp;"_T2_"&amp;E52&amp;"!"&amp;T52&amp;"2")</f>
        <v>Episodes</v>
      </c>
      <c r="T52" s="16" t="s">
        <v>171</v>
      </c>
      <c r="U52" s="28" t="str" cm="1">
        <f t="array" aca="1" ref="U52" ca="1">INDIRECT("dataset"&amp;C52&amp;"_"&amp;E52&amp;"!"&amp;V52&amp;"2")</f>
        <v>Favorites</v>
      </c>
      <c r="V52" s="16" t="s">
        <v>164</v>
      </c>
      <c r="W52" s="16" t="str">
        <f t="shared" ca="1" si="13"/>
        <v>75 73 71</v>
      </c>
      <c r="X52" s="16"/>
      <c r="Y52" s="25" t="str">
        <f t="shared" ca="1" si="24"/>
        <v xml:space="preserve">In the 'Favorites' column, give the row names of the animes with the highest 3 values in descending order </v>
      </c>
      <c r="Z52" s="16">
        <f t="shared" ca="1" si="25"/>
        <v>75</v>
      </c>
      <c r="AA52" s="16">
        <f t="shared" ca="1" si="26"/>
        <v>5</v>
      </c>
      <c r="AB52" s="16" t="str" cm="1">
        <f t="array" aca="1" ref="AB52" ca="1">INDIRECT("dataset"&amp;C52&amp;"_"&amp;E52&amp;"!"&amp;"B"&amp;AA52)</f>
        <v>King Ranking</v>
      </c>
      <c r="AC52" s="16">
        <f t="shared" ca="1" si="27"/>
        <v>73</v>
      </c>
      <c r="AD52" s="16">
        <f t="shared" ca="1" si="28"/>
        <v>10</v>
      </c>
      <c r="AE52" s="16" t="str" cm="1">
        <f t="array" aca="1" ref="AE52" ca="1">INDIRECT("dataset"&amp;C52&amp;"_"&amp;E52&amp;"!"&amp;"B"&amp;AD52)</f>
        <v>Ultimate horror</v>
      </c>
      <c r="AF52" s="16">
        <f t="shared" ca="1" si="29"/>
        <v>71</v>
      </c>
      <c r="AG52" s="16">
        <f t="shared" ca="1" si="30"/>
        <v>11</v>
      </c>
      <c r="AH52" s="16" t="str" cm="1">
        <f t="array" aca="1" ref="AH52" ca="1">INDIRECT("dataset"&amp;C52&amp;"_"&amp;E52&amp;"!"&amp;"B"&amp;AG52)</f>
        <v>Queen Kingdom</v>
      </c>
      <c r="AI52" s="16" t="str">
        <f t="shared" ca="1" si="14"/>
        <v>King Ranking-Ultimate horror-Queen Kingdom</v>
      </c>
      <c r="AJ52" s="16" t="str">
        <f t="shared" ca="1" si="15"/>
        <v>5 10 11</v>
      </c>
      <c r="AK52" s="28" t="str" cm="1">
        <f t="array" aca="1" ref="AK52" ca="1">INDIRECT("dataset"&amp;C52&amp;"_"&amp;E52&amp;"!"&amp;AL52&amp;"2")</f>
        <v>Watching</v>
      </c>
      <c r="AL52" s="16" t="s">
        <v>170</v>
      </c>
      <c r="AM52" s="16"/>
      <c r="AN52" s="16"/>
      <c r="AO52" s="26" t="str">
        <f t="shared" ca="1" si="16"/>
        <v>In the 'Watching' column, calculate a rough estimate of the average value</v>
      </c>
      <c r="AP52" s="16">
        <f t="shared" ca="1" si="31"/>
        <v>37.862068965517238</v>
      </c>
      <c r="AQ52" s="16" t="s">
        <v>170</v>
      </c>
      <c r="AR52" s="68" t="str" cm="1">
        <f t="array" aca="1" ref="AR52" ca="1">INDIRECT("dataset"&amp;C52&amp;"_"&amp;E52&amp;"!"&amp;AS52&amp;"2")</f>
        <v>Plan
 to Watch</v>
      </c>
      <c r="AS52" s="16" t="s">
        <v>165</v>
      </c>
      <c r="AT52" s="16" cm="1">
        <f t="array" aca="1" ref="AT52" ca="1">INDIRECT("dataset"&amp;C52&amp;"_"&amp;E52&amp;"!"&amp;AS52&amp;AX52)</f>
        <v>17</v>
      </c>
      <c r="AU52" s="16">
        <f t="shared" ca="1" si="32"/>
        <v>1</v>
      </c>
      <c r="AV52" s="37" t="str">
        <f t="shared" ca="1" si="17"/>
        <v xml:space="preserve">In the 'Plan
 to Watch' column, find the anime with a value equal to '17' </v>
      </c>
      <c r="AW52" s="24" t="str" cm="1">
        <f t="array" aca="1" ref="AW52" ca="1">INDIRECT("dataset"&amp;C52&amp;"_"&amp;E52&amp;"!"&amp;"B"&amp;AX52)</f>
        <v>Great Teacher</v>
      </c>
      <c r="AX52" s="16">
        <v>16</v>
      </c>
    </row>
    <row r="53" spans="1:75" x14ac:dyDescent="0.35">
      <c r="A53" s="24" t="str">
        <f t="shared" si="33"/>
        <v>DS4_anime_bar4.png</v>
      </c>
      <c r="B53" s="16">
        <v>52</v>
      </c>
      <c r="C53" s="16">
        <v>4</v>
      </c>
      <c r="D53" s="16" t="s">
        <v>163</v>
      </c>
      <c r="E53" s="16" t="s">
        <v>178</v>
      </c>
      <c r="F53" s="16">
        <v>4</v>
      </c>
      <c r="G53" s="28" t="str" cm="1">
        <f t="array" aca="1" ref="G53" ca="1">INDIRECT("dataset"&amp;C53&amp;"_"&amp;E53&amp;"!"&amp;H53&amp;"2")</f>
        <v>Score</v>
      </c>
      <c r="H53" s="16" t="s">
        <v>171</v>
      </c>
      <c r="I53" s="16">
        <v>43</v>
      </c>
      <c r="J53" s="16">
        <f t="shared" ca="1" si="12"/>
        <v>0</v>
      </c>
      <c r="K53" s="17" t="str">
        <f t="shared" ca="1" si="21"/>
        <v xml:space="preserve">In the 'Score' column, count how many cells exceed the value of '43' </v>
      </c>
      <c r="L53" s="16">
        <f t="shared" ca="1" si="20"/>
        <v>8</v>
      </c>
      <c r="M53" s="16" t="s">
        <v>171</v>
      </c>
      <c r="N53" s="35" t="str" cm="1">
        <f t="array" aca="1" ref="N53" ca="1">INDIRECT("DS"&amp;C53&amp;"_T2_"&amp;E53&amp;"!"&amp;O53&amp;"2")</f>
        <v>Score</v>
      </c>
      <c r="O53" s="16" t="s">
        <v>179</v>
      </c>
      <c r="P53" s="34">
        <f t="shared" ca="1" si="22"/>
        <v>0.99941483276183429</v>
      </c>
      <c r="Q53" s="34"/>
      <c r="R53" s="25" t="str">
        <f t="shared" ca="1" si="23"/>
        <v xml:space="preserve">Determine which of the last 5 columns is most positively correalated with the first column named 'Score' </v>
      </c>
      <c r="S53" s="34" t="str" cm="1">
        <f t="array" aca="1" ref="S53" ca="1">INDIRECT("DS"&amp;C53&amp;"_T2_"&amp;E53&amp;"!"&amp;T53&amp;"2")</f>
        <v>Dropped</v>
      </c>
      <c r="T53" s="16" t="s">
        <v>164</v>
      </c>
      <c r="U53" s="28" t="str" cm="1">
        <f t="array" aca="1" ref="U53" ca="1">INDIRECT("dataset"&amp;C53&amp;"_"&amp;E53&amp;"!"&amp;V53&amp;"2")</f>
        <v>Score</v>
      </c>
      <c r="V53" s="16" t="s">
        <v>171</v>
      </c>
      <c r="W53" s="16" t="str">
        <f t="shared" ca="1" si="13"/>
        <v>74 73 70</v>
      </c>
      <c r="X53" s="16"/>
      <c r="Y53" s="25" t="str">
        <f t="shared" ca="1" si="24"/>
        <v xml:space="preserve">In the 'Score' column, give the row names of the animes with the highest 3 values in descending order </v>
      </c>
      <c r="Z53" s="16">
        <f t="shared" ca="1" si="25"/>
        <v>74</v>
      </c>
      <c r="AA53" s="16">
        <f t="shared" ca="1" si="26"/>
        <v>6</v>
      </c>
      <c r="AB53" s="16" t="str" cm="1">
        <f t="array" aca="1" ref="AB53" ca="1">INDIRECT("dataset"&amp;C53&amp;"_"&amp;E53&amp;"!"&amp;"B"&amp;AA53)</f>
        <v>Ultra Generation</v>
      </c>
      <c r="AC53" s="16">
        <f t="shared" ca="1" si="27"/>
        <v>73</v>
      </c>
      <c r="AD53" s="16">
        <f t="shared" ca="1" si="28"/>
        <v>24</v>
      </c>
      <c r="AE53" s="16" t="str" cm="1">
        <f t="array" aca="1" ref="AE53" ca="1">INDIRECT("dataset"&amp;C53&amp;"_"&amp;E53&amp;"!"&amp;"B"&amp;AD53)</f>
        <v>Mobile Phone</v>
      </c>
      <c r="AF53" s="16">
        <f t="shared" ca="1" si="29"/>
        <v>70</v>
      </c>
      <c r="AG53" s="16">
        <f t="shared" ca="1" si="30"/>
        <v>22</v>
      </c>
      <c r="AH53" s="16" t="str" cm="1">
        <f t="array" aca="1" ref="AH53" ca="1">INDIRECT("dataset"&amp;C53&amp;"_"&amp;E53&amp;"!"&amp;"B"&amp;AG53)</f>
        <v>Ultimate horror</v>
      </c>
      <c r="AI53" s="16" t="str">
        <f t="shared" ca="1" si="14"/>
        <v>Ultra Generation-Mobile Phone-Ultimate horror</v>
      </c>
      <c r="AJ53" s="16" t="str">
        <f t="shared" ca="1" si="15"/>
        <v>6 24 22</v>
      </c>
      <c r="AK53" s="28" t="str" cm="1">
        <f t="array" aca="1" ref="AK53" ca="1">INDIRECT("dataset"&amp;C53&amp;"_"&amp;E53&amp;"!"&amp;AL53&amp;"2")</f>
        <v>Members</v>
      </c>
      <c r="AL53" s="16" t="s">
        <v>169</v>
      </c>
      <c r="AM53" s="16"/>
      <c r="AN53" s="16"/>
      <c r="AO53" s="26" t="str">
        <f t="shared" ca="1" si="16"/>
        <v>In the 'Members' column, calculate a rough estimate of the average value</v>
      </c>
      <c r="AP53" s="16">
        <f t="shared" ca="1" si="31"/>
        <v>47.655172413793103</v>
      </c>
      <c r="AQ53" s="16" t="s">
        <v>169</v>
      </c>
      <c r="AR53" s="68" t="str" cm="1">
        <f t="array" aca="1" ref="AR53" ca="1">INDIRECT("dataset"&amp;C53&amp;"_"&amp;E53&amp;"!"&amp;AS53&amp;"2")</f>
        <v>Popularity</v>
      </c>
      <c r="AS53" s="16" t="s">
        <v>164</v>
      </c>
      <c r="AT53" s="16" cm="1">
        <f t="array" aca="1" ref="AT53" ca="1">INDIRECT("dataset"&amp;C53&amp;"_"&amp;E53&amp;"!"&amp;AS53&amp;AX53)</f>
        <v>12</v>
      </c>
      <c r="AU53" s="16">
        <f t="shared" ca="1" si="32"/>
        <v>1</v>
      </c>
      <c r="AV53" s="37" t="str">
        <f t="shared" ca="1" si="17"/>
        <v xml:space="preserve">In the 'Popularity' column, find the anime with a value equal to '12' </v>
      </c>
      <c r="AW53" s="24" t="str" cm="1">
        <f t="array" aca="1" ref="AW53" ca="1">INDIRECT("dataset"&amp;C53&amp;"_"&amp;E53&amp;"!"&amp;"B"&amp;AX53)</f>
        <v>Helping Alice</v>
      </c>
      <c r="AX53" s="16">
        <v>18</v>
      </c>
    </row>
    <row r="54" spans="1:75" ht="15" customHeight="1" x14ac:dyDescent="0.35">
      <c r="A54" s="52" t="str">
        <f t="shared" si="33"/>
        <v>DS5_cereal_bar1.png</v>
      </c>
      <c r="B54" s="53">
        <v>53</v>
      </c>
      <c r="C54" s="53">
        <v>5</v>
      </c>
      <c r="D54" s="53" t="s">
        <v>172</v>
      </c>
      <c r="E54" s="53" t="s">
        <v>178</v>
      </c>
      <c r="F54" s="53">
        <v>1</v>
      </c>
      <c r="G54" s="54" t="str" cm="1">
        <f t="array" aca="1" ref="G54" ca="1">INDIRECT("dataset"&amp;C54&amp;"_"&amp;E54&amp;"!"&amp;H54&amp;"2")</f>
        <v>Carbo</v>
      </c>
      <c r="H54" s="53" t="s">
        <v>165</v>
      </c>
      <c r="I54" s="53">
        <v>57</v>
      </c>
      <c r="J54" s="53">
        <f t="shared" ca="1" si="12"/>
        <v>0</v>
      </c>
      <c r="K54" s="55" t="str">
        <f t="shared" ca="1" si="21"/>
        <v xml:space="preserve">In the 'Carbo' column, count how many cells exceed the value of '57' </v>
      </c>
      <c r="L54" s="53">
        <f t="shared" ca="1" si="20"/>
        <v>8</v>
      </c>
      <c r="M54" s="53" t="s">
        <v>165</v>
      </c>
      <c r="N54" s="35" t="str" cm="1">
        <f t="array" aca="1" ref="N54" ca="1">INDIRECT("DS"&amp;C54&amp;"_T2_"&amp;E54&amp;"!"&amp;O54&amp;"2")</f>
        <v>Potassium</v>
      </c>
      <c r="O54" s="53" t="s">
        <v>179</v>
      </c>
      <c r="P54" s="34">
        <f t="shared" ca="1" si="22"/>
        <v>0.99941483276183463</v>
      </c>
      <c r="Q54" s="34"/>
      <c r="R54" s="56" t="str">
        <f t="shared" ca="1" si="23"/>
        <v xml:space="preserve">Determine which of the last 5 columns is most positively correalated with the first column named 'Potassium' </v>
      </c>
      <c r="S54" s="34" t="str" cm="1">
        <f t="array" aca="1" ref="S54" ca="1">INDIRECT("DS"&amp;C54&amp;"_T2_"&amp;E54&amp;"!"&amp;T54&amp;"2")</f>
        <v>Sugars</v>
      </c>
      <c r="T54" s="53" t="s">
        <v>171</v>
      </c>
      <c r="U54" s="54" t="str" cm="1">
        <f t="array" aca="1" ref="U54" ca="1">INDIRECT("dataset"&amp;C54&amp;"_"&amp;E54&amp;"!"&amp;V54&amp;"2")</f>
        <v>Calories</v>
      </c>
      <c r="V54" s="53" t="s">
        <v>173</v>
      </c>
      <c r="W54" s="53" t="str">
        <f t="shared" ca="1" si="13"/>
        <v>88 86 83</v>
      </c>
      <c r="X54" s="53"/>
      <c r="Y54" s="56" t="str">
        <f t="shared" ca="1" si="24"/>
        <v xml:space="preserve">In the 'Calories' column, give the row names of the cereals with the highest 3 values in descending order </v>
      </c>
      <c r="Z54" s="53">
        <f t="shared" ca="1" si="25"/>
        <v>88</v>
      </c>
      <c r="AA54" s="53">
        <f t="shared" ca="1" si="26"/>
        <v>5</v>
      </c>
      <c r="AB54" s="53" t="str" cm="1">
        <f t="array" aca="1" ref="AB54" ca="1">INDIRECT("dataset"&amp;C54&amp;"_"&amp;E54&amp;"!"&amp;"B"&amp;AA54)</f>
        <v>Lucky Charms</v>
      </c>
      <c r="AC54" s="53">
        <f t="shared" ca="1" si="27"/>
        <v>86</v>
      </c>
      <c r="AD54" s="53">
        <f t="shared" ca="1" si="28"/>
        <v>19</v>
      </c>
      <c r="AE54" s="53" t="str" cm="1">
        <f t="array" aca="1" ref="AE54" ca="1">INDIRECT("dataset"&amp;C54&amp;"_"&amp;E54&amp;"!"&amp;"B"&amp;AD54)</f>
        <v>Smile Maker</v>
      </c>
      <c r="AF54" s="53">
        <f t="shared" ca="1" si="29"/>
        <v>83</v>
      </c>
      <c r="AG54" s="53">
        <f t="shared" ca="1" si="30"/>
        <v>20</v>
      </c>
      <c r="AH54" s="53" t="str" cm="1">
        <f t="array" aca="1" ref="AH54" ca="1">INDIRECT("dataset"&amp;C54&amp;"_"&amp;E54&amp;"!"&amp;"B"&amp;AG54)</f>
        <v>Wonderful Chex</v>
      </c>
      <c r="AI54" s="53" t="str">
        <f t="shared" ca="1" si="14"/>
        <v>Lucky Charms-Smile Maker-Wonderful Chex</v>
      </c>
      <c r="AJ54" s="53" t="str">
        <f t="shared" ca="1" si="15"/>
        <v>5 19 20</v>
      </c>
      <c r="AK54" s="54" t="str" cm="1">
        <f t="array" aca="1" ref="AK54" ca="1">INDIRECT("dataset"&amp;C54&amp;"_"&amp;E54&amp;"!"&amp;AL54&amp;"2")</f>
        <v>Vitamins</v>
      </c>
      <c r="AL54" s="53" t="s">
        <v>167</v>
      </c>
      <c r="AM54" s="53"/>
      <c r="AN54" s="53"/>
      <c r="AO54" s="57" t="str">
        <f t="shared" ca="1" si="16"/>
        <v>In the 'Vitamins' column, calculate a rough estimate of the average value</v>
      </c>
      <c r="AP54" s="53">
        <f t="shared" ca="1" si="31"/>
        <v>56.931034482758619</v>
      </c>
      <c r="AQ54" s="53" t="s">
        <v>167</v>
      </c>
      <c r="AR54" s="58" t="str" cm="1">
        <f t="array" aca="1" ref="AR54" ca="1">INDIRECT("dataset"&amp;C54&amp;"_"&amp;E54&amp;"!"&amp;AS54&amp;"2")</f>
        <v>Protein</v>
      </c>
      <c r="AS54" s="53" t="s">
        <v>171</v>
      </c>
      <c r="AT54" s="53" cm="1">
        <f t="array" aca="1" ref="AT54" ca="1">INDIRECT("dataset"&amp;C54&amp;"_"&amp;E54&amp;"!"&amp;AS54&amp;AX54)</f>
        <v>51</v>
      </c>
      <c r="AU54" s="53">
        <f t="shared" ca="1" si="32"/>
        <v>1</v>
      </c>
      <c r="AV54" s="37" t="str">
        <f t="shared" ca="1" si="17"/>
        <v xml:space="preserve">In the 'Protein' column, find the cereal with a value equal to '51' </v>
      </c>
      <c r="AW54" s="52" t="str" cm="1">
        <f t="array" aca="1" ref="AW54" ca="1">INDIRECT("dataset"&amp;C54&amp;"_"&amp;E54&amp;"!"&amp;"B"&amp;AX54)</f>
        <v>Mini Wheats</v>
      </c>
      <c r="AX54" s="53">
        <v>17</v>
      </c>
    </row>
    <row r="55" spans="1:75" x14ac:dyDescent="0.35">
      <c r="A55" s="52" t="str">
        <f t="shared" si="33"/>
        <v>DS6_cereal_bar2.png</v>
      </c>
      <c r="B55" s="53">
        <v>54</v>
      </c>
      <c r="C55" s="53">
        <v>6</v>
      </c>
      <c r="D55" s="53" t="s">
        <v>172</v>
      </c>
      <c r="E55" s="53" t="s">
        <v>178</v>
      </c>
      <c r="F55" s="53">
        <v>2</v>
      </c>
      <c r="G55" s="54" t="str" cm="1">
        <f t="array" aca="1" ref="G55" ca="1">INDIRECT("dataset"&amp;C55&amp;"_"&amp;E55&amp;"!"&amp;H55&amp;"2")</f>
        <v>Sodium</v>
      </c>
      <c r="H55" s="53" t="s">
        <v>173</v>
      </c>
      <c r="I55" s="53">
        <v>70</v>
      </c>
      <c r="J55" s="53">
        <f t="shared" ca="1" si="12"/>
        <v>0</v>
      </c>
      <c r="K55" s="55" t="str">
        <f t="shared" ca="1" si="21"/>
        <v xml:space="preserve">In the 'Sodium' column, count how many cells exceed the value of '70' </v>
      </c>
      <c r="L55" s="53">
        <f t="shared" ca="1" si="20"/>
        <v>5</v>
      </c>
      <c r="M55" s="53" t="s">
        <v>173</v>
      </c>
      <c r="N55" s="35" t="str" cm="1">
        <f t="array" aca="1" ref="N55" ca="1">INDIRECT("DS"&amp;C55&amp;"_T2_"&amp;E55&amp;"!"&amp;O55&amp;"2")</f>
        <v>Calories</v>
      </c>
      <c r="O55" s="53" t="s">
        <v>179</v>
      </c>
      <c r="P55" s="34">
        <f t="shared" ca="1" si="22"/>
        <v>0.99227475769340689</v>
      </c>
      <c r="Q55" s="34"/>
      <c r="R55" s="56" t="str">
        <f t="shared" ca="1" si="23"/>
        <v xml:space="preserve">Determine which of the last 5 columns is most positively correalated with the first column named 'Calories' </v>
      </c>
      <c r="S55" s="34" t="str" cm="1">
        <f t="array" aca="1" ref="S55" ca="1">INDIRECT("DS"&amp;C55&amp;"_T2_"&amp;E55&amp;"!"&amp;T55&amp;"2")</f>
        <v>Protein</v>
      </c>
      <c r="T55" s="53" t="s">
        <v>165</v>
      </c>
      <c r="U55" s="54" t="str" cm="1">
        <f t="array" aca="1" ref="U55" ca="1">INDIRECT("dataset"&amp;C55&amp;"_"&amp;E55&amp;"!"&amp;V55&amp;"2")</f>
        <v>Potassium</v>
      </c>
      <c r="V55" s="53" t="s">
        <v>165</v>
      </c>
      <c r="W55" s="53" t="str">
        <f t="shared" ca="1" si="13"/>
        <v>71 70 68</v>
      </c>
      <c r="X55" s="53"/>
      <c r="Y55" s="56" t="str">
        <f t="shared" ca="1" si="24"/>
        <v xml:space="preserve">In the 'Potassium' column, give the row names of the cereals with the highest 3 values in descending order </v>
      </c>
      <c r="Z55" s="53">
        <f t="shared" ca="1" si="25"/>
        <v>71</v>
      </c>
      <c r="AA55" s="53">
        <f t="shared" ca="1" si="26"/>
        <v>22</v>
      </c>
      <c r="AB55" s="53" t="str" cm="1">
        <f t="array" aca="1" ref="AB55" ca="1">INDIRECT("dataset"&amp;C55&amp;"_"&amp;E55&amp;"!"&amp;"B"&amp;AA55)</f>
        <v>Froot Loops</v>
      </c>
      <c r="AC55" s="53">
        <f t="shared" ca="1" si="27"/>
        <v>70</v>
      </c>
      <c r="AD55" s="53">
        <f t="shared" ca="1" si="28"/>
        <v>3</v>
      </c>
      <c r="AE55" s="53" t="str" cm="1">
        <f t="array" aca="1" ref="AE55" ca="1">INDIRECT("dataset"&amp;C55&amp;"_"&amp;E55&amp;"!"&amp;"B"&amp;AD55)</f>
        <v>Almond Delight</v>
      </c>
      <c r="AF55" s="53">
        <f t="shared" ca="1" si="29"/>
        <v>68</v>
      </c>
      <c r="AG55" s="53">
        <f t="shared" ca="1" si="30"/>
        <v>7</v>
      </c>
      <c r="AH55" s="53" t="str" cm="1">
        <f t="array" aca="1" ref="AH55" ca="1">INDIRECT("dataset"&amp;C55&amp;"_"&amp;E55&amp;"!"&amp;"B"&amp;AG55)</f>
        <v>Post Nat</v>
      </c>
      <c r="AI55" s="53" t="str">
        <f t="shared" ca="1" si="14"/>
        <v>Froot Loops-Almond Delight-Post Nat</v>
      </c>
      <c r="AJ55" s="53" t="str">
        <f t="shared" ca="1" si="15"/>
        <v>22 3 7</v>
      </c>
      <c r="AK55" s="54" t="str" cm="1">
        <f t="array" aca="1" ref="AK55" ca="1">INDIRECT("dataset"&amp;C55&amp;"_"&amp;E55&amp;"!"&amp;AL55&amp;"2")</f>
        <v>Calories</v>
      </c>
      <c r="AL55" s="53" t="s">
        <v>170</v>
      </c>
      <c r="AM55" s="53"/>
      <c r="AN55" s="53"/>
      <c r="AO55" s="57" t="str">
        <f t="shared" ca="1" si="16"/>
        <v>In the 'Calories' column, calculate a rough estimate of the average value</v>
      </c>
      <c r="AP55" s="53">
        <f t="shared" ca="1" si="31"/>
        <v>42.103448275862071</v>
      </c>
      <c r="AQ55" s="53" t="s">
        <v>170</v>
      </c>
      <c r="AR55" s="58" t="str" cm="1">
        <f t="array" aca="1" ref="AR55" ca="1">INDIRECT("dataset"&amp;C55&amp;"_"&amp;E55&amp;"!"&amp;AS55&amp;"2")</f>
        <v>Sodium</v>
      </c>
      <c r="AS55" s="53" t="s">
        <v>173</v>
      </c>
      <c r="AT55" s="53" cm="1">
        <f t="array" aca="1" ref="AT55" ca="1">INDIRECT("dataset"&amp;C55&amp;"_"&amp;E55&amp;"!"&amp;AS55&amp;AX55)</f>
        <v>32</v>
      </c>
      <c r="AU55" s="53">
        <f t="shared" ca="1" si="32"/>
        <v>1</v>
      </c>
      <c r="AV55" s="37" t="str">
        <f t="shared" ca="1" si="17"/>
        <v xml:space="preserve">In the 'Sodium' column, find the cereal with a value equal to '32' </v>
      </c>
      <c r="AW55" s="52" t="str" cm="1">
        <f t="array" aca="1" ref="AW55" ca="1">INDIRECT("dataset"&amp;C55&amp;"_"&amp;E55&amp;"!"&amp;"B"&amp;AX55)</f>
        <v>Colorful Bran</v>
      </c>
      <c r="AX55" s="53">
        <v>19</v>
      </c>
    </row>
    <row r="56" spans="1:75" x14ac:dyDescent="0.35">
      <c r="A56" s="52" t="str">
        <f t="shared" si="33"/>
        <v>DS7_cereal_bar3.png</v>
      </c>
      <c r="B56" s="53">
        <v>55</v>
      </c>
      <c r="C56" s="53">
        <v>7</v>
      </c>
      <c r="D56" s="53" t="s">
        <v>172</v>
      </c>
      <c r="E56" s="53" t="s">
        <v>178</v>
      </c>
      <c r="F56" s="53">
        <v>3</v>
      </c>
      <c r="G56" s="54" t="str" cm="1">
        <f t="array" aca="1" ref="G56" ca="1">INDIRECT("dataset"&amp;C56&amp;"_"&amp;E56&amp;"!"&amp;H56&amp;"2")</f>
        <v>Carbo</v>
      </c>
      <c r="H56" s="53" t="s">
        <v>164</v>
      </c>
      <c r="I56" s="53">
        <v>45</v>
      </c>
      <c r="J56" s="53">
        <f t="shared" ca="1" si="12"/>
        <v>0</v>
      </c>
      <c r="K56" s="55" t="str">
        <f t="shared" ca="1" si="21"/>
        <v xml:space="preserve">In the 'Carbo' column, count how many cells exceed the value of '45' </v>
      </c>
      <c r="L56" s="53">
        <f t="shared" ca="1" si="20"/>
        <v>6</v>
      </c>
      <c r="M56" s="53" t="s">
        <v>164</v>
      </c>
      <c r="N56" s="35" t="str" cm="1">
        <f t="array" aca="1" ref="N56" ca="1">INDIRECT("DS"&amp;C56&amp;"_T2_"&amp;E56&amp;"!"&amp;O56&amp;"2")</f>
        <v>Iron</v>
      </c>
      <c r="O56" s="53" t="s">
        <v>179</v>
      </c>
      <c r="P56" s="34">
        <f t="shared" ca="1" si="22"/>
        <v>0.99941483276183429</v>
      </c>
      <c r="Q56" s="34"/>
      <c r="R56" s="56" t="str">
        <f t="shared" ca="1" si="23"/>
        <v xml:space="preserve">Determine which of the last 5 columns is most positively correalated with the first column named 'Iron' </v>
      </c>
      <c r="S56" s="34" t="str" cm="1">
        <f t="array" aca="1" ref="S56" ca="1">INDIRECT("DS"&amp;C56&amp;"_T2_"&amp;E56&amp;"!"&amp;T56&amp;"2")</f>
        <v>Carbo</v>
      </c>
      <c r="T56" s="53" t="s">
        <v>164</v>
      </c>
      <c r="U56" s="54" t="str" cm="1">
        <f t="array" aca="1" ref="U56" ca="1">INDIRECT("dataset"&amp;C56&amp;"_"&amp;E56&amp;"!"&amp;V56&amp;"2")</f>
        <v>Carbo</v>
      </c>
      <c r="V56" s="53" t="s">
        <v>164</v>
      </c>
      <c r="W56" s="53" t="str">
        <f t="shared" ca="1" si="13"/>
        <v>60 56 53</v>
      </c>
      <c r="X56" s="53"/>
      <c r="Y56" s="56" t="str">
        <f t="shared" ca="1" si="24"/>
        <v xml:space="preserve">In the 'Carbo' column, give the row names of the cereals with the highest 3 values in descending order </v>
      </c>
      <c r="Z56" s="53">
        <f t="shared" ca="1" si="25"/>
        <v>60</v>
      </c>
      <c r="AA56" s="53">
        <f t="shared" ca="1" si="26"/>
        <v>7</v>
      </c>
      <c r="AB56" s="53" t="str" cm="1">
        <f t="array" aca="1" ref="AB56" ca="1">INDIRECT("dataset"&amp;C56&amp;"_"&amp;E56&amp;"!"&amp;"B"&amp;AA56)</f>
        <v>Fruity Pebbles</v>
      </c>
      <c r="AC56" s="53">
        <f t="shared" ca="1" si="27"/>
        <v>56</v>
      </c>
      <c r="AD56" s="53">
        <f t="shared" ca="1" si="28"/>
        <v>23</v>
      </c>
      <c r="AE56" s="53" t="str" cm="1">
        <f t="array" aca="1" ref="AE56" ca="1">INDIRECT("dataset"&amp;C56&amp;"_"&amp;E56&amp;"!"&amp;"B"&amp;AD56)</f>
        <v>Colorful Bran</v>
      </c>
      <c r="AF56" s="53">
        <f t="shared" ca="1" si="29"/>
        <v>53</v>
      </c>
      <c r="AG56" s="53">
        <f t="shared" ca="1" si="30"/>
        <v>18</v>
      </c>
      <c r="AH56" s="53" t="str" cm="1">
        <f t="array" aca="1" ref="AH56" ca="1">INDIRECT("dataset"&amp;C56&amp;"_"&amp;E56&amp;"!"&amp;"B"&amp;AG56)</f>
        <v>Cap Crunch</v>
      </c>
      <c r="AI56" s="53" t="str">
        <f t="shared" ca="1" si="14"/>
        <v>Fruity Pebbles-Colorful Bran-Cap Crunch</v>
      </c>
      <c r="AJ56" s="53" t="str">
        <f t="shared" ca="1" si="15"/>
        <v>7 23 18</v>
      </c>
      <c r="AK56" s="54" t="str" cm="1">
        <f t="array" aca="1" ref="AK56" ca="1">INDIRECT("dataset"&amp;C56&amp;"_"&amp;E56&amp;"!"&amp;AL56&amp;"2")</f>
        <v>Sugars</v>
      </c>
      <c r="AL56" s="53" t="s">
        <v>168</v>
      </c>
      <c r="AM56" s="53"/>
      <c r="AN56" s="53"/>
      <c r="AO56" s="57" t="str">
        <f t="shared" ca="1" si="16"/>
        <v>In the 'Sugars' column, calculate a rough estimate of the average value</v>
      </c>
      <c r="AP56" s="53">
        <f t="shared" ca="1" si="31"/>
        <v>35.620689655172413</v>
      </c>
      <c r="AQ56" s="53" t="s">
        <v>168</v>
      </c>
      <c r="AR56" s="58" t="str" cm="1">
        <f t="array" aca="1" ref="AR56" ca="1">INDIRECT("dataset"&amp;C56&amp;"_"&amp;E56&amp;"!"&amp;AS56&amp;"2")</f>
        <v>Calories</v>
      </c>
      <c r="AS56" s="53" t="s">
        <v>165</v>
      </c>
      <c r="AT56" s="53" cm="1">
        <f t="array" aca="1" ref="AT56" ca="1">INDIRECT("dataset"&amp;C56&amp;"_"&amp;E56&amp;"!"&amp;AS56&amp;AX56)</f>
        <v>83</v>
      </c>
      <c r="AU56" s="53">
        <f t="shared" ca="1" si="32"/>
        <v>1</v>
      </c>
      <c r="AV56" s="37" t="str">
        <f t="shared" ca="1" si="17"/>
        <v xml:space="preserve">In the 'Calories' column, find the cereal with a value equal to '83' </v>
      </c>
      <c r="AW56" s="52" t="str" cm="1">
        <f t="array" aca="1" ref="AW56" ca="1">INDIRECT("dataset"&amp;C56&amp;"_"&amp;E56&amp;"!"&amp;"B"&amp;AX56)</f>
        <v>Corn Favorite</v>
      </c>
      <c r="AX56" s="53">
        <v>17</v>
      </c>
    </row>
    <row r="57" spans="1:75" x14ac:dyDescent="0.35">
      <c r="A57" s="52" t="str">
        <f t="shared" si="33"/>
        <v>DS8_cereal_bar4.png</v>
      </c>
      <c r="B57" s="53">
        <v>56</v>
      </c>
      <c r="C57" s="53">
        <v>8</v>
      </c>
      <c r="D57" s="53" t="s">
        <v>172</v>
      </c>
      <c r="E57" s="53" t="s">
        <v>178</v>
      </c>
      <c r="F57" s="53">
        <v>4</v>
      </c>
      <c r="G57" s="54" t="str" cm="1">
        <f t="array" aca="1" ref="G57" ca="1">INDIRECT("dataset"&amp;C57&amp;"_"&amp;E57&amp;"!"&amp;H57&amp;"2")</f>
        <v>Sugars</v>
      </c>
      <c r="H57" s="53" t="s">
        <v>171</v>
      </c>
      <c r="I57" s="53">
        <v>60</v>
      </c>
      <c r="J57" s="53">
        <f t="shared" ca="1" si="12"/>
        <v>0</v>
      </c>
      <c r="K57" s="55" t="str">
        <f t="shared" ca="1" si="21"/>
        <v xml:space="preserve">In the 'Sugars' column, count how many cells exceed the value of '60' </v>
      </c>
      <c r="L57" s="53">
        <f t="shared" ca="1" si="20"/>
        <v>7</v>
      </c>
      <c r="M57" s="53" t="s">
        <v>171</v>
      </c>
      <c r="N57" s="35" t="str" cm="1">
        <f t="array" aca="1" ref="N57" ca="1">INDIRECT("DS"&amp;C57&amp;"_T2_"&amp;E57&amp;"!"&amp;O57&amp;"2")</f>
        <v>Vitamins</v>
      </c>
      <c r="O57" s="53" t="s">
        <v>179</v>
      </c>
      <c r="P57" s="34">
        <f t="shared" ca="1" si="22"/>
        <v>0.99941483276183452</v>
      </c>
      <c r="Q57" s="34"/>
      <c r="R57" s="56" t="str">
        <f t="shared" ca="1" si="23"/>
        <v xml:space="preserve">Determine which of the last 5 columns is most positively correalated with the first column named 'Vitamins' </v>
      </c>
      <c r="S57" s="34" t="str" cm="1">
        <f t="array" aca="1" ref="S57" ca="1">INDIRECT("DS"&amp;C57&amp;"_T2_"&amp;E57&amp;"!"&amp;T57&amp;"2")</f>
        <v>Potassium</v>
      </c>
      <c r="T57" s="53" t="s">
        <v>166</v>
      </c>
      <c r="U57" s="54" t="str" cm="1">
        <f t="array" aca="1" ref="U57" ca="1">INDIRECT("dataset"&amp;C57&amp;"_"&amp;E57&amp;"!"&amp;V57&amp;"2")</f>
        <v>Sugars</v>
      </c>
      <c r="V57" s="53" t="s">
        <v>171</v>
      </c>
      <c r="W57" s="53" t="str">
        <f t="shared" ca="1" si="13"/>
        <v>75 73 71</v>
      </c>
      <c r="X57" s="53"/>
      <c r="Y57" s="56" t="str">
        <f t="shared" ca="1" si="24"/>
        <v xml:space="preserve">In the 'Sugars' column, give the row names of the cereals with the highest 3 values in descending order </v>
      </c>
      <c r="Z57" s="53">
        <f t="shared" ca="1" si="25"/>
        <v>75</v>
      </c>
      <c r="AA57" s="53">
        <f t="shared" ca="1" si="26"/>
        <v>16</v>
      </c>
      <c r="AB57" s="53" t="str" cm="1">
        <f t="array" aca="1" ref="AB57" ca="1">INDIRECT("dataset"&amp;C57&amp;"_"&amp;E57&amp;"!"&amp;"B"&amp;AA57)</f>
        <v>Cap Crunch</v>
      </c>
      <c r="AC57" s="53">
        <f t="shared" ca="1" si="27"/>
        <v>73</v>
      </c>
      <c r="AD57" s="53">
        <f t="shared" ca="1" si="28"/>
        <v>10</v>
      </c>
      <c r="AE57" s="53" t="str" cm="1">
        <f t="array" aca="1" ref="AE57" ca="1">INDIRECT("dataset"&amp;C57&amp;"_"&amp;E57&amp;"!"&amp;"B"&amp;AD57)</f>
        <v>Fruit Fibre</v>
      </c>
      <c r="AF57" s="53">
        <f t="shared" ca="1" si="29"/>
        <v>71</v>
      </c>
      <c r="AG57" s="53">
        <f t="shared" ca="1" si="30"/>
        <v>19</v>
      </c>
      <c r="AH57" s="53" t="str" cm="1">
        <f t="array" aca="1" ref="AH57" ca="1">INDIRECT("dataset"&amp;C57&amp;"_"&amp;E57&amp;"!"&amp;"B"&amp;AG57)</f>
        <v>Colorful Bran</v>
      </c>
      <c r="AI57" s="53" t="str">
        <f t="shared" ca="1" si="14"/>
        <v>Cap Crunch-Fruit Fibre-Colorful Bran</v>
      </c>
      <c r="AJ57" s="53" t="str">
        <f t="shared" ca="1" si="15"/>
        <v>16 10 19</v>
      </c>
      <c r="AK57" s="54" t="str" cm="1">
        <f t="array" aca="1" ref="AK57" ca="1">INDIRECT("dataset"&amp;C57&amp;"_"&amp;E57&amp;"!"&amp;AL57&amp;"2")</f>
        <v>Calories</v>
      </c>
      <c r="AL57" s="53" t="s">
        <v>170</v>
      </c>
      <c r="AM57" s="53"/>
      <c r="AN57" s="53"/>
      <c r="AO57" s="57" t="str">
        <f t="shared" ca="1" si="16"/>
        <v>In the 'Calories' column, calculate a rough estimate of the average value</v>
      </c>
      <c r="AP57" s="53">
        <f t="shared" ca="1" si="31"/>
        <v>52.310344827586206</v>
      </c>
      <c r="AQ57" s="53" t="s">
        <v>170</v>
      </c>
      <c r="AR57" s="58" t="str" cm="1">
        <f t="array" aca="1" ref="AR57" ca="1">INDIRECT("dataset"&amp;C57&amp;"_"&amp;E57&amp;"!"&amp;AS57&amp;"2")</f>
        <v>Sugars</v>
      </c>
      <c r="AS57" s="53" t="s">
        <v>171</v>
      </c>
      <c r="AT57" s="53" cm="1">
        <f t="array" aca="1" ref="AT57" ca="1">INDIRECT("dataset"&amp;C57&amp;"_"&amp;E57&amp;"!"&amp;AS57&amp;AX57)</f>
        <v>26</v>
      </c>
      <c r="AU57" s="53">
        <f t="shared" ca="1" si="32"/>
        <v>1</v>
      </c>
      <c r="AV57" s="37" t="str">
        <f t="shared" ca="1" si="17"/>
        <v xml:space="preserve">In the 'Sugars' column, find the cereal with a value equal to '26' </v>
      </c>
      <c r="AW57" s="52" t="str" cm="1">
        <f t="array" aca="1" ref="AW57" ca="1">INDIRECT("dataset"&amp;C57&amp;"_"&amp;E57&amp;"!"&amp;"B"&amp;AX57)</f>
        <v>Double Chex</v>
      </c>
      <c r="AX57" s="53">
        <v>20</v>
      </c>
    </row>
    <row r="58" spans="1:75" x14ac:dyDescent="0.35">
      <c r="A58" s="24" t="str">
        <f t="shared" si="33"/>
        <v>DS9_candy_bar1.png</v>
      </c>
      <c r="B58" s="16">
        <v>57</v>
      </c>
      <c r="C58" s="16">
        <v>9</v>
      </c>
      <c r="D58" s="16" t="s">
        <v>174</v>
      </c>
      <c r="E58" s="16" t="s">
        <v>178</v>
      </c>
      <c r="F58" s="16">
        <v>1</v>
      </c>
      <c r="G58" s="28" t="str" cm="1">
        <f t="array" aca="1" ref="G58" ca="1">INDIRECT("dataset"&amp;C58&amp;"_"&amp;E58&amp;"!"&amp;H58&amp;"2")</f>
        <v>Rating</v>
      </c>
      <c r="H58" s="16" t="s">
        <v>171</v>
      </c>
      <c r="I58" s="16">
        <v>66</v>
      </c>
      <c r="J58" s="16">
        <f t="shared" ca="1" si="12"/>
        <v>0</v>
      </c>
      <c r="K58" s="17" t="str">
        <f t="shared" ca="1" si="21"/>
        <v xml:space="preserve">In the 'Rating' column, count how many cells exceed the value of '66' </v>
      </c>
      <c r="L58" s="16">
        <f t="shared" ca="1" si="20"/>
        <v>5</v>
      </c>
      <c r="M58" s="16" t="s">
        <v>171</v>
      </c>
      <c r="N58" s="35" t="str" cm="1">
        <f t="array" aca="1" ref="N58" ca="1">INDIRECT("DS"&amp;C58&amp;"_T2_"&amp;E58&amp;"!"&amp;O58&amp;"2")</f>
        <v>Hard</v>
      </c>
      <c r="O58" s="16" t="s">
        <v>179</v>
      </c>
      <c r="P58" s="34">
        <f t="shared" ca="1" si="22"/>
        <v>0.99941483276183452</v>
      </c>
      <c r="Q58" s="34"/>
      <c r="R58" s="25" t="str">
        <f t="shared" ca="1" si="23"/>
        <v xml:space="preserve">Determine which of the last 5 columns is most positively correalated with the first column named 'Hard' </v>
      </c>
      <c r="S58" s="34" t="str" cm="1">
        <f t="array" aca="1" ref="S58" ca="1">INDIRECT("DS"&amp;C58&amp;"_T2_"&amp;E58&amp;"!"&amp;T58&amp;"2")</f>
        <v>Chocolate</v>
      </c>
      <c r="T58" s="16" t="s">
        <v>166</v>
      </c>
      <c r="U58" s="28" t="str" cm="1">
        <f t="array" aca="1" ref="U58" ca="1">INDIRECT("dataset"&amp;C58&amp;"_"&amp;E58&amp;"!"&amp;V58&amp;"2")</f>
        <v>Caramel</v>
      </c>
      <c r="V58" s="16" t="s">
        <v>173</v>
      </c>
      <c r="W58" s="16" t="str">
        <f t="shared" ca="1" si="13"/>
        <v>98 84 80</v>
      </c>
      <c r="X58" s="16"/>
      <c r="Y58" s="25" t="str">
        <f t="shared" ca="1" si="24"/>
        <v xml:space="preserve">In the 'Caramel' column, give the row names of the candys with the highest 3 values in descending order </v>
      </c>
      <c r="Z58" s="16">
        <f t="shared" ca="1" si="25"/>
        <v>98</v>
      </c>
      <c r="AA58" s="16">
        <f t="shared" ca="1" si="26"/>
        <v>30</v>
      </c>
      <c r="AB58" s="16" t="str" cm="1">
        <f t="array" aca="1" ref="AB58" ca="1">INDIRECT("dataset"&amp;C58&amp;"_"&amp;E58&amp;"!"&amp;"B"&amp;AA58)</f>
        <v>Lemon Head</v>
      </c>
      <c r="AC58" s="16">
        <f t="shared" ca="1" si="27"/>
        <v>84</v>
      </c>
      <c r="AD58" s="16">
        <f t="shared" ca="1" si="28"/>
        <v>9</v>
      </c>
      <c r="AE58" s="16" t="str" cm="1">
        <f t="array" aca="1" ref="AE58" ca="1">INDIRECT("dataset"&amp;C58&amp;"_"&amp;E58&amp;"!"&amp;"B"&amp;AD58)</f>
        <v>Junior Mints</v>
      </c>
      <c r="AF58" s="16">
        <f t="shared" ca="1" si="29"/>
        <v>80</v>
      </c>
      <c r="AG58" s="16">
        <f t="shared" ca="1" si="30"/>
        <v>11</v>
      </c>
      <c r="AH58" s="16" t="str" cm="1">
        <f t="array" aca="1" ref="AH58" ca="1">INDIRECT("dataset"&amp;C58&amp;"_"&amp;E58&amp;"!"&amp;"B"&amp;AG58)</f>
        <v>Gob Stopper</v>
      </c>
      <c r="AI58" s="16" t="str">
        <f t="shared" ca="1" si="14"/>
        <v>Lemon Head-Junior Mints-Gob Stopper</v>
      </c>
      <c r="AJ58" s="16" t="str">
        <f t="shared" ca="1" si="15"/>
        <v>30 9 11</v>
      </c>
      <c r="AK58" s="28" t="str" cm="1">
        <f t="array" aca="1" ref="AK58" ca="1">INDIRECT("dataset"&amp;C58&amp;"_"&amp;E58&amp;"!"&amp;AL58&amp;"2")</f>
        <v>Chocolate</v>
      </c>
      <c r="AL58" s="16" t="s">
        <v>169</v>
      </c>
      <c r="AM58" s="16"/>
      <c r="AN58" s="16"/>
      <c r="AO58" s="26" t="str">
        <f t="shared" ca="1" si="16"/>
        <v>In the 'Chocolate' column, calculate a rough estimate of the average value</v>
      </c>
      <c r="AP58" s="16">
        <f t="shared" ca="1" si="31"/>
        <v>37.862068965517238</v>
      </c>
      <c r="AQ58" s="16" t="s">
        <v>169</v>
      </c>
      <c r="AR58" s="68" t="str" cm="1">
        <f t="array" aca="1" ref="AR58" ca="1">INDIRECT("dataset"&amp;C58&amp;"_"&amp;E58&amp;"!"&amp;AS58&amp;"2")</f>
        <v>Pluribus</v>
      </c>
      <c r="AS58" s="16" t="s">
        <v>164</v>
      </c>
      <c r="AT58" s="16" cm="1">
        <f t="array" aca="1" ref="AT58" ca="1">INDIRECT("dataset"&amp;C58&amp;"_"&amp;E58&amp;"!"&amp;AS58&amp;AX58)</f>
        <v>32</v>
      </c>
      <c r="AU58" s="16">
        <f t="shared" ca="1" si="32"/>
        <v>1</v>
      </c>
      <c r="AV58" s="37" t="str">
        <f t="shared" ca="1" si="17"/>
        <v xml:space="preserve">In the 'Pluribus' column, find the candy with a value equal to '32' </v>
      </c>
      <c r="AW58" s="24" t="str" cm="1">
        <f t="array" aca="1" ref="AW58" ca="1">INDIRECT("dataset"&amp;C58&amp;"_"&amp;E58&amp;"!"&amp;"B"&amp;AX58)</f>
        <v>Pixie Sticks</v>
      </c>
      <c r="AX58" s="16">
        <v>19</v>
      </c>
    </row>
    <row r="59" spans="1:75" x14ac:dyDescent="0.35">
      <c r="A59" s="24" t="str">
        <f t="shared" si="33"/>
        <v>DS10_candy_bar2.png</v>
      </c>
      <c r="B59" s="16">
        <v>58</v>
      </c>
      <c r="C59" s="16">
        <v>10</v>
      </c>
      <c r="D59" s="16" t="s">
        <v>174</v>
      </c>
      <c r="E59" s="16" t="s">
        <v>178</v>
      </c>
      <c r="F59" s="16">
        <v>2</v>
      </c>
      <c r="G59" s="28" t="str" cm="1">
        <f t="array" aca="1" ref="G59" ca="1">INDIRECT("dataset"&amp;C59&amp;"_"&amp;E59&amp;"!"&amp;H59&amp;"2")</f>
        <v>Caramel</v>
      </c>
      <c r="H59" s="16" t="s">
        <v>164</v>
      </c>
      <c r="I59" s="16">
        <v>38</v>
      </c>
      <c r="J59" s="16">
        <f t="shared" ca="1" si="12"/>
        <v>0</v>
      </c>
      <c r="K59" s="17" t="str">
        <f t="shared" ca="1" si="21"/>
        <v xml:space="preserve">In the 'Caramel' column, count how many cells exceed the value of '38' </v>
      </c>
      <c r="L59" s="16">
        <f t="shared" ca="1" si="20"/>
        <v>8</v>
      </c>
      <c r="M59" s="16" t="s">
        <v>164</v>
      </c>
      <c r="N59" s="35" t="str" cm="1">
        <f t="array" aca="1" ref="N59" ca="1">INDIRECT("DS"&amp;C59&amp;"_T2_"&amp;E59&amp;"!"&amp;O59&amp;"2")</f>
        <v>Sugar
Percent</v>
      </c>
      <c r="O59" s="16" t="s">
        <v>179</v>
      </c>
      <c r="P59" s="34">
        <f t="shared" ca="1" si="22"/>
        <v>0.99941483276183452</v>
      </c>
      <c r="Q59" s="34"/>
      <c r="R59" s="25" t="str">
        <f t="shared" ca="1" si="23"/>
        <v xml:space="preserve">Determine which of the last 5 columns is most positively correalated with the first column named 'Sugar
Percent' </v>
      </c>
      <c r="S59" s="34" t="str" cm="1">
        <f t="array" aca="1" ref="S59" ca="1">INDIRECT("DS"&amp;C59&amp;"_T2_"&amp;E59&amp;"!"&amp;T59&amp;"2")</f>
        <v>Rating</v>
      </c>
      <c r="T59" s="16" t="s">
        <v>164</v>
      </c>
      <c r="U59" s="28" t="str" cm="1">
        <f t="array" aca="1" ref="U59" ca="1">INDIRECT("dataset"&amp;C59&amp;"_"&amp;E59&amp;"!"&amp;V59&amp;"2")</f>
        <v>Price</v>
      </c>
      <c r="V59" s="16" t="s">
        <v>171</v>
      </c>
      <c r="W59" s="16" t="str">
        <f t="shared" ca="1" si="13"/>
        <v>75 73 71</v>
      </c>
      <c r="X59" s="16"/>
      <c r="Y59" s="25" t="str">
        <f t="shared" ca="1" si="24"/>
        <v xml:space="preserve">In the 'Price' column, give the row names of the candys with the highest 3 values in descending order </v>
      </c>
      <c r="Z59" s="16">
        <f t="shared" ca="1" si="25"/>
        <v>75</v>
      </c>
      <c r="AA59" s="16">
        <f t="shared" ca="1" si="26"/>
        <v>31</v>
      </c>
      <c r="AB59" s="16" t="str" cm="1">
        <f t="array" aca="1" ref="AB59" ca="1">INDIRECT("dataset"&amp;C59&amp;"_"&amp;E59&amp;"!"&amp;"B"&amp;AA59)</f>
        <v>Now Later</v>
      </c>
      <c r="AC59" s="16">
        <f t="shared" ca="1" si="27"/>
        <v>73</v>
      </c>
      <c r="AD59" s="16">
        <f t="shared" ca="1" si="28"/>
        <v>8</v>
      </c>
      <c r="AE59" s="16" t="str" cm="1">
        <f t="array" aca="1" ref="AE59" ca="1">INDIRECT("dataset"&amp;C59&amp;"_"&amp;E59&amp;"!"&amp;"B"&amp;AD59)</f>
        <v>Milk Duds</v>
      </c>
      <c r="AF59" s="16">
        <f t="shared" ca="1" si="29"/>
        <v>71</v>
      </c>
      <c r="AG59" s="16">
        <f t="shared" ca="1" si="30"/>
        <v>26</v>
      </c>
      <c r="AH59" s="16" t="str" cm="1">
        <f t="array" aca="1" ref="AH59" ca="1">INDIRECT("dataset"&amp;C59&amp;"_"&amp;E59&amp;"!"&amp;"B"&amp;AG59)</f>
        <v>Crunch Time</v>
      </c>
      <c r="AI59" s="16" t="str">
        <f t="shared" ca="1" si="14"/>
        <v>Now Later-Milk Duds-Crunch Time</v>
      </c>
      <c r="AJ59" s="16" t="str">
        <f t="shared" ca="1" si="15"/>
        <v>31 8 26</v>
      </c>
      <c r="AK59" s="28" t="str" cm="1">
        <f t="array" aca="1" ref="AK59" ca="1">INDIRECT("dataset"&amp;C59&amp;"_"&amp;E59&amp;"!"&amp;AL59&amp;"2")</f>
        <v>Nougat</v>
      </c>
      <c r="AL59" s="16" t="s">
        <v>168</v>
      </c>
      <c r="AM59" s="16"/>
      <c r="AN59" s="16"/>
      <c r="AO59" s="26" t="str">
        <f t="shared" ca="1" si="16"/>
        <v>In the 'Nougat' column, calculate a rough estimate of the average value</v>
      </c>
      <c r="AP59" s="16">
        <f t="shared" ca="1" si="31"/>
        <v>35.620689655172413</v>
      </c>
      <c r="AQ59" s="16" t="s">
        <v>168</v>
      </c>
      <c r="AR59" s="68" t="str" cm="1">
        <f t="array" aca="1" ref="AR59" ca="1">INDIRECT("dataset"&amp;C59&amp;"_"&amp;E59&amp;"!"&amp;AS59&amp;"2")</f>
        <v>Price</v>
      </c>
      <c r="AS59" s="16" t="s">
        <v>171</v>
      </c>
      <c r="AT59" s="16" cm="1">
        <f t="array" aca="1" ref="AT59" ca="1">INDIRECT("dataset"&amp;C59&amp;"_"&amp;E59&amp;"!"&amp;AS59&amp;AX59)</f>
        <v>68</v>
      </c>
      <c r="AU59" s="16">
        <f t="shared" ca="1" si="32"/>
        <v>1</v>
      </c>
      <c r="AV59" s="37" t="str">
        <f t="shared" ca="1" si="17"/>
        <v xml:space="preserve">In the 'Price' column, find the candy with a value equal to '68' </v>
      </c>
      <c r="AW59" s="24" t="str" cm="1">
        <f t="array" aca="1" ref="AW59" ca="1">INDIRECT("dataset"&amp;C59&amp;"_"&amp;E59&amp;"!"&amp;"B"&amp;AX59)</f>
        <v>Hersheys Kisses</v>
      </c>
      <c r="AX59" s="16">
        <v>17</v>
      </c>
    </row>
    <row r="60" spans="1:75" x14ac:dyDescent="0.35">
      <c r="A60" s="24" t="str">
        <f t="shared" si="33"/>
        <v>DS11_candy_bar3.png</v>
      </c>
      <c r="B60" s="16">
        <v>59</v>
      </c>
      <c r="C60" s="16">
        <v>11</v>
      </c>
      <c r="D60" s="16" t="s">
        <v>174</v>
      </c>
      <c r="E60" s="16" t="s">
        <v>178</v>
      </c>
      <c r="F60" s="16">
        <v>3</v>
      </c>
      <c r="G60" s="28" t="str" cm="1">
        <f t="array" aca="1" ref="G60" ca="1">INDIRECT("dataset"&amp;C60&amp;"_"&amp;E60&amp;"!"&amp;H60&amp;"2")</f>
        <v>Sugar
Percent</v>
      </c>
      <c r="H60" s="16" t="s">
        <v>169</v>
      </c>
      <c r="I60" s="16">
        <v>50</v>
      </c>
      <c r="J60" s="16">
        <f t="shared" ca="1" si="12"/>
        <v>0</v>
      </c>
      <c r="K60" s="17" t="str">
        <f t="shared" ca="1" si="21"/>
        <v xml:space="preserve">In the 'Sugar
Percent' column, count how many cells exceed the value of '50' </v>
      </c>
      <c r="L60" s="16">
        <f t="shared" ca="1" si="20"/>
        <v>7</v>
      </c>
      <c r="M60" s="16" t="s">
        <v>169</v>
      </c>
      <c r="N60" s="35" t="str" cm="1">
        <f t="array" aca="1" ref="N60" ca="1">INDIRECT("DS"&amp;C60&amp;"_T2_"&amp;E60&amp;"!"&amp;O60&amp;"2")</f>
        <v>Rating</v>
      </c>
      <c r="O60" s="16" t="s">
        <v>179</v>
      </c>
      <c r="P60" s="34">
        <f t="shared" ca="1" si="22"/>
        <v>0.99941483276183452</v>
      </c>
      <c r="Q60" s="34"/>
      <c r="R60" s="25" t="str">
        <f t="shared" ca="1" si="23"/>
        <v xml:space="preserve">Determine which of the last 5 columns is most positively correalated with the first column named 'Rating' </v>
      </c>
      <c r="S60" s="34" t="str" cm="1">
        <f t="array" aca="1" ref="S60" ca="1">INDIRECT("DS"&amp;C60&amp;"_T2_"&amp;E60&amp;"!"&amp;T60&amp;"2")</f>
        <v>Chocolate</v>
      </c>
      <c r="T60" s="16" t="s">
        <v>171</v>
      </c>
      <c r="U60" s="28" t="str" cm="1">
        <f t="array" aca="1" ref="U60" ca="1">INDIRECT("dataset"&amp;C60&amp;"_"&amp;E60&amp;"!"&amp;V60&amp;"2")</f>
        <v>Rating</v>
      </c>
      <c r="V60" s="16" t="s">
        <v>166</v>
      </c>
      <c r="W60" s="16" t="str">
        <f t="shared" ca="1" si="13"/>
        <v>75 73 71</v>
      </c>
      <c r="X60" s="16"/>
      <c r="Y60" s="25" t="str">
        <f t="shared" ca="1" si="24"/>
        <v xml:space="preserve">In the 'Rating' column, give the row names of the candys with the highest 3 values in descending order </v>
      </c>
      <c r="Z60" s="16">
        <f t="shared" ca="1" si="25"/>
        <v>75</v>
      </c>
      <c r="AA60" s="16">
        <f t="shared" ca="1" si="26"/>
        <v>27</v>
      </c>
      <c r="AB60" s="16" t="str" cm="1">
        <f t="array" aca="1" ref="AB60" ca="1">INDIRECT("dataset"&amp;C60&amp;"_"&amp;E60&amp;"!"&amp;"B"&amp;AA60)</f>
        <v>Milk Duds</v>
      </c>
      <c r="AC60" s="16">
        <f t="shared" ca="1" si="27"/>
        <v>73</v>
      </c>
      <c r="AD60" s="16">
        <f t="shared" ca="1" si="28"/>
        <v>12</v>
      </c>
      <c r="AE60" s="16" t="str" cm="1">
        <f t="array" aca="1" ref="AE60" ca="1">INDIRECT("dataset"&amp;C60&amp;"_"&amp;E60&amp;"!"&amp;"B"&amp;AD60)</f>
        <v>Air Heads</v>
      </c>
      <c r="AF60" s="16">
        <f t="shared" ca="1" si="29"/>
        <v>71</v>
      </c>
      <c r="AG60" s="16">
        <f t="shared" ca="1" si="30"/>
        <v>28</v>
      </c>
      <c r="AH60" s="16" t="str" cm="1">
        <f t="array" aca="1" ref="AH60" ca="1">INDIRECT("dataset"&amp;C60&amp;"_"&amp;E60&amp;"!"&amp;"B"&amp;AG60)</f>
        <v>Caramel Apple</v>
      </c>
      <c r="AI60" s="16" t="str">
        <f t="shared" ca="1" si="14"/>
        <v>Milk Duds-Air Heads-Caramel Apple</v>
      </c>
      <c r="AJ60" s="16" t="str">
        <f t="shared" ca="1" si="15"/>
        <v>27 12 28</v>
      </c>
      <c r="AK60" s="28" t="str" cm="1">
        <f t="array" aca="1" ref="AK60" ca="1">INDIRECT("dataset"&amp;C60&amp;"_"&amp;E60&amp;"!"&amp;AL60&amp;"2")</f>
        <v>Fruity</v>
      </c>
      <c r="AL60" s="16" t="s">
        <v>167</v>
      </c>
      <c r="AM60" s="16"/>
      <c r="AN60" s="16"/>
      <c r="AO60" s="26" t="str">
        <f t="shared" ca="1" si="16"/>
        <v>In the 'Fruity' column, calculate a rough estimate of the average value</v>
      </c>
      <c r="AP60" s="16">
        <f t="shared" ca="1" si="31"/>
        <v>50.241379310344826</v>
      </c>
      <c r="AQ60" s="16" t="s">
        <v>167</v>
      </c>
      <c r="AR60" s="68" t="str" cm="1">
        <f t="array" aca="1" ref="AR60" ca="1">INDIRECT("dataset"&amp;C60&amp;"_"&amp;E60&amp;"!"&amp;AS60&amp;"2")</f>
        <v>Rating</v>
      </c>
      <c r="AS60" s="16" t="s">
        <v>166</v>
      </c>
      <c r="AT60" s="16" cm="1">
        <f t="array" aca="1" ref="AT60" ca="1">INDIRECT("dataset"&amp;C60&amp;"_"&amp;E60&amp;"!"&amp;AS60&amp;AX60)</f>
        <v>26</v>
      </c>
      <c r="AU60" s="16">
        <f t="shared" ca="1" si="32"/>
        <v>1</v>
      </c>
      <c r="AV60" s="37" t="str">
        <f t="shared" ca="1" si="17"/>
        <v xml:space="preserve">In the 'Rating' column, find the candy with a value equal to '26' </v>
      </c>
      <c r="AW60" s="24" t="str" cm="1">
        <f t="array" aca="1" ref="AW60" ca="1">INDIRECT("dataset"&amp;C60&amp;"_"&amp;E60&amp;"!"&amp;"B"&amp;AX60)</f>
        <v>Fruit Chews</v>
      </c>
      <c r="AX60" s="16">
        <v>11</v>
      </c>
    </row>
    <row r="61" spans="1:75" x14ac:dyDescent="0.35">
      <c r="A61" s="24" t="str">
        <f t="shared" si="33"/>
        <v>DS12_candy_bar4.png</v>
      </c>
      <c r="B61" s="16">
        <v>60</v>
      </c>
      <c r="C61" s="16">
        <v>12</v>
      </c>
      <c r="D61" s="16" t="s">
        <v>174</v>
      </c>
      <c r="E61" s="16" t="s">
        <v>178</v>
      </c>
      <c r="F61" s="16">
        <v>4</v>
      </c>
      <c r="G61" s="28" t="str" cm="1">
        <f t="array" aca="1" ref="G61" ca="1">INDIRECT("dataset"&amp;C61&amp;"_"&amp;E61&amp;"!"&amp;H61&amp;"2")</f>
        <v>Bar</v>
      </c>
      <c r="H61" s="16" t="s">
        <v>165</v>
      </c>
      <c r="I61" s="16">
        <v>57</v>
      </c>
      <c r="J61" s="16">
        <f t="shared" ca="1" si="12"/>
        <v>0</v>
      </c>
      <c r="K61" s="17" t="str">
        <f t="shared" ca="1" si="21"/>
        <v xml:space="preserve">In the 'Bar' column, count how many cells exceed the value of '57' </v>
      </c>
      <c r="L61" s="16">
        <f t="shared" ca="1" si="20"/>
        <v>6</v>
      </c>
      <c r="M61" s="16" t="s">
        <v>165</v>
      </c>
      <c r="N61" s="35" t="str" cm="1">
        <f t="array" aca="1" ref="N61" ca="1">INDIRECT("DS"&amp;C61&amp;"_T2_"&amp;E61&amp;"!"&amp;O61&amp;"2")</f>
        <v>Hard</v>
      </c>
      <c r="O61" s="16" t="s">
        <v>179</v>
      </c>
      <c r="P61" s="34">
        <f t="shared" ca="1" si="22"/>
        <v>0.99227475769340701</v>
      </c>
      <c r="Q61" s="34"/>
      <c r="R61" s="25" t="str">
        <f t="shared" ca="1" si="23"/>
        <v xml:space="preserve">Determine which of the last 5 columns is most positively correalated with the first column named 'Hard' </v>
      </c>
      <c r="S61" s="34" t="str" cm="1">
        <f t="array" aca="1" ref="S61" ca="1">INDIRECT("DS"&amp;C61&amp;"_T2_"&amp;E61&amp;"!"&amp;T61&amp;"2")</f>
        <v>Nougat</v>
      </c>
      <c r="T61" s="16" t="s">
        <v>165</v>
      </c>
      <c r="U61" s="28" t="str" cm="1">
        <f t="array" aca="1" ref="U61" ca="1">INDIRECT("dataset"&amp;C61&amp;"_"&amp;E61&amp;"!"&amp;V61&amp;"2")</f>
        <v>Almond</v>
      </c>
      <c r="V61" s="16" t="s">
        <v>164</v>
      </c>
      <c r="W61" s="16" t="str">
        <f t="shared" ca="1" si="13"/>
        <v>98 97 95</v>
      </c>
      <c r="X61" s="16"/>
      <c r="Y61" s="25" t="str">
        <f t="shared" ca="1" si="24"/>
        <v xml:space="preserve">In the 'Almond' column, give the row names of the candys with the highest 3 values in descending order </v>
      </c>
      <c r="Z61" s="16">
        <f t="shared" ca="1" si="25"/>
        <v>98</v>
      </c>
      <c r="AA61" s="16">
        <f t="shared" ca="1" si="26"/>
        <v>30</v>
      </c>
      <c r="AB61" s="16" t="str" cm="1">
        <f t="array" aca="1" ref="AB61" ca="1">INDIRECT("dataset"&amp;C61&amp;"_"&amp;E61&amp;"!"&amp;"B"&amp;AA61)</f>
        <v>Reese Pieces</v>
      </c>
      <c r="AC61" s="16">
        <f t="shared" ca="1" si="27"/>
        <v>97</v>
      </c>
      <c r="AD61" s="16">
        <f t="shared" ca="1" si="28"/>
        <v>19</v>
      </c>
      <c r="AE61" s="16" t="str" cm="1">
        <f t="array" aca="1" ref="AE61" ca="1">INDIRECT("dataset"&amp;C61&amp;"_"&amp;E61&amp;"!"&amp;"B"&amp;AD61)</f>
        <v>Cheese Bears</v>
      </c>
      <c r="AF61" s="16">
        <f t="shared" ca="1" si="29"/>
        <v>95</v>
      </c>
      <c r="AG61" s="16">
        <f t="shared" ca="1" si="30"/>
        <v>16</v>
      </c>
      <c r="AH61" s="16" t="str" cm="1">
        <f t="array" aca="1" ref="AH61" ca="1">INDIRECT("dataset"&amp;C61&amp;"_"&amp;E61&amp;"!"&amp;"B"&amp;AG61)</f>
        <v>Berry Chews</v>
      </c>
      <c r="AI61" s="16" t="str">
        <f t="shared" ca="1" si="14"/>
        <v>Reese Pieces-Cheese Bears-Berry Chews</v>
      </c>
      <c r="AJ61" s="16" t="str">
        <f t="shared" ca="1" si="15"/>
        <v>30 19 16</v>
      </c>
      <c r="AK61" s="28" t="str" cm="1">
        <f t="array" aca="1" ref="AK61" ca="1">INDIRECT("dataset"&amp;C61&amp;"_"&amp;E61&amp;"!"&amp;AL61&amp;"2")</f>
        <v>Sugar
Percent</v>
      </c>
      <c r="AL61" s="16" t="s">
        <v>169</v>
      </c>
      <c r="AM61" s="16"/>
      <c r="AN61" s="16"/>
      <c r="AO61" s="26" t="str">
        <f t="shared" ca="1" si="16"/>
        <v>In the 'Sugar
Percent' column, calculate a rough estimate of the average value</v>
      </c>
      <c r="AP61" s="16">
        <f t="shared" ca="1" si="31"/>
        <v>37.862068965517238</v>
      </c>
      <c r="AQ61" s="16" t="s">
        <v>169</v>
      </c>
      <c r="AR61" s="68" t="str" cm="1">
        <f t="array" aca="1" ref="AR61" ca="1">INDIRECT("dataset"&amp;C61&amp;"_"&amp;E61&amp;"!"&amp;AS61&amp;"2")</f>
        <v>Rating</v>
      </c>
      <c r="AS61" s="16" t="s">
        <v>171</v>
      </c>
      <c r="AT61" s="16" cm="1">
        <f t="array" aca="1" ref="AT61" ca="1">INDIRECT("dataset"&amp;C61&amp;"_"&amp;E61&amp;"!"&amp;AS61&amp;AX61)</f>
        <v>15</v>
      </c>
      <c r="AU61" s="16">
        <f t="shared" ca="1" si="32"/>
        <v>1</v>
      </c>
      <c r="AV61" s="37" t="str">
        <f t="shared" ca="1" si="17"/>
        <v xml:space="preserve">In the 'Rating' column, find the candy with a value equal to '15' </v>
      </c>
      <c r="AW61" s="24" t="str" cm="1">
        <f t="array" aca="1" ref="AW61" ca="1">INDIRECT("dataset"&amp;C61&amp;"_"&amp;E61&amp;"!"&amp;"B"&amp;AX61)</f>
        <v>Quarter World</v>
      </c>
      <c r="AX61" s="16">
        <v>15</v>
      </c>
    </row>
    <row r="62" spans="1:75" s="33" customFormat="1" x14ac:dyDescent="0.35">
      <c r="A62" s="33" t="str">
        <f t="shared" si="33"/>
        <v>DS13_movie_bar1.png</v>
      </c>
      <c r="B62" s="34">
        <v>61</v>
      </c>
      <c r="C62" s="34">
        <v>13</v>
      </c>
      <c r="D62" s="34" t="s">
        <v>175</v>
      </c>
      <c r="E62" s="34" t="s">
        <v>178</v>
      </c>
      <c r="F62" s="34">
        <v>1</v>
      </c>
      <c r="G62" s="35" t="str" cm="1">
        <f t="array" aca="1" ref="G62" ca="1">INDIRECT("dataset"&amp;C62&amp;"_"&amp;E62&amp;"!"&amp;H62&amp;"2")</f>
        <v>Fandango</v>
      </c>
      <c r="H62" s="34" t="s">
        <v>173</v>
      </c>
      <c r="I62" s="34">
        <v>70</v>
      </c>
      <c r="J62" s="34">
        <f t="shared" ca="1" si="12"/>
        <v>0</v>
      </c>
      <c r="K62" s="36" t="str">
        <f t="shared" ca="1" si="21"/>
        <v xml:space="preserve">In the 'Fandango' column, count how many cells exceed the value of '70' </v>
      </c>
      <c r="L62" s="34">
        <f t="shared" ca="1" si="20"/>
        <v>5</v>
      </c>
      <c r="M62" s="34" t="s">
        <v>173</v>
      </c>
      <c r="N62" s="35" t="str" cm="1">
        <f t="array" aca="1" ref="N62" ca="1">INDIRECT("DS"&amp;C62&amp;"_T2_"&amp;E62&amp;"!"&amp;O62&amp;"2")</f>
        <v>Naver</v>
      </c>
      <c r="O62" s="34" t="s">
        <v>179</v>
      </c>
      <c r="P62" s="34">
        <f t="shared" ca="1" si="22"/>
        <v>0.99227475769340712</v>
      </c>
      <c r="Q62" s="34"/>
      <c r="R62" s="37" t="str">
        <f t="shared" ca="1" si="23"/>
        <v xml:space="preserve">Determine which of the last 5 columns is most positively correalated with the first column named 'Naver' </v>
      </c>
      <c r="S62" s="34" t="str" cm="1">
        <f t="array" aca="1" ref="S62" ca="1">INDIRECT("DS"&amp;C62&amp;"_T2_"&amp;E62&amp;"!"&amp;T62&amp;"2")</f>
        <v>Roger Ebert</v>
      </c>
      <c r="T62" s="34" t="s">
        <v>165</v>
      </c>
      <c r="U62" s="35" t="str" cm="1">
        <f t="array" aca="1" ref="U62" ca="1">INDIRECT("dataset"&amp;C62&amp;"_"&amp;E62&amp;"!"&amp;V62&amp;"2")</f>
        <v>Roger Ebert</v>
      </c>
      <c r="V62" s="34" t="s">
        <v>165</v>
      </c>
      <c r="W62" s="34" t="str">
        <f t="shared" ca="1" si="13"/>
        <v>71 70 68</v>
      </c>
      <c r="X62" s="34"/>
      <c r="Y62" s="37" t="str">
        <f t="shared" ca="1" si="24"/>
        <v xml:space="preserve">In the 'Roger Ebert' column, give the row names of the movies with the highest 3 values in descending order </v>
      </c>
      <c r="Z62" s="34">
        <f t="shared" ca="1" si="25"/>
        <v>71</v>
      </c>
      <c r="AA62" s="34">
        <f t="shared" ca="1" si="26"/>
        <v>21</v>
      </c>
      <c r="AB62" s="34" t="str" cm="1">
        <f t="array" aca="1" ref="AB62" ca="1">INDIRECT("dataset"&amp;C62&amp;"_"&amp;E62&amp;"!"&amp;"B"&amp;AA62)</f>
        <v>Adaline Age</v>
      </c>
      <c r="AC62" s="34">
        <f t="shared" ca="1" si="27"/>
        <v>70</v>
      </c>
      <c r="AD62" s="34">
        <f t="shared" ca="1" si="28"/>
        <v>16</v>
      </c>
      <c r="AE62" s="34" t="str" cm="1">
        <f t="array" aca="1" ref="AE62" ca="1">INDIRECT("dataset"&amp;C62&amp;"_"&amp;E62&amp;"!"&amp;"B"&amp;AD62)</f>
        <v>Project Almanac</v>
      </c>
      <c r="AF62" s="34">
        <f t="shared" ca="1" si="29"/>
        <v>68</v>
      </c>
      <c r="AG62" s="34">
        <f t="shared" ca="1" si="30"/>
        <v>17</v>
      </c>
      <c r="AH62" s="34" t="str" cm="1">
        <f t="array" aca="1" ref="AH62" ca="1">INDIRECT("dataset"&amp;C62&amp;"_"&amp;E62&amp;"!"&amp;"B"&amp;AG62)</f>
        <v>Ricki Flash</v>
      </c>
      <c r="AI62" s="34" t="str">
        <f t="shared" ca="1" si="14"/>
        <v>Adaline Age-Project Almanac-Ricki Flash</v>
      </c>
      <c r="AJ62" s="34" t="str">
        <f t="shared" ca="1" si="15"/>
        <v>21 16 17</v>
      </c>
      <c r="AK62" s="35" t="str" cm="1">
        <f t="array" aca="1" ref="AK62" ca="1">INDIRECT("dataset"&amp;C62&amp;"_"&amp;E62&amp;"!"&amp;AL62&amp;"2")</f>
        <v>Metacritic</v>
      </c>
      <c r="AL62" s="34" t="s">
        <v>170</v>
      </c>
      <c r="AM62" s="34"/>
      <c r="AN62" s="34"/>
      <c r="AO62" s="38" t="str">
        <f t="shared" ca="1" si="16"/>
        <v>In the 'Metacritic' column, calculate a rough estimate of the average value</v>
      </c>
      <c r="AP62" s="34">
        <f t="shared" ca="1" si="31"/>
        <v>52.310344827586206</v>
      </c>
      <c r="AQ62" s="34" t="s">
        <v>170</v>
      </c>
      <c r="AR62" s="50" t="str" cm="1">
        <f t="array" aca="1" ref="AR62" ca="1">INDIRECT("dataset"&amp;C62&amp;"_"&amp;E62&amp;"!"&amp;AS62&amp;"2")</f>
        <v>IMDB</v>
      </c>
      <c r="AS62" s="34" t="s">
        <v>164</v>
      </c>
      <c r="AT62" s="34" cm="1">
        <f t="array" aca="1" ref="AT62" ca="1">INDIRECT("dataset"&amp;C62&amp;"_"&amp;E62&amp;"!"&amp;AS62&amp;AX62)</f>
        <v>67</v>
      </c>
      <c r="AU62" s="34">
        <f t="shared" ca="1" si="32"/>
        <v>1</v>
      </c>
      <c r="AV62" s="37" t="str">
        <f t="shared" ca="1" si="17"/>
        <v xml:space="preserve">In the 'IMDB' column, find the movie with a value equal to '67' </v>
      </c>
      <c r="AW62" s="33" t="str" cm="1">
        <f t="array" aca="1" ref="AW62" ca="1">INDIRECT("dataset"&amp;C62&amp;"_"&amp;E62&amp;"!"&amp;"B"&amp;AX62)</f>
        <v>South Paw</v>
      </c>
      <c r="AX62" s="34">
        <v>20</v>
      </c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</row>
    <row r="63" spans="1:75" s="33" customFormat="1" x14ac:dyDescent="0.35">
      <c r="A63" s="33" t="str">
        <f t="shared" si="33"/>
        <v>DS14_movie_bar2.png</v>
      </c>
      <c r="B63" s="34">
        <v>62</v>
      </c>
      <c r="C63" s="34">
        <v>14</v>
      </c>
      <c r="D63" s="34" t="s">
        <v>175</v>
      </c>
      <c r="E63" s="34" t="s">
        <v>178</v>
      </c>
      <c r="F63" s="34">
        <v>2</v>
      </c>
      <c r="G63" s="35" t="str" cm="1">
        <f t="array" aca="1" ref="G63" ca="1">INDIRECT("dataset"&amp;C63&amp;"_"&amp;E63&amp;"!"&amp;H63&amp;"2")</f>
        <v>Hulu</v>
      </c>
      <c r="H63" s="34" t="s">
        <v>165</v>
      </c>
      <c r="I63" s="34">
        <v>76</v>
      </c>
      <c r="J63" s="34">
        <f t="shared" ca="1" si="12"/>
        <v>0</v>
      </c>
      <c r="K63" s="36" t="str">
        <f t="shared" ca="1" si="21"/>
        <v xml:space="preserve">In the 'Hulu' column, count how many cells exceed the value of '76' </v>
      </c>
      <c r="L63" s="34">
        <f t="shared" ca="1" si="20"/>
        <v>8</v>
      </c>
      <c r="M63" s="34" t="s">
        <v>165</v>
      </c>
      <c r="N63" s="35" t="str" cm="1">
        <f t="array" aca="1" ref="N63" ca="1">INDIRECT("DS"&amp;C63&amp;"_T2_"&amp;E63&amp;"!"&amp;O63&amp;"2")</f>
        <v>MrQE</v>
      </c>
      <c r="O63" s="34" t="s">
        <v>179</v>
      </c>
      <c r="P63" s="34">
        <f t="shared" ca="1" si="22"/>
        <v>0.99941483276183463</v>
      </c>
      <c r="Q63" s="34"/>
      <c r="R63" s="37" t="str">
        <f t="shared" ca="1" si="23"/>
        <v xml:space="preserve">Determine which of the last 5 columns is most positively correalated with the first column named 'MrQE' </v>
      </c>
      <c r="S63" s="34" t="str" cm="1">
        <f t="array" aca="1" ref="S63" ca="1">INDIRECT("DS"&amp;C63&amp;"_T2_"&amp;E63&amp;"!"&amp;T63&amp;"2")</f>
        <v>Netflix</v>
      </c>
      <c r="T63" s="34" t="s">
        <v>166</v>
      </c>
      <c r="U63" s="35" t="str" cm="1">
        <f t="array" aca="1" ref="U63" ca="1">INDIRECT("dataset"&amp;C63&amp;"_"&amp;E63&amp;"!"&amp;V63&amp;"2")</f>
        <v>Metacritic</v>
      </c>
      <c r="V63" s="34" t="s">
        <v>171</v>
      </c>
      <c r="W63" s="34" t="str">
        <f t="shared" ca="1" si="13"/>
        <v>75 73 71</v>
      </c>
      <c r="X63" s="34"/>
      <c r="Y63" s="37" t="str">
        <f t="shared" ca="1" si="24"/>
        <v xml:space="preserve">In the 'Metacritic' column, give the row names of the movies with the highest 3 values in descending order </v>
      </c>
      <c r="Z63" s="34">
        <f t="shared" ca="1" si="25"/>
        <v>75</v>
      </c>
      <c r="AA63" s="34">
        <f t="shared" ca="1" si="26"/>
        <v>5</v>
      </c>
      <c r="AB63" s="34" t="str" cm="1">
        <f t="array" aca="1" ref="AB63" ca="1">INDIRECT("dataset"&amp;C63&amp;"_"&amp;E63&amp;"!"&amp;"B"&amp;AA63)</f>
        <v>Fantastic Four</v>
      </c>
      <c r="AC63" s="34">
        <f t="shared" ca="1" si="27"/>
        <v>73</v>
      </c>
      <c r="AD63" s="34">
        <f t="shared" ca="1" si="28"/>
        <v>21</v>
      </c>
      <c r="AE63" s="34" t="str" cm="1">
        <f t="array" aca="1" ref="AE63" ca="1">INDIRECT("dataset"&amp;C63&amp;"_"&amp;E63&amp;"!"&amp;"B"&amp;AD63)</f>
        <v>Flights Up</v>
      </c>
      <c r="AF63" s="34">
        <f t="shared" ca="1" si="29"/>
        <v>71</v>
      </c>
      <c r="AG63" s="34">
        <f t="shared" ca="1" si="30"/>
        <v>20</v>
      </c>
      <c r="AH63" s="34" t="str" cm="1">
        <f t="array" aca="1" ref="AH63" ca="1">INDIRECT("dataset"&amp;C63&amp;"_"&amp;E63&amp;"!"&amp;"B"&amp;AG63)</f>
        <v>Hunting Ground</v>
      </c>
      <c r="AI63" s="34" t="str">
        <f t="shared" ca="1" si="14"/>
        <v>Fantastic Four-Flights Up-Hunting Ground</v>
      </c>
      <c r="AJ63" s="34" t="str">
        <f t="shared" ca="1" si="15"/>
        <v>5 21 20</v>
      </c>
      <c r="AK63" s="35" t="str" cm="1">
        <f t="array" aca="1" ref="AK63" ca="1">INDIRECT("dataset"&amp;C63&amp;"_"&amp;E63&amp;"!"&amp;AL63&amp;"2")</f>
        <v>Fandango</v>
      </c>
      <c r="AL63" s="34" t="s">
        <v>169</v>
      </c>
      <c r="AM63" s="34"/>
      <c r="AN63" s="34"/>
      <c r="AO63" s="38" t="str">
        <f t="shared" ca="1" si="16"/>
        <v>In the 'Fandango' column, calculate a rough estimate of the average value</v>
      </c>
      <c r="AP63" s="34">
        <f t="shared" ca="1" si="31"/>
        <v>37.862068965517238</v>
      </c>
      <c r="AQ63" s="34" t="s">
        <v>169</v>
      </c>
      <c r="AR63" s="50" t="str" cm="1">
        <f t="array" aca="1" ref="AR63" ca="1">INDIRECT("dataset"&amp;C63&amp;"_"&amp;E63&amp;"!"&amp;AS63&amp;"2")</f>
        <v>Hulu</v>
      </c>
      <c r="AS63" s="34" t="s">
        <v>165</v>
      </c>
      <c r="AT63" s="34" cm="1">
        <f t="array" aca="1" ref="AT63" ca="1">INDIRECT("dataset"&amp;C63&amp;"_"&amp;E63&amp;"!"&amp;AS63&amp;AX63)</f>
        <v>79</v>
      </c>
      <c r="AU63" s="34">
        <f t="shared" ca="1" si="32"/>
        <v>1</v>
      </c>
      <c r="AV63" s="37" t="str">
        <f t="shared" ca="1" si="17"/>
        <v xml:space="preserve">In the 'Hulu' column, find the movie with a value equal to '79' </v>
      </c>
      <c r="AW63" s="33" t="str" cm="1">
        <f t="array" aca="1" ref="AW63" ca="1">INDIRECT("dataset"&amp;C63&amp;"_"&amp;E63&amp;"!"&amp;"B"&amp;AX63)</f>
        <v>Saint Laurent</v>
      </c>
      <c r="AX63" s="34">
        <v>18</v>
      </c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</row>
    <row r="64" spans="1:75" s="33" customFormat="1" x14ac:dyDescent="0.35">
      <c r="A64" s="33" t="str">
        <f t="shared" si="33"/>
        <v>DS15_movie_bar3.png</v>
      </c>
      <c r="B64" s="34">
        <v>63</v>
      </c>
      <c r="C64" s="34">
        <v>15</v>
      </c>
      <c r="D64" s="34" t="s">
        <v>175</v>
      </c>
      <c r="E64" s="34" t="s">
        <v>178</v>
      </c>
      <c r="F64" s="34">
        <v>3</v>
      </c>
      <c r="G64" s="35" t="str" cm="1">
        <f t="array" aca="1" ref="G64" ca="1">INDIRECT("dataset"&amp;C64&amp;"_"&amp;E64&amp;"!"&amp;H64&amp;"2")</f>
        <v>PluggedIn</v>
      </c>
      <c r="H64" s="34" t="s">
        <v>164</v>
      </c>
      <c r="I64" s="34">
        <v>54</v>
      </c>
      <c r="J64" s="34">
        <f t="shared" ca="1" si="12"/>
        <v>0</v>
      </c>
      <c r="K64" s="36" t="str">
        <f t="shared" ca="1" si="21"/>
        <v xml:space="preserve">In the 'PluggedIn' column, count how many cells exceed the value of '54' </v>
      </c>
      <c r="L64" s="34">
        <f t="shared" ca="1" si="20"/>
        <v>7</v>
      </c>
      <c r="M64" s="34" t="s">
        <v>164</v>
      </c>
      <c r="N64" s="35" t="str" cm="1">
        <f t="array" aca="1" ref="N64" ca="1">INDIRECT("DS"&amp;C64&amp;"_T2_"&amp;E64&amp;"!"&amp;O64&amp;"2")</f>
        <v>Rotten
Tomatoes</v>
      </c>
      <c r="O64" s="34" t="s">
        <v>179</v>
      </c>
      <c r="P64" s="34">
        <f t="shared" ca="1" si="22"/>
        <v>0.99941483276183463</v>
      </c>
      <c r="Q64" s="34"/>
      <c r="R64" s="37" t="str">
        <f t="shared" ca="1" si="23"/>
        <v xml:space="preserve">Determine which of the last 5 columns is most positively correalated with the first column named 'Rotten
Tomatoes' </v>
      </c>
      <c r="S64" s="34" t="str" cm="1">
        <f t="array" aca="1" ref="S64" ca="1">INDIRECT("DS"&amp;C64&amp;"_T2_"&amp;E64&amp;"!"&amp;T64&amp;"2")</f>
        <v>Netflix</v>
      </c>
      <c r="T64" s="34" t="s">
        <v>171</v>
      </c>
      <c r="U64" s="35" t="str" cm="1">
        <f t="array" aca="1" ref="U64" ca="1">INDIRECT("dataset"&amp;C64&amp;"_"&amp;E64&amp;"!"&amp;V64&amp;"2")</f>
        <v>Film
 Comment</v>
      </c>
      <c r="V64" s="34" t="s">
        <v>173</v>
      </c>
      <c r="W64" s="34" t="str">
        <f t="shared" ca="1" si="13"/>
        <v>98 84 80</v>
      </c>
      <c r="X64" s="34"/>
      <c r="Y64" s="37" t="str">
        <f t="shared" ca="1" si="24"/>
        <v xml:space="preserve">In the 'Film
 Comment' column, give the row names of the movies with the highest 3 values in descending order </v>
      </c>
      <c r="Z64" s="34">
        <f t="shared" ca="1" si="25"/>
        <v>98</v>
      </c>
      <c r="AA64" s="34">
        <f t="shared" ca="1" si="26"/>
        <v>10</v>
      </c>
      <c r="AB64" s="34" t="str" cm="1">
        <f t="array" aca="1" ref="AB64" ca="1">INDIRECT("dataset"&amp;C64&amp;"_"&amp;E64&amp;"!"&amp;"B"&amp;AA64)</f>
        <v>South Paw</v>
      </c>
      <c r="AC64" s="34">
        <f t="shared" ca="1" si="27"/>
        <v>84</v>
      </c>
      <c r="AD64" s="34">
        <f t="shared" ca="1" si="28"/>
        <v>9</v>
      </c>
      <c r="AE64" s="34" t="str" cm="1">
        <f t="array" aca="1" ref="AE64" ca="1">INDIRECT("dataset"&amp;C64&amp;"_"&amp;E64&amp;"!"&amp;"B"&amp;AD64)</f>
        <v>Next Door</v>
      </c>
      <c r="AF64" s="34">
        <f t="shared" ca="1" si="29"/>
        <v>80</v>
      </c>
      <c r="AG64" s="34">
        <f t="shared" ca="1" si="30"/>
        <v>20</v>
      </c>
      <c r="AH64" s="34" t="str" cm="1">
        <f t="array" aca="1" ref="AH64" ca="1">INDIRECT("dataset"&amp;C64&amp;"_"&amp;E64&amp;"!"&amp;"B"&amp;AG64)</f>
        <v>Black Sea</v>
      </c>
      <c r="AI64" s="34" t="str">
        <f t="shared" ca="1" si="14"/>
        <v>South Paw-Next Door-Black Sea</v>
      </c>
      <c r="AJ64" s="34" t="str">
        <f t="shared" ca="1" si="15"/>
        <v>10 9 20</v>
      </c>
      <c r="AK64" s="35" t="str" cm="1">
        <f t="array" aca="1" ref="AK64" ca="1">INDIRECT("dataset"&amp;C64&amp;"_"&amp;E64&amp;"!"&amp;AL64&amp;"2")</f>
        <v>Metacritic</v>
      </c>
      <c r="AL64" s="34" t="s">
        <v>167</v>
      </c>
      <c r="AM64" s="34"/>
      <c r="AN64" s="34"/>
      <c r="AO64" s="38" t="str">
        <f t="shared" ca="1" si="16"/>
        <v>In the 'Metacritic' column, calculate a rough estimate of the average value</v>
      </c>
      <c r="AP64" s="34">
        <f t="shared" ca="1" si="31"/>
        <v>50.241379310344826</v>
      </c>
      <c r="AQ64" s="34" t="s">
        <v>167</v>
      </c>
      <c r="AR64" s="50" t="str" cm="1">
        <f t="array" aca="1" ref="AR64" ca="1">INDIRECT("dataset"&amp;C64&amp;"_"&amp;E64&amp;"!"&amp;AS64&amp;"2")</f>
        <v>Naver</v>
      </c>
      <c r="AS64" s="34" t="s">
        <v>166</v>
      </c>
      <c r="AT64" s="34" cm="1">
        <f t="array" aca="1" ref="AT64" ca="1">INDIRECT("dataset"&amp;C64&amp;"_"&amp;E64&amp;"!"&amp;AS64&amp;AX64)</f>
        <v>73</v>
      </c>
      <c r="AU64" s="34">
        <f t="shared" ca="1" si="32"/>
        <v>1</v>
      </c>
      <c r="AV64" s="37" t="str">
        <f t="shared" ca="1" si="17"/>
        <v xml:space="preserve">In the 'Naver' column, find the movie with a value equal to '73' </v>
      </c>
      <c r="AW64" s="33" t="str" cm="1">
        <f t="array" aca="1" ref="AW64" ca="1">INDIRECT("dataset"&amp;C64&amp;"_"&amp;E64&amp;"!"&amp;"B"&amp;AX64)</f>
        <v>End Tour</v>
      </c>
      <c r="AX64" s="34">
        <v>19</v>
      </c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</row>
    <row r="65" spans="1:75" s="69" customFormat="1" ht="15" thickBot="1" x14ac:dyDescent="0.4">
      <c r="A65" s="69" t="str">
        <f t="shared" si="33"/>
        <v>DS16_movie_bar4.png</v>
      </c>
      <c r="B65" s="70">
        <v>64</v>
      </c>
      <c r="C65" s="70">
        <v>16</v>
      </c>
      <c r="D65" s="70" t="s">
        <v>175</v>
      </c>
      <c r="E65" s="70" t="s">
        <v>178</v>
      </c>
      <c r="F65" s="70">
        <v>4</v>
      </c>
      <c r="G65" s="71" t="str" cm="1">
        <f t="array" aca="1" ref="G65" ca="1">INDIRECT("dataset"&amp;C65&amp;"_"&amp;E65&amp;"!"&amp;H65&amp;"2")</f>
        <v>Netflix</v>
      </c>
      <c r="H65" s="70" t="s">
        <v>169</v>
      </c>
      <c r="I65" s="70">
        <v>57</v>
      </c>
      <c r="J65" s="70">
        <f t="shared" ca="1" si="12"/>
        <v>0</v>
      </c>
      <c r="K65" s="72" t="str">
        <f t="shared" ca="1" si="21"/>
        <v xml:space="preserve">In the 'Netflix' column, count how many cells exceed the value of '57' </v>
      </c>
      <c r="L65" s="70">
        <f t="shared" ca="1" si="20"/>
        <v>6</v>
      </c>
      <c r="M65" s="70" t="s">
        <v>169</v>
      </c>
      <c r="N65" s="35" t="str" cm="1">
        <f t="array" aca="1" ref="N65" ca="1">INDIRECT("DS"&amp;C65&amp;"_T2_"&amp;E65&amp;"!"&amp;O65&amp;"2")</f>
        <v>IMDB</v>
      </c>
      <c r="O65" s="70" t="s">
        <v>179</v>
      </c>
      <c r="P65" s="34">
        <f t="shared" ca="1" si="22"/>
        <v>0.99227475769340667</v>
      </c>
      <c r="Q65" s="34"/>
      <c r="R65" s="73" t="str">
        <f t="shared" ca="1" si="23"/>
        <v xml:space="preserve">Determine which of the last 5 columns is most positively correalated with the first column named 'IMDB' </v>
      </c>
      <c r="S65" s="34" t="str" cm="1">
        <f t="array" aca="1" ref="S65" ca="1">INDIRECT("DS"&amp;C65&amp;"_T2_"&amp;E65&amp;"!"&amp;T65&amp;"2")</f>
        <v>Fandango</v>
      </c>
      <c r="T65" s="70" t="s">
        <v>164</v>
      </c>
      <c r="U65" s="71" t="str" cm="1">
        <f t="array" aca="1" ref="U65" ca="1">INDIRECT("dataset"&amp;C65&amp;"_"&amp;E65&amp;"!"&amp;V65&amp;"2")</f>
        <v>Fandango</v>
      </c>
      <c r="V65" s="70" t="s">
        <v>164</v>
      </c>
      <c r="W65" s="77" t="str">
        <f t="shared" ca="1" si="13"/>
        <v>71 70 68</v>
      </c>
      <c r="X65" s="70"/>
      <c r="Y65" s="73" t="str">
        <f t="shared" ca="1" si="24"/>
        <v xml:space="preserve">In the 'Fandango' column, give the row names of the movies with the highest 3 values in descending order </v>
      </c>
      <c r="Z65" s="70">
        <f t="shared" ca="1" si="25"/>
        <v>71</v>
      </c>
      <c r="AA65" s="70">
        <f t="shared" ca="1" si="26"/>
        <v>18</v>
      </c>
      <c r="AB65" s="70" t="str" cm="1">
        <f t="array" aca="1" ref="AB65" ca="1">INDIRECT("dataset"&amp;C65&amp;"_"&amp;E65&amp;"!"&amp;"B"&amp;AA65)</f>
        <v>Wild Tales</v>
      </c>
      <c r="AC65" s="70">
        <f t="shared" ca="1" si="27"/>
        <v>70</v>
      </c>
      <c r="AD65" s="70">
        <f t="shared" ca="1" si="28"/>
        <v>6</v>
      </c>
      <c r="AE65" s="70" t="str" cm="1">
        <f t="array" aca="1" ref="AE65" ca="1">INDIRECT("dataset"&amp;C65&amp;"_"&amp;E65&amp;"!"&amp;"B"&amp;AD65)</f>
        <v>End Tour</v>
      </c>
      <c r="AF65" s="70">
        <f t="shared" ca="1" si="29"/>
        <v>68</v>
      </c>
      <c r="AG65" s="70">
        <f t="shared" ca="1" si="30"/>
        <v>10</v>
      </c>
      <c r="AH65" s="70" t="str" cm="1">
        <f t="array" aca="1" ref="AH65" ca="1">INDIRECT("dataset"&amp;C65&amp;"_"&amp;E65&amp;"!"&amp;"B"&amp;AG65)</f>
        <v>Tomorrow land</v>
      </c>
      <c r="AI65" s="70" t="str">
        <f t="shared" ca="1" si="14"/>
        <v>Wild Tales-End Tour-Tomorrow land</v>
      </c>
      <c r="AJ65" s="70" t="str">
        <f t="shared" ca="1" si="15"/>
        <v>18 6 10</v>
      </c>
      <c r="AK65" s="71" t="str" cm="1">
        <f t="array" aca="1" ref="AK65" ca="1">INDIRECT("dataset"&amp;C65&amp;"_"&amp;E65&amp;"!"&amp;AL65&amp;"2")</f>
        <v>Hulu</v>
      </c>
      <c r="AL65" s="70" t="s">
        <v>170</v>
      </c>
      <c r="AM65" s="70"/>
      <c r="AN65" s="70"/>
      <c r="AO65" s="74" t="str">
        <f t="shared" ca="1" si="16"/>
        <v>In the 'Hulu' column, calculate a rough estimate of the average value</v>
      </c>
      <c r="AP65" s="70">
        <f t="shared" ca="1" si="31"/>
        <v>52.310344827586206</v>
      </c>
      <c r="AQ65" s="70" t="s">
        <v>170</v>
      </c>
      <c r="AR65" s="75" t="str" cm="1">
        <f t="array" aca="1" ref="AR65" ca="1">INDIRECT("dataset"&amp;C65&amp;"_"&amp;E65&amp;"!"&amp;AS65&amp;"2")</f>
        <v>Film
 Comment</v>
      </c>
      <c r="AS65" s="70" t="s">
        <v>171</v>
      </c>
      <c r="AT65" s="70" cm="1">
        <f t="array" aca="1" ref="AT65" ca="1">INDIRECT("dataset"&amp;C65&amp;"_"&amp;E65&amp;"!"&amp;AS65&amp;AX65)</f>
        <v>31</v>
      </c>
      <c r="AU65" s="70">
        <f t="shared" ca="1" si="32"/>
        <v>1</v>
      </c>
      <c r="AV65" s="37" t="str">
        <f t="shared" ca="1" si="17"/>
        <v xml:space="preserve">In the 'Film
 Comment' column, find the movie with a value equal to '31' </v>
      </c>
      <c r="AW65" s="69" t="str" cm="1">
        <f t="array" aca="1" ref="AW65" ca="1">INDIRECT("dataset"&amp;C65&amp;"_"&amp;E65&amp;"!"&amp;"B"&amp;AX65)</f>
        <v>Next Door</v>
      </c>
      <c r="AX65" s="70">
        <v>17</v>
      </c>
      <c r="AY65" s="60"/>
      <c r="AZ65" s="60"/>
      <c r="BA65" s="60"/>
      <c r="BB65" s="60"/>
      <c r="BC65" s="60"/>
      <c r="BD65" s="60"/>
      <c r="BE65" s="60"/>
      <c r="BF65" s="60"/>
      <c r="BG65" s="60"/>
      <c r="BH65" s="60"/>
      <c r="BI65" s="60"/>
      <c r="BJ65" s="60"/>
      <c r="BK65" s="60"/>
      <c r="BL65" s="60"/>
      <c r="BM65" s="60"/>
      <c r="BN65" s="60"/>
      <c r="BO65" s="60"/>
      <c r="BP65" s="60"/>
      <c r="BQ65" s="60"/>
      <c r="BR65" s="60"/>
      <c r="BS65" s="60"/>
      <c r="BT65" s="60"/>
      <c r="BU65" s="60"/>
      <c r="BV65" s="60"/>
      <c r="BW65" s="6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38B7-6278-4DAB-9DB8-CE0F1AB8A167}">
  <sheetPr codeName="Sheet7"/>
  <dimension ref="A1:AE220"/>
  <sheetViews>
    <sheetView tabSelected="1" zoomScale="53" workbookViewId="0">
      <selection activeCell="O20" sqref="O20"/>
    </sheetView>
  </sheetViews>
  <sheetFormatPr defaultColWidth="9.1796875" defaultRowHeight="14.5" x14ac:dyDescent="0.35"/>
  <cols>
    <col min="1" max="2" width="9.1796875" style="78"/>
    <col min="3" max="4" width="12.7265625" style="78" bestFit="1" customWidth="1"/>
    <col min="5" max="5" width="13.81640625" style="78" customWidth="1"/>
    <col min="6" max="6" width="10.7265625" style="78" bestFit="1" customWidth="1"/>
    <col min="7" max="9" width="9.1796875" style="78"/>
    <col min="10" max="10" width="12.1796875" style="79" bestFit="1" customWidth="1"/>
    <col min="11" max="11" width="11.81640625" style="79" customWidth="1"/>
    <col min="12" max="12" width="12.1796875" style="79" bestFit="1" customWidth="1"/>
    <col min="13" max="13" width="12.1796875" style="78" bestFit="1" customWidth="1"/>
    <col min="14" max="14" width="12" style="78" bestFit="1" customWidth="1"/>
    <col min="15" max="15" width="12.1796875" style="78" bestFit="1" customWidth="1"/>
    <col min="16" max="18" width="12.1796875" style="79" bestFit="1" customWidth="1"/>
    <col min="19" max="21" width="12.1796875" style="78" bestFit="1" customWidth="1"/>
    <col min="22" max="24" width="12.1796875" style="79" bestFit="1" customWidth="1"/>
    <col min="25" max="26" width="9.1796875" style="78"/>
    <col min="27" max="27" width="14.453125" style="78" bestFit="1" customWidth="1"/>
    <col min="28" max="29" width="9.1796875" style="78"/>
    <col min="30" max="30" width="28.7265625" style="78" bestFit="1" customWidth="1"/>
    <col min="31" max="31" width="20.453125" style="78" bestFit="1" customWidth="1"/>
    <col min="32" max="16384" width="9.1796875" style="78"/>
  </cols>
  <sheetData>
    <row r="1" spans="1:31" x14ac:dyDescent="0.35">
      <c r="E1" s="85"/>
      <c r="F1" s="85"/>
      <c r="G1" s="84"/>
      <c r="H1" s="81"/>
      <c r="I1" s="81"/>
      <c r="J1" s="86" t="s">
        <v>231</v>
      </c>
      <c r="K1" s="86"/>
      <c r="L1" s="86"/>
      <c r="M1" s="87" t="s">
        <v>232</v>
      </c>
      <c r="N1" s="87"/>
      <c r="O1" s="87"/>
      <c r="P1" s="86" t="s">
        <v>171</v>
      </c>
      <c r="Q1" s="86"/>
      <c r="R1" s="86"/>
      <c r="S1" s="87" t="s">
        <v>166</v>
      </c>
      <c r="T1" s="87"/>
      <c r="U1" s="87"/>
      <c r="V1" s="86" t="s">
        <v>233</v>
      </c>
      <c r="W1" s="86"/>
      <c r="X1" s="86"/>
      <c r="AA1" s="78" t="s">
        <v>236</v>
      </c>
      <c r="AD1" s="83" t="s">
        <v>237</v>
      </c>
      <c r="AE1" s="84"/>
    </row>
    <row r="2" spans="1:31" x14ac:dyDescent="0.35">
      <c r="I2" s="78" t="s">
        <v>240</v>
      </c>
      <c r="J2" s="79" t="s">
        <v>229</v>
      </c>
      <c r="K2" s="79" t="s">
        <v>228</v>
      </c>
      <c r="L2" s="79" t="s">
        <v>227</v>
      </c>
      <c r="M2" s="78" t="s">
        <v>229</v>
      </c>
      <c r="N2" s="78" t="s">
        <v>228</v>
      </c>
      <c r="O2" s="78" t="s">
        <v>227</v>
      </c>
      <c r="P2" s="79" t="s">
        <v>229</v>
      </c>
      <c r="Q2" s="79" t="s">
        <v>228</v>
      </c>
      <c r="R2" s="79" t="s">
        <v>227</v>
      </c>
      <c r="S2" s="78" t="s">
        <v>229</v>
      </c>
      <c r="T2" s="78" t="s">
        <v>228</v>
      </c>
      <c r="U2" s="78" t="s">
        <v>227</v>
      </c>
      <c r="V2" s="79" t="s">
        <v>229</v>
      </c>
      <c r="W2" s="79" t="s">
        <v>228</v>
      </c>
      <c r="X2" s="79" t="s">
        <v>227</v>
      </c>
      <c r="AA2" s="78" t="s">
        <v>234</v>
      </c>
      <c r="AB2" s="78" t="s">
        <v>235</v>
      </c>
      <c r="AD2" s="78" t="s">
        <v>238</v>
      </c>
      <c r="AE2" s="78" t="s">
        <v>239</v>
      </c>
    </row>
    <row r="3" spans="1:31" x14ac:dyDescent="0.35">
      <c r="A3" s="78">
        <v>1</v>
      </c>
      <c r="B3" s="78" t="s">
        <v>182</v>
      </c>
      <c r="C3" s="78" t="str">
        <f>"DS"&amp;A3&amp;"_T2_"&amp;B3</f>
        <v>DS1_T2_color</v>
      </c>
      <c r="D3" s="80" t="str">
        <f>HYPERLINK("#'" &amp; C3 &amp; "'!A1", "to_table")</f>
        <v>to_table</v>
      </c>
      <c r="E3" s="78">
        <v>97</v>
      </c>
      <c r="H3" s="78">
        <f ca="1">AVERAGE(O3,R3,T3,X3)</f>
        <v>14.480948886465386</v>
      </c>
      <c r="I3" s="78">
        <f ca="1">AVERAGE(N3,Q3,T3,W3)</f>
        <v>16.758976183813246</v>
      </c>
      <c r="J3" s="82">
        <f ca="1">CORREL(INDIRECT("'" &amp; C3 &amp; "'!C$3:C$31"), INDIRECT("'" &amp; C3 &amp; "'!" &amp; J1 &amp; "$3:" &amp; J1 &amp; "$31"))</f>
        <v>0.95845576417486755</v>
      </c>
      <c r="K3" s="82" cm="1">
        <f t="array" aca="1" ref="K3" ca="1">SQRT(AVERAGE((INDIRECT("'" &amp; C3 &amp; "'!C$3:C$31") - INDIRECT("'" &amp; C3 &amp; "'!I$3:I$31"))^2))</f>
        <v>9.3624341073138186</v>
      </c>
      <c r="L3" s="82" cm="1">
        <f t="array" aca="1" ref="L3" ca="1">AVERAGE(ABS(INDIRECT("'"&amp;C3&amp;"'!C$3:C$31")-INDIRECT("'"&amp;C3&amp;"'!I$3:I$31")))</f>
        <v>8.2758620689655178</v>
      </c>
      <c r="M3" s="78">
        <f ca="1">CORREL(INDIRECT("'" &amp; C3 &amp; "'!C$3:C$31"), INDIRECT("'" &amp; C3 &amp; "'!j$3:j$31"))</f>
        <v>0.48298995664976924</v>
      </c>
      <c r="N3" s="78" cm="1">
        <f t="array" aca="1" ref="N3" ca="1">SQRT(AVERAGE((INDIRECT("'" &amp; C3 &amp; "'!C$3:C$31") - INDIRECT("'" &amp; C3 &amp; "'!J$3:J$31"))^2))</f>
        <v>15.464085198759181</v>
      </c>
      <c r="O3" s="78" cm="1">
        <f t="array" aca="1" ref="O3" ca="1">AVERAGE(ABS(INDIRECT("'"&amp;C3&amp;"'!C$3:C$31")-INDIRECT("'"&amp;C3&amp;"'!J$3:J$31")))</f>
        <v>12.793103448275861</v>
      </c>
      <c r="P3" s="79">
        <f ca="1">CORREL(INDIRECT("'" &amp; C3 &amp; "'!C$3:C$31"), INDIRECT("'" &amp; C3 &amp; "'!K$3:K$31"))</f>
        <v>0.28100101268586758</v>
      </c>
      <c r="Q3" s="79" cm="1">
        <f t="array" aca="1" ref="Q3" ca="1">SQRT(AVERAGE((INDIRECT("'" &amp; C3 &amp; "'!C$3:C$31") - INDIRECT("'" &amp; C3 &amp; "'!K$3:K$31"))^2))</f>
        <v>18.251121836091666</v>
      </c>
      <c r="R3" s="79" cm="1">
        <f t="array" aca="1" ref="R3" ca="1">AVERAGE(ABS(INDIRECT("'"&amp;C3&amp;"'!C$3:C$31")-INDIRECT("'"&amp;C3&amp;"'!K$3:K$31")))</f>
        <v>14.689655172413794</v>
      </c>
      <c r="S3" s="78">
        <f ca="1">CORREL(INDIRECT("'" &amp; C3 &amp; "'!C$3:C$31"), INDIRECT("'" &amp; C3 &amp; "'!L$3:L$31"))</f>
        <v>0.26420611547871725</v>
      </c>
      <c r="T3" s="78" cm="1">
        <f t="array" aca="1" ref="T3" ca="1">SQRT(AVERAGE((INDIRECT("'" &amp; C3 &amp; "'!C$3:C$31") - INDIRECT("'" &amp; C3 &amp; "'!L$3:L$31"))^2))</f>
        <v>18.475519683792577</v>
      </c>
      <c r="U3" s="78" cm="1">
        <f t="array" aca="1" ref="U3" ca="1">AVERAGE(ABS(INDIRECT("'"&amp;C3&amp;"'!C$3:C$31")-INDIRECT("'"&amp;C3&amp;"'!L$3:L$31")))</f>
        <v>14.655172413793103</v>
      </c>
      <c r="V3" s="79">
        <f ca="1">CORREL(INDIRECT("'" &amp; C3 &amp; "'!C$3:C$31"), INDIRECT("'" &amp; C3 &amp; "'!M$3:M$31"))</f>
        <v>0.50570144299226494</v>
      </c>
      <c r="W3" s="79" cm="1">
        <f t="array" aca="1" ref="W3" ca="1">SQRT(AVERAGE((INDIRECT("'" &amp; C3 &amp; "'!C$3:C$31") - INDIRECT("'" &amp; C3 &amp; "'!M$3:M$31"))^2))</f>
        <v>14.845178016609555</v>
      </c>
      <c r="X3" s="79" cm="1">
        <f t="array" aca="1" ref="X3" ca="1">AVERAGE(ABS(INDIRECT("'"&amp;C3&amp;"'!C$3:C$31")-INDIRECT("'"&amp;C3&amp;"'!M$3:M$31")))</f>
        <v>11.96551724137931</v>
      </c>
    </row>
    <row r="4" spans="1:31" x14ac:dyDescent="0.35">
      <c r="A4" s="78">
        <v>1</v>
      </c>
      <c r="B4" s="78" t="s">
        <v>176</v>
      </c>
      <c r="C4" s="78" t="str">
        <f t="shared" ref="C4:C66" si="0">"DS"&amp;A4&amp;"_T2_"&amp;B4</f>
        <v>DS1_T2_zebra</v>
      </c>
      <c r="D4" s="80" t="str">
        <f t="shared" ref="D4:D66" si="1">HYPERLINK("#'" &amp; C4 &amp; "'!A1", "to_table")</f>
        <v>to_table</v>
      </c>
      <c r="J4" s="82">
        <f t="shared" ref="J4:J66" ca="1" si="2">CORREL(INDIRECT("'" &amp; C4 &amp; "'!C$3:C$31"), INDIRECT("'" &amp; C4 &amp; "'!I$3:I$31"))</f>
        <v>0.95845576417486755</v>
      </c>
      <c r="K4" s="82" cm="1">
        <f t="array" aca="1" ref="K4" ca="1">SQRT(AVERAGE((INDIRECT("'" &amp; C4 &amp; "'!C$3:C$31") - INDIRECT("'" &amp; C4 &amp; "'!I$3:I$31"))^2))</f>
        <v>9.3624341073138186</v>
      </c>
      <c r="L4" s="82" cm="1">
        <f t="array" aca="1" ref="L4" ca="1">AVERAGE(ABS(INDIRECT("'"&amp;C4&amp;"'!C$3:C$31")-INDIRECT("'"&amp;C4&amp;"'!I$3:I$31")))</f>
        <v>8.2758620689655178</v>
      </c>
      <c r="M4" s="78">
        <f t="shared" ref="M4:M66" ca="1" si="3">CORREL(INDIRECT("'" &amp; C4 &amp; "'!C$3:C$31"), INDIRECT("'" &amp; C4 &amp; "'!j$3:j$31"))</f>
        <v>0.48298995664976924</v>
      </c>
      <c r="N4" s="78" cm="1">
        <f t="array" aca="1" ref="N4" ca="1">SQRT(AVERAGE((INDIRECT("'" &amp; C4 &amp; "'!C$3:C$31") - INDIRECT("'" &amp; C4 &amp; "'!J$3:J$31"))^2))</f>
        <v>15.464085198759181</v>
      </c>
      <c r="O4" s="78" cm="1">
        <f t="array" aca="1" ref="O4" ca="1">AVERAGE(ABS(INDIRECT("'"&amp;C4&amp;"'!C$3:C$31")-INDIRECT("'"&amp;C4&amp;"'!J$3:J$31")))</f>
        <v>12.793103448275861</v>
      </c>
      <c r="P4" s="79">
        <f t="shared" ref="P4:P66" ca="1" si="4">CORREL(INDIRECT("'" &amp; C4 &amp; "'!C$3:C$31"), INDIRECT("'" &amp; C4 &amp; "'!K$3:K$31"))</f>
        <v>0.28100101268586758</v>
      </c>
      <c r="Q4" s="79" cm="1">
        <f t="array" aca="1" ref="Q4" ca="1">SQRT(AVERAGE((INDIRECT("'" &amp; C4 &amp; "'!C$3:C$31") - INDIRECT("'" &amp; C4 &amp; "'!K$3:K$31"))^2))</f>
        <v>18.251121836091666</v>
      </c>
      <c r="R4" s="79" cm="1">
        <f t="array" aca="1" ref="R4" ca="1">AVERAGE(ABS(INDIRECT("'"&amp;C4&amp;"'!C$3:C$31")-INDIRECT("'"&amp;C4&amp;"'!K$3:K$31")))</f>
        <v>14.689655172413794</v>
      </c>
      <c r="S4" s="78">
        <f t="shared" ref="S4:S66" ca="1" si="5">CORREL(INDIRECT("'" &amp; C4 &amp; "'!C$3:C$31"), INDIRECT("'" &amp; C4 &amp; "'!L$3:L$31"))</f>
        <v>0.26420611547871725</v>
      </c>
      <c r="T4" s="78" cm="1">
        <f t="array" aca="1" ref="T4" ca="1">SQRT(AVERAGE((INDIRECT("'" &amp; C4 &amp; "'!C$3:C$31") - INDIRECT("'" &amp; C4 &amp; "'!L$3:L$31"))^2))</f>
        <v>18.475519683792577</v>
      </c>
      <c r="U4" s="78" cm="1">
        <f t="array" aca="1" ref="U4" ca="1">AVERAGE(ABS(INDIRECT("'"&amp;C4&amp;"'!C$3:C$31")-INDIRECT("'"&amp;C4&amp;"'!L$3:L$31")))</f>
        <v>14.655172413793103</v>
      </c>
      <c r="V4" s="79">
        <f t="shared" ref="V4:V66" ca="1" si="6">CORREL(INDIRECT("'" &amp; C4 &amp; "'!C$3:C$31"), INDIRECT("'" &amp; C4 &amp; "'!M$3:M$31"))</f>
        <v>0.50570144299226494</v>
      </c>
      <c r="W4" s="79" cm="1">
        <f t="array" aca="1" ref="W4" ca="1">SQRT(AVERAGE((INDIRECT("'" &amp; C4 &amp; "'!C$3:C$31") - INDIRECT("'" &amp; C4 &amp; "'!M$3:M$31"))^2))</f>
        <v>14.845178016609555</v>
      </c>
      <c r="X4" s="79" cm="1">
        <f t="array" aca="1" ref="X4" ca="1">AVERAGE(ABS(INDIRECT("'"&amp;C4&amp;"'!C$3:C$31")-INDIRECT("'"&amp;C4&amp;"'!M$3:M$31")))</f>
        <v>11.96551724137931</v>
      </c>
    </row>
    <row r="5" spans="1:31" x14ac:dyDescent="0.35">
      <c r="A5" s="78">
        <v>1</v>
      </c>
      <c r="B5" s="78" t="s">
        <v>177</v>
      </c>
      <c r="C5" s="78" t="str">
        <f t="shared" si="0"/>
        <v>DS1_T2_plain</v>
      </c>
      <c r="D5" s="80" t="str">
        <f t="shared" si="1"/>
        <v>to_table</v>
      </c>
      <c r="J5" s="82">
        <f t="shared" ca="1" si="2"/>
        <v>0.95845576417486755</v>
      </c>
      <c r="K5" s="82" cm="1">
        <f t="array" aca="1" ref="K5" ca="1">SQRT(AVERAGE((INDIRECT("'" &amp; C5 &amp; "'!C$3:C$31") - INDIRECT("'" &amp; C5 &amp; "'!I$3:I$31"))^2))</f>
        <v>9.3624341073138186</v>
      </c>
      <c r="L5" s="82" cm="1">
        <f t="array" aca="1" ref="L5" ca="1">AVERAGE(ABS(INDIRECT("'"&amp;C5&amp;"'!C$3:C$31")-INDIRECT("'"&amp;C5&amp;"'!I$3:I$31")))</f>
        <v>8.2758620689655178</v>
      </c>
      <c r="M5" s="78">
        <f t="shared" ca="1" si="3"/>
        <v>0.48298995664976924</v>
      </c>
      <c r="N5" s="78" cm="1">
        <f t="array" aca="1" ref="N5" ca="1">SQRT(AVERAGE((INDIRECT("'" &amp; C5 &amp; "'!C$3:C$31") - INDIRECT("'" &amp; C5 &amp; "'!J$3:J$31"))^2))</f>
        <v>15.464085198759181</v>
      </c>
      <c r="O5" s="78" cm="1">
        <f t="array" aca="1" ref="O5" ca="1">AVERAGE(ABS(INDIRECT("'"&amp;C5&amp;"'!C$3:C$31")-INDIRECT("'"&amp;C5&amp;"'!J$3:J$31")))</f>
        <v>12.793103448275861</v>
      </c>
      <c r="P5" s="79">
        <f t="shared" ca="1" si="4"/>
        <v>0.28100101268586758</v>
      </c>
      <c r="Q5" s="79" cm="1">
        <f t="array" aca="1" ref="Q5" ca="1">SQRT(AVERAGE((INDIRECT("'" &amp; C5 &amp; "'!C$3:C$31") - INDIRECT("'" &amp; C5 &amp; "'!K$3:K$31"))^2))</f>
        <v>18.251121836091666</v>
      </c>
      <c r="R5" s="79" cm="1">
        <f t="array" aca="1" ref="R5" ca="1">AVERAGE(ABS(INDIRECT("'"&amp;C5&amp;"'!C$3:C$31")-INDIRECT("'"&amp;C5&amp;"'!K$3:K$31")))</f>
        <v>14.689655172413794</v>
      </c>
      <c r="S5" s="78">
        <f t="shared" ca="1" si="5"/>
        <v>0.26420611547871725</v>
      </c>
      <c r="T5" s="78" cm="1">
        <f t="array" aca="1" ref="T5" ca="1">SQRT(AVERAGE((INDIRECT("'" &amp; C5 &amp; "'!C$3:C$31") - INDIRECT("'" &amp; C5 &amp; "'!L$3:L$31"))^2))</f>
        <v>18.475519683792577</v>
      </c>
      <c r="U5" s="78" cm="1">
        <f t="array" aca="1" ref="U5" ca="1">AVERAGE(ABS(INDIRECT("'"&amp;C5&amp;"'!C$3:C$31")-INDIRECT("'"&amp;C5&amp;"'!L$3:L$31")))</f>
        <v>14.655172413793103</v>
      </c>
      <c r="V5" s="79">
        <f t="shared" ca="1" si="6"/>
        <v>0.50570144299226494</v>
      </c>
      <c r="W5" s="79" cm="1">
        <f t="array" aca="1" ref="W5" ca="1">SQRT(AVERAGE((INDIRECT("'" &amp; C5 &amp; "'!C$3:C$31") - INDIRECT("'" &amp; C5 &amp; "'!M$3:M$31"))^2))</f>
        <v>14.845178016609555</v>
      </c>
      <c r="X5" s="79" cm="1">
        <f t="array" aca="1" ref="X5" ca="1">AVERAGE(ABS(INDIRECT("'"&amp;C5&amp;"'!C$3:C$31")-INDIRECT("'"&amp;C5&amp;"'!M$3:M$31")))</f>
        <v>11.96551724137931</v>
      </c>
    </row>
    <row r="6" spans="1:31" x14ac:dyDescent="0.35">
      <c r="A6" s="78">
        <v>1</v>
      </c>
      <c r="B6" s="78" t="s">
        <v>178</v>
      </c>
      <c r="C6" s="78" t="str">
        <f t="shared" si="0"/>
        <v>DS1_T2_bar</v>
      </c>
      <c r="D6" s="80" t="str">
        <f t="shared" si="1"/>
        <v>to_table</v>
      </c>
      <c r="J6" s="82">
        <f t="shared" ca="1" si="2"/>
        <v>0.95845576417486755</v>
      </c>
      <c r="K6" s="82" cm="1">
        <f t="array" aca="1" ref="K6" ca="1">SQRT(AVERAGE((INDIRECT("'" &amp; C6 &amp; "'!C$3:C$31") - INDIRECT("'" &amp; C6 &amp; "'!I$3:I$31"))^2))</f>
        <v>9.3624341073138186</v>
      </c>
      <c r="L6" s="82" cm="1">
        <f t="array" aca="1" ref="L6" ca="1">AVERAGE(ABS(INDIRECT("'"&amp;C6&amp;"'!C$3:C$31")-INDIRECT("'"&amp;C6&amp;"'!I$3:I$31")))</f>
        <v>8.2758620689655178</v>
      </c>
      <c r="M6" s="78">
        <f t="shared" ca="1" si="3"/>
        <v>0.48298995664976924</v>
      </c>
      <c r="N6" s="78" cm="1">
        <f t="array" aca="1" ref="N6" ca="1">SQRT(AVERAGE((INDIRECT("'" &amp; C6 &amp; "'!C$3:C$31") - INDIRECT("'" &amp; C6 &amp; "'!J$3:J$31"))^2))</f>
        <v>15.464085198759181</v>
      </c>
      <c r="O6" s="78" cm="1">
        <f t="array" aca="1" ref="O6" ca="1">AVERAGE(ABS(INDIRECT("'"&amp;C6&amp;"'!C$3:C$31")-INDIRECT("'"&amp;C6&amp;"'!J$3:J$31")))</f>
        <v>12.793103448275861</v>
      </c>
      <c r="P6" s="79">
        <f t="shared" ca="1" si="4"/>
        <v>0.28100101268586758</v>
      </c>
      <c r="Q6" s="79" cm="1">
        <f t="array" aca="1" ref="Q6" ca="1">SQRT(AVERAGE((INDIRECT("'" &amp; C6 &amp; "'!C$3:C$31") - INDIRECT("'" &amp; C6 &amp; "'!K$3:K$31"))^2))</f>
        <v>18.251121836091666</v>
      </c>
      <c r="R6" s="79" cm="1">
        <f t="array" aca="1" ref="R6" ca="1">AVERAGE(ABS(INDIRECT("'"&amp;C6&amp;"'!C$3:C$31")-INDIRECT("'"&amp;C6&amp;"'!K$3:K$31")))</f>
        <v>14.689655172413794</v>
      </c>
      <c r="S6" s="78">
        <f t="shared" ca="1" si="5"/>
        <v>0.26420611547871725</v>
      </c>
      <c r="T6" s="78" cm="1">
        <f t="array" aca="1" ref="T6" ca="1">SQRT(AVERAGE((INDIRECT("'" &amp; C6 &amp; "'!C$3:C$31") - INDIRECT("'" &amp; C6 &amp; "'!L$3:L$31"))^2))</f>
        <v>18.475519683792577</v>
      </c>
      <c r="U6" s="78" cm="1">
        <f t="array" aca="1" ref="U6" ca="1">AVERAGE(ABS(INDIRECT("'"&amp;C6&amp;"'!C$3:C$31")-INDIRECT("'"&amp;C6&amp;"'!L$3:L$31")))</f>
        <v>14.655172413793103</v>
      </c>
      <c r="V6" s="79">
        <f t="shared" ca="1" si="6"/>
        <v>0.50570144299226494</v>
      </c>
      <c r="W6" s="79" cm="1">
        <f t="array" aca="1" ref="W6" ca="1">SQRT(AVERAGE((INDIRECT("'" &amp; C6 &amp; "'!C$3:C$31") - INDIRECT("'" &amp; C6 &amp; "'!M$3:M$31"))^2))</f>
        <v>14.845178016609555</v>
      </c>
      <c r="X6" s="79" cm="1">
        <f t="array" aca="1" ref="X6" ca="1">AVERAGE(ABS(INDIRECT("'"&amp;C6&amp;"'!C$3:C$31")-INDIRECT("'"&amp;C6&amp;"'!M$3:M$31")))</f>
        <v>11.96551724137931</v>
      </c>
    </row>
    <row r="7" spans="1:31" x14ac:dyDescent="0.35">
      <c r="A7" s="78">
        <v>2</v>
      </c>
      <c r="B7" s="78" t="s">
        <v>182</v>
      </c>
      <c r="C7" s="78" t="str">
        <f t="shared" si="0"/>
        <v>DS2_T2_color</v>
      </c>
      <c r="D7" s="80" t="str">
        <f t="shared" si="1"/>
        <v>to_table</v>
      </c>
      <c r="H7" s="78">
        <f ca="1">AVERAGE(L7,O7,R7,X7)</f>
        <v>16.086206896551722</v>
      </c>
      <c r="I7" s="78">
        <f ca="1">AVERAGE(K7,N7,Q7,W7)</f>
        <v>19.945121215782731</v>
      </c>
      <c r="J7" s="79">
        <f t="shared" ca="1" si="2"/>
        <v>0.38643833189502563</v>
      </c>
      <c r="K7" s="79" cm="1">
        <f t="array" aca="1" ref="K7" ca="1">SQRT(AVERAGE((INDIRECT("'" &amp; C7 &amp; "'!C$3:C$31") - INDIRECT("'" &amp; C7 &amp; "'!I$3:I$31"))^2))</f>
        <v>18.425993633432917</v>
      </c>
      <c r="L7" s="79" cm="1">
        <f t="array" aca="1" ref="L7" ca="1">AVERAGE(ABS(INDIRECT("'"&amp;C7&amp;"'!C$3:C$31")-INDIRECT("'"&amp;C7&amp;"'!I$3:I$31")))</f>
        <v>14.758620689655173</v>
      </c>
      <c r="M7" s="78">
        <f t="shared" ca="1" si="3"/>
        <v>0.47371241960016064</v>
      </c>
      <c r="N7" s="78" cm="1">
        <f t="array" aca="1" ref="N7" ca="1">SQRT(AVERAGE((INDIRECT("'" &amp; C7 &amp; "'!C$3:C$31") - INDIRECT("'" &amp; C7 &amp; "'!J$3:J$31"))^2))</f>
        <v>16.989854985072505</v>
      </c>
      <c r="O7" s="78" cm="1">
        <f t="array" aca="1" ref="O7" ca="1">AVERAGE(ABS(INDIRECT("'"&amp;C7&amp;"'!C$3:C$31")-INDIRECT("'"&amp;C7&amp;"'!J$3:J$31")))</f>
        <v>13.96551724137931</v>
      </c>
      <c r="P7" s="79">
        <f t="shared" ca="1" si="4"/>
        <v>0.40028680247452364</v>
      </c>
      <c r="Q7" s="79" cm="1">
        <f t="array" aca="1" ref="Q7" ca="1">SQRT(AVERAGE((INDIRECT("'" &amp; C7 &amp; "'!C$3:C$31") - INDIRECT("'" &amp; C7 &amp; "'!K$3:K$31"))^2))</f>
        <v>18.200037893101893</v>
      </c>
      <c r="R7" s="79" cm="1">
        <f t="array" aca="1" ref="R7" ca="1">AVERAGE(ABS(INDIRECT("'"&amp;C7&amp;"'!C$3:C$31")-INDIRECT("'"&amp;C7&amp;"'!K$3:K$31")))</f>
        <v>15.03448275862069</v>
      </c>
      <c r="S7" s="82">
        <f t="shared" ca="1" si="5"/>
        <v>0.97907681254828294</v>
      </c>
      <c r="T7" s="82" cm="1">
        <f t="array" aca="1" ref="T7" ca="1">SQRT(AVERAGE((INDIRECT("'" &amp; C7 &amp; "'!C$3:C$31") - INDIRECT("'" &amp; C7 &amp; "'!L$3:L$31"))^2))</f>
        <v>3.4038517735870526</v>
      </c>
      <c r="U7" s="82" cm="1">
        <f t="array" aca="1" ref="U7" ca="1">AVERAGE(ABS(INDIRECT("'"&amp;C7&amp;"'!C$3:C$31")-INDIRECT("'"&amp;C7&amp;"'!L$3:L$31")))</f>
        <v>2.5517241379310347</v>
      </c>
      <c r="V7" s="79">
        <f t="shared" ca="1" si="6"/>
        <v>0.27254045798042376</v>
      </c>
      <c r="W7" s="79" cm="1">
        <f t="array" aca="1" ref="W7" ca="1">SQRT(AVERAGE((INDIRECT("'" &amp; C7 &amp; "'!C$3:C$31") - INDIRECT("'" &amp; C7 &amp; "'!M$3:M$31"))^2))</f>
        <v>26.164598351523605</v>
      </c>
      <c r="X7" s="79" cm="1">
        <f t="array" aca="1" ref="X7" ca="1">AVERAGE(ABS(INDIRECT("'"&amp;C7&amp;"'!C$3:C$31")-INDIRECT("'"&amp;C7&amp;"'!M$3:M$31")))</f>
        <v>20.586206896551722</v>
      </c>
    </row>
    <row r="8" spans="1:31" x14ac:dyDescent="0.35">
      <c r="A8" s="78">
        <v>2</v>
      </c>
      <c r="B8" s="78" t="s">
        <v>176</v>
      </c>
      <c r="C8" s="78" t="str">
        <f t="shared" si="0"/>
        <v>DS2_T2_zebra</v>
      </c>
      <c r="D8" s="80" t="str">
        <f t="shared" si="1"/>
        <v>to_table</v>
      </c>
      <c r="J8" s="79">
        <f t="shared" ca="1" si="2"/>
        <v>0.38643833189502563</v>
      </c>
      <c r="K8" s="79" cm="1">
        <f t="array" aca="1" ref="K8" ca="1">SQRT(AVERAGE((INDIRECT("'" &amp; C8 &amp; "'!C$3:C$31") - INDIRECT("'" &amp; C8 &amp; "'!I$3:I$31"))^2))</f>
        <v>18.425993633432917</v>
      </c>
      <c r="L8" s="79" cm="1">
        <f t="array" aca="1" ref="L8" ca="1">AVERAGE(ABS(INDIRECT("'"&amp;C8&amp;"'!C$3:C$31")-INDIRECT("'"&amp;C8&amp;"'!I$3:I$31")))</f>
        <v>14.758620689655173</v>
      </c>
      <c r="M8" s="78">
        <f t="shared" ca="1" si="3"/>
        <v>0.47371241960016064</v>
      </c>
      <c r="N8" s="78" cm="1">
        <f t="array" aca="1" ref="N8" ca="1">SQRT(AVERAGE((INDIRECT("'" &amp; C8 &amp; "'!C$3:C$31") - INDIRECT("'" &amp; C8 &amp; "'!J$3:J$31"))^2))</f>
        <v>16.989854985072505</v>
      </c>
      <c r="O8" s="78" cm="1">
        <f t="array" aca="1" ref="O8" ca="1">AVERAGE(ABS(INDIRECT("'"&amp;C8&amp;"'!C$3:C$31")-INDIRECT("'"&amp;C8&amp;"'!J$3:J$31")))</f>
        <v>13.96551724137931</v>
      </c>
      <c r="P8" s="79">
        <f t="shared" ca="1" si="4"/>
        <v>0.40028680247452364</v>
      </c>
      <c r="Q8" s="79" cm="1">
        <f t="array" aca="1" ref="Q8" ca="1">SQRT(AVERAGE((INDIRECT("'" &amp; C8 &amp; "'!C$3:C$31") - INDIRECT("'" &amp; C8 &amp; "'!K$3:K$31"))^2))</f>
        <v>18.200037893101893</v>
      </c>
      <c r="R8" s="79" cm="1">
        <f t="array" aca="1" ref="R8" ca="1">AVERAGE(ABS(INDIRECT("'"&amp;C8&amp;"'!C$3:C$31")-INDIRECT("'"&amp;C8&amp;"'!K$3:K$31")))</f>
        <v>15.03448275862069</v>
      </c>
      <c r="S8" s="82">
        <f t="shared" ca="1" si="5"/>
        <v>0.97907681254828294</v>
      </c>
      <c r="T8" s="82" cm="1">
        <f t="array" aca="1" ref="T8" ca="1">SQRT(AVERAGE((INDIRECT("'" &amp; C8 &amp; "'!C$3:C$31") - INDIRECT("'" &amp; C8 &amp; "'!L$3:L$31"))^2))</f>
        <v>3.4038517735870526</v>
      </c>
      <c r="U8" s="82" cm="1">
        <f t="array" aca="1" ref="U8" ca="1">AVERAGE(ABS(INDIRECT("'"&amp;C8&amp;"'!C$3:C$31")-INDIRECT("'"&amp;C8&amp;"'!L$3:L$31")))</f>
        <v>2.5517241379310347</v>
      </c>
      <c r="V8" s="79">
        <f t="shared" ca="1" si="6"/>
        <v>0.27254045798042376</v>
      </c>
      <c r="W8" s="79" cm="1">
        <f t="array" aca="1" ref="W8" ca="1">SQRT(AVERAGE((INDIRECT("'" &amp; C8 &amp; "'!C$3:C$31") - INDIRECT("'" &amp; C8 &amp; "'!M$3:M$31"))^2))</f>
        <v>26.164598351523605</v>
      </c>
      <c r="X8" s="79" cm="1">
        <f t="array" aca="1" ref="X8" ca="1">AVERAGE(ABS(INDIRECT("'"&amp;C8&amp;"'!C$3:C$31")-INDIRECT("'"&amp;C8&amp;"'!M$3:M$31")))</f>
        <v>20.586206896551722</v>
      </c>
    </row>
    <row r="9" spans="1:31" x14ac:dyDescent="0.35">
      <c r="A9" s="78">
        <v>2</v>
      </c>
      <c r="B9" s="78" t="s">
        <v>177</v>
      </c>
      <c r="C9" s="78" t="str">
        <f t="shared" si="0"/>
        <v>DS2_T2_plain</v>
      </c>
      <c r="D9" s="80" t="str">
        <f t="shared" si="1"/>
        <v>to_table</v>
      </c>
      <c r="J9" s="79">
        <f t="shared" ca="1" si="2"/>
        <v>0.38643833189502563</v>
      </c>
      <c r="K9" s="79" cm="1">
        <f t="array" aca="1" ref="K9" ca="1">SQRT(AVERAGE((INDIRECT("'" &amp; C9 &amp; "'!C$3:C$31") - INDIRECT("'" &amp; C9 &amp; "'!I$3:I$31"))^2))</f>
        <v>18.425993633432917</v>
      </c>
      <c r="L9" s="79" cm="1">
        <f t="array" aca="1" ref="L9" ca="1">AVERAGE(ABS(INDIRECT("'"&amp;C9&amp;"'!C$3:C$31")-INDIRECT("'"&amp;C9&amp;"'!I$3:I$31")))</f>
        <v>14.758620689655173</v>
      </c>
      <c r="M9" s="78">
        <f t="shared" ca="1" si="3"/>
        <v>0.47371241960016064</v>
      </c>
      <c r="N9" s="78" cm="1">
        <f t="array" aca="1" ref="N9" ca="1">SQRT(AVERAGE((INDIRECT("'" &amp; C9 &amp; "'!C$3:C$31") - INDIRECT("'" &amp; C9 &amp; "'!J$3:J$31"))^2))</f>
        <v>16.989854985072505</v>
      </c>
      <c r="O9" s="78" cm="1">
        <f t="array" aca="1" ref="O9" ca="1">AVERAGE(ABS(INDIRECT("'"&amp;C9&amp;"'!C$3:C$31")-INDIRECT("'"&amp;C9&amp;"'!J$3:J$31")))</f>
        <v>13.96551724137931</v>
      </c>
      <c r="P9" s="79">
        <f t="shared" ca="1" si="4"/>
        <v>0.40028680247452364</v>
      </c>
      <c r="Q9" s="79" cm="1">
        <f t="array" aca="1" ref="Q9" ca="1">SQRT(AVERAGE((INDIRECT("'" &amp; C9 &amp; "'!C$3:C$31") - INDIRECT("'" &amp; C9 &amp; "'!K$3:K$31"))^2))</f>
        <v>18.200037893101893</v>
      </c>
      <c r="R9" s="79" cm="1">
        <f t="array" aca="1" ref="R9" ca="1">AVERAGE(ABS(INDIRECT("'"&amp;C9&amp;"'!C$3:C$31")-INDIRECT("'"&amp;C9&amp;"'!K$3:K$31")))</f>
        <v>15.03448275862069</v>
      </c>
      <c r="S9" s="82">
        <f t="shared" ca="1" si="5"/>
        <v>0.97907681254828294</v>
      </c>
      <c r="T9" s="82" cm="1">
        <f t="array" aca="1" ref="T9" ca="1">SQRT(AVERAGE((INDIRECT("'" &amp; C9 &amp; "'!C$3:C$31") - INDIRECT("'" &amp; C9 &amp; "'!L$3:L$31"))^2))</f>
        <v>3.4038517735870526</v>
      </c>
      <c r="U9" s="82" cm="1">
        <f t="array" aca="1" ref="U9" ca="1">AVERAGE(ABS(INDIRECT("'"&amp;C9&amp;"'!C$3:C$31")-INDIRECT("'"&amp;C9&amp;"'!L$3:L$31")))</f>
        <v>2.5517241379310347</v>
      </c>
      <c r="V9" s="79">
        <f t="shared" ca="1" si="6"/>
        <v>0.27254045798042376</v>
      </c>
      <c r="W9" s="79" cm="1">
        <f t="array" aca="1" ref="W9" ca="1">SQRT(AVERAGE((INDIRECT("'" &amp; C9 &amp; "'!C$3:C$31") - INDIRECT("'" &amp; C9 &amp; "'!M$3:M$31"))^2))</f>
        <v>26.164598351523605</v>
      </c>
      <c r="X9" s="79" cm="1">
        <f t="array" aca="1" ref="X9" ca="1">AVERAGE(ABS(INDIRECT("'"&amp;C9&amp;"'!C$3:C$31")-INDIRECT("'"&amp;C9&amp;"'!M$3:M$31")))</f>
        <v>20.586206896551722</v>
      </c>
    </row>
    <row r="10" spans="1:31" x14ac:dyDescent="0.35">
      <c r="A10" s="78">
        <v>2</v>
      </c>
      <c r="B10" s="78" t="s">
        <v>178</v>
      </c>
      <c r="C10" s="78" t="str">
        <f t="shared" si="0"/>
        <v>DS2_T2_bar</v>
      </c>
      <c r="D10" s="80" t="str">
        <f t="shared" si="1"/>
        <v>to_table</v>
      </c>
      <c r="J10" s="79">
        <f t="shared" ca="1" si="2"/>
        <v>0.38643833189502563</v>
      </c>
      <c r="K10" s="79" cm="1">
        <f t="array" aca="1" ref="K10" ca="1">SQRT(AVERAGE((INDIRECT("'" &amp; C10 &amp; "'!C$3:C$31") - INDIRECT("'" &amp; C10 &amp; "'!I$3:I$31"))^2))</f>
        <v>18.425993633432917</v>
      </c>
      <c r="L10" s="79" cm="1">
        <f t="array" aca="1" ref="L10" ca="1">AVERAGE(ABS(INDIRECT("'"&amp;C10&amp;"'!C$3:C$31")-INDIRECT("'"&amp;C10&amp;"'!I$3:I$31")))</f>
        <v>14.758620689655173</v>
      </c>
      <c r="M10" s="78">
        <f t="shared" ca="1" si="3"/>
        <v>0.47371241960016064</v>
      </c>
      <c r="N10" s="78" cm="1">
        <f t="array" aca="1" ref="N10" ca="1">SQRT(AVERAGE((INDIRECT("'" &amp; C10 &amp; "'!C$3:C$31") - INDIRECT("'" &amp; C10 &amp; "'!J$3:J$31"))^2))</f>
        <v>16.989854985072505</v>
      </c>
      <c r="O10" s="78" cm="1">
        <f t="array" aca="1" ref="O10" ca="1">AVERAGE(ABS(INDIRECT("'"&amp;C10&amp;"'!C$3:C$31")-INDIRECT("'"&amp;C10&amp;"'!J$3:J$31")))</f>
        <v>13.96551724137931</v>
      </c>
      <c r="P10" s="79">
        <f t="shared" ca="1" si="4"/>
        <v>0.40028680247452364</v>
      </c>
      <c r="Q10" s="79" cm="1">
        <f t="array" aca="1" ref="Q10" ca="1">SQRT(AVERAGE((INDIRECT("'" &amp; C10 &amp; "'!C$3:C$31") - INDIRECT("'" &amp; C10 &amp; "'!K$3:K$31"))^2))</f>
        <v>18.200037893101893</v>
      </c>
      <c r="R10" s="79" cm="1">
        <f t="array" aca="1" ref="R10" ca="1">AVERAGE(ABS(INDIRECT("'"&amp;C10&amp;"'!C$3:C$31")-INDIRECT("'"&amp;C10&amp;"'!K$3:K$31")))</f>
        <v>15.03448275862069</v>
      </c>
      <c r="S10" s="82">
        <f t="shared" ca="1" si="5"/>
        <v>0.97907681254828294</v>
      </c>
      <c r="T10" s="82" cm="1">
        <f t="array" aca="1" ref="T10" ca="1">SQRT(AVERAGE((INDIRECT("'" &amp; C10 &amp; "'!C$3:C$31") - INDIRECT("'" &amp; C10 &amp; "'!L$3:L$31"))^2))</f>
        <v>3.4038517735870526</v>
      </c>
      <c r="U10" s="82" cm="1">
        <f t="array" aca="1" ref="U10" ca="1">AVERAGE(ABS(INDIRECT("'"&amp;C10&amp;"'!C$3:C$31")-INDIRECT("'"&amp;C10&amp;"'!L$3:L$31")))</f>
        <v>2.5517241379310347</v>
      </c>
      <c r="V10" s="79">
        <f t="shared" ca="1" si="6"/>
        <v>0.27254045798042376</v>
      </c>
      <c r="W10" s="79" cm="1">
        <f t="array" aca="1" ref="W10" ca="1">SQRT(AVERAGE((INDIRECT("'" &amp; C10 &amp; "'!C$3:C$31") - INDIRECT("'" &amp; C10 &amp; "'!M$3:M$31"))^2))</f>
        <v>26.164598351523605</v>
      </c>
      <c r="X10" s="79" cm="1">
        <f t="array" aca="1" ref="X10" ca="1">AVERAGE(ABS(INDIRECT("'"&amp;C10&amp;"'!C$3:C$31")-INDIRECT("'"&amp;C10&amp;"'!M$3:M$31")))</f>
        <v>20.586206896551722</v>
      </c>
    </row>
    <row r="11" spans="1:31" x14ac:dyDescent="0.35">
      <c r="A11" s="78">
        <v>3</v>
      </c>
      <c r="B11" s="78" t="s">
        <v>182</v>
      </c>
      <c r="C11" s="78" t="str">
        <f t="shared" si="0"/>
        <v>DS3_T2_color</v>
      </c>
      <c r="D11" s="80" t="str">
        <f t="shared" si="1"/>
        <v>to_table</v>
      </c>
      <c r="H11" s="78">
        <f ca="1">AVERAGE(L11,O11,U11,X11)</f>
        <v>15.25</v>
      </c>
      <c r="I11" s="78">
        <f ca="1">AVERAGE(K11,N11,T11,W11)</f>
        <v>19.331691152658337</v>
      </c>
      <c r="J11" s="79">
        <f t="shared" ca="1" si="2"/>
        <v>0.20795367736972389</v>
      </c>
      <c r="K11" s="79" cm="1">
        <f t="array" aca="1" ref="K11" ca="1">SQRT(AVERAGE((INDIRECT("'" &amp; C11 &amp; "'!C$3:C$31") - INDIRECT("'" &amp; C11 &amp; "'!I$3:I$31"))^2))</f>
        <v>20.545156321524111</v>
      </c>
      <c r="L11" s="79" cm="1">
        <f t="array" aca="1" ref="L11" ca="1">AVERAGE(ABS(INDIRECT("'"&amp;C11&amp;"'!C$3:C$31")-INDIRECT("'"&amp;C11&amp;"'!I$3:I$31")))</f>
        <v>16.862068965517242</v>
      </c>
      <c r="M11" s="78">
        <f t="shared" ca="1" si="3"/>
        <v>0.56017475494142022</v>
      </c>
      <c r="N11" s="78" cm="1">
        <f t="array" aca="1" ref="N11" ca="1">SQRT(AVERAGE((INDIRECT("'" &amp; C11 &amp; "'!C$3:C$31") - INDIRECT("'" &amp; C11 &amp; "'!J$3:J$31"))^2))</f>
        <v>15.516398444537804</v>
      </c>
      <c r="O11" s="78" cm="1">
        <f t="array" aca="1" ref="O11" ca="1">AVERAGE(ABS(INDIRECT("'"&amp;C11&amp;"'!C$3:C$31")-INDIRECT("'"&amp;C11&amp;"'!J$3:J$31")))</f>
        <v>12.275862068965518</v>
      </c>
      <c r="P11" s="82">
        <f t="shared" ca="1" si="4"/>
        <v>0.99227475769340667</v>
      </c>
      <c r="Q11" s="82" cm="1">
        <f t="array" aca="1" ref="Q11" ca="1">SQRT(AVERAGE((INDIRECT("'" &amp; C11 &amp; "'!C$3:C$31") - INDIRECT("'" &amp; C11 &amp; "'!K$3:K$31"))^2))</f>
        <v>5.5429358584629576</v>
      </c>
      <c r="R11" s="82" cm="1">
        <f t="array" aca="1" ref="R11" ca="1">AVERAGE(ABS(INDIRECT("'"&amp;C11&amp;"'!C$3:C$31")-INDIRECT("'"&amp;C11&amp;"'!K$3:K$31")))</f>
        <v>5</v>
      </c>
      <c r="S11" s="78">
        <f t="shared" ca="1" si="5"/>
        <v>0.45571640865706636</v>
      </c>
      <c r="T11" s="78" cm="1">
        <f t="array" aca="1" ref="T11" ca="1">SQRT(AVERAGE((INDIRECT("'" &amp; C11 &amp; "'!C$3:C$31") - INDIRECT("'" &amp; C11 &amp; "'!L$3:L$31"))^2))</f>
        <v>17.200641527731378</v>
      </c>
      <c r="U11" s="78" cm="1">
        <f t="array" aca="1" ref="U11" ca="1">AVERAGE(ABS(INDIRECT("'"&amp;C11&amp;"'!C$3:C$31")-INDIRECT("'"&amp;C11&amp;"'!L$3:L$31")))</f>
        <v>13.931034482758621</v>
      </c>
      <c r="V11" s="79">
        <f t="shared" ca="1" si="6"/>
        <v>0.31686323034917846</v>
      </c>
      <c r="W11" s="79" cm="1">
        <f t="array" aca="1" ref="W11" ca="1">SQRT(AVERAGE((INDIRECT("'" &amp; C11 &amp; "'!C$3:C$31") - INDIRECT("'" &amp; C11 &amp; "'!M$3:M$31"))^2))</f>
        <v>24.064568316840052</v>
      </c>
      <c r="X11" s="79" cm="1">
        <f t="array" aca="1" ref="X11" ca="1">AVERAGE(ABS(INDIRECT("'"&amp;C11&amp;"'!C$3:C$31")-INDIRECT("'"&amp;C11&amp;"'!M$3:M$31")))</f>
        <v>17.931034482758619</v>
      </c>
    </row>
    <row r="12" spans="1:31" x14ac:dyDescent="0.35">
      <c r="A12" s="78">
        <v>3</v>
      </c>
      <c r="B12" s="78" t="s">
        <v>176</v>
      </c>
      <c r="C12" s="78" t="str">
        <f t="shared" si="0"/>
        <v>DS3_T2_zebra</v>
      </c>
      <c r="D12" s="80" t="str">
        <f t="shared" si="1"/>
        <v>to_table</v>
      </c>
      <c r="J12" s="79">
        <f t="shared" ca="1" si="2"/>
        <v>0.20795367736972389</v>
      </c>
      <c r="K12" s="79" cm="1">
        <f t="array" aca="1" ref="K12" ca="1">SQRT(AVERAGE((INDIRECT("'" &amp; C12 &amp; "'!C$3:C$31") - INDIRECT("'" &amp; C12 &amp; "'!I$3:I$31"))^2))</f>
        <v>20.545156321524111</v>
      </c>
      <c r="L12" s="79" cm="1">
        <f t="array" aca="1" ref="L12" ca="1">AVERAGE(ABS(INDIRECT("'"&amp;C12&amp;"'!C$3:C$31")-INDIRECT("'"&amp;C12&amp;"'!I$3:I$31")))</f>
        <v>16.862068965517242</v>
      </c>
      <c r="M12" s="78">
        <f t="shared" ca="1" si="3"/>
        <v>0.56017475494142022</v>
      </c>
      <c r="N12" s="78" cm="1">
        <f t="array" aca="1" ref="N12" ca="1">SQRT(AVERAGE((INDIRECT("'" &amp; C12 &amp; "'!C$3:C$31") - INDIRECT("'" &amp; C12 &amp; "'!J$3:J$31"))^2))</f>
        <v>15.516398444537804</v>
      </c>
      <c r="O12" s="78" cm="1">
        <f t="array" aca="1" ref="O12" ca="1">AVERAGE(ABS(INDIRECT("'"&amp;C12&amp;"'!C$3:C$31")-INDIRECT("'"&amp;C12&amp;"'!J$3:J$31")))</f>
        <v>12.275862068965518</v>
      </c>
      <c r="P12" s="82">
        <f t="shared" ca="1" si="4"/>
        <v>0.99227475769340667</v>
      </c>
      <c r="Q12" s="82" cm="1">
        <f t="array" aca="1" ref="Q12" ca="1">SQRT(AVERAGE((INDIRECT("'" &amp; C12 &amp; "'!C$3:C$31") - INDIRECT("'" &amp; C12 &amp; "'!K$3:K$31"))^2))</f>
        <v>5.5429358584629576</v>
      </c>
      <c r="R12" s="82" cm="1">
        <f t="array" aca="1" ref="R12" ca="1">AVERAGE(ABS(INDIRECT("'"&amp;C12&amp;"'!C$3:C$31")-INDIRECT("'"&amp;C12&amp;"'!K$3:K$31")))</f>
        <v>5</v>
      </c>
      <c r="S12" s="78">
        <f t="shared" ca="1" si="5"/>
        <v>0.45571640865706636</v>
      </c>
      <c r="T12" s="78" cm="1">
        <f t="array" aca="1" ref="T12" ca="1">SQRT(AVERAGE((INDIRECT("'" &amp; C12 &amp; "'!C$3:C$31") - INDIRECT("'" &amp; C12 &amp; "'!L$3:L$31"))^2))</f>
        <v>17.200641527731378</v>
      </c>
      <c r="U12" s="78" cm="1">
        <f t="array" aca="1" ref="U12" ca="1">AVERAGE(ABS(INDIRECT("'"&amp;C12&amp;"'!C$3:C$31")-INDIRECT("'"&amp;C12&amp;"'!L$3:L$31")))</f>
        <v>13.931034482758621</v>
      </c>
      <c r="V12" s="79">
        <f t="shared" ca="1" si="6"/>
        <v>0.31686323034917846</v>
      </c>
      <c r="W12" s="79" cm="1">
        <f t="array" aca="1" ref="W12" ca="1">SQRT(AVERAGE((INDIRECT("'" &amp; C12 &amp; "'!C$3:C$31") - INDIRECT("'" &amp; C12 &amp; "'!M$3:M$31"))^2))</f>
        <v>24.064568316840052</v>
      </c>
      <c r="X12" s="79" cm="1">
        <f t="array" aca="1" ref="X12" ca="1">AVERAGE(ABS(INDIRECT("'"&amp;C12&amp;"'!C$3:C$31")-INDIRECT("'"&amp;C12&amp;"'!M$3:M$31")))</f>
        <v>17.931034482758619</v>
      </c>
    </row>
    <row r="13" spans="1:31" x14ac:dyDescent="0.35">
      <c r="A13" s="78">
        <v>3</v>
      </c>
      <c r="B13" s="78" t="s">
        <v>177</v>
      </c>
      <c r="C13" s="78" t="str">
        <f t="shared" si="0"/>
        <v>DS3_T2_plain</v>
      </c>
      <c r="D13" s="80" t="str">
        <f t="shared" si="1"/>
        <v>to_table</v>
      </c>
      <c r="J13" s="79">
        <f t="shared" ca="1" si="2"/>
        <v>0.20795367736972389</v>
      </c>
      <c r="K13" s="79" cm="1">
        <f t="array" aca="1" ref="K13" ca="1">SQRT(AVERAGE((INDIRECT("'" &amp; C13 &amp; "'!C$3:C$31") - INDIRECT("'" &amp; C13 &amp; "'!I$3:I$31"))^2))</f>
        <v>20.545156321524111</v>
      </c>
      <c r="L13" s="79" cm="1">
        <f t="array" aca="1" ref="L13" ca="1">AVERAGE(ABS(INDIRECT("'"&amp;C13&amp;"'!C$3:C$31")-INDIRECT("'"&amp;C13&amp;"'!I$3:I$31")))</f>
        <v>16.862068965517242</v>
      </c>
      <c r="M13" s="78">
        <f t="shared" ca="1" si="3"/>
        <v>0.56017475494142022</v>
      </c>
      <c r="N13" s="78" cm="1">
        <f t="array" aca="1" ref="N13" ca="1">SQRT(AVERAGE((INDIRECT("'" &amp; C13 &amp; "'!C$3:C$31") - INDIRECT("'" &amp; C13 &amp; "'!J$3:J$31"))^2))</f>
        <v>15.516398444537804</v>
      </c>
      <c r="O13" s="78" cm="1">
        <f t="array" aca="1" ref="O13" ca="1">AVERAGE(ABS(INDIRECT("'"&amp;C13&amp;"'!C$3:C$31")-INDIRECT("'"&amp;C13&amp;"'!J$3:J$31")))</f>
        <v>12.275862068965518</v>
      </c>
      <c r="P13" s="82">
        <f t="shared" ca="1" si="4"/>
        <v>0.99227475769340667</v>
      </c>
      <c r="Q13" s="82" cm="1">
        <f t="array" aca="1" ref="Q13" ca="1">SQRT(AVERAGE((INDIRECT("'" &amp; C13 &amp; "'!C$3:C$31") - INDIRECT("'" &amp; C13 &amp; "'!K$3:K$31"))^2))</f>
        <v>5.5429358584629576</v>
      </c>
      <c r="R13" s="82" cm="1">
        <f t="array" aca="1" ref="R13" ca="1">AVERAGE(ABS(INDIRECT("'"&amp;C13&amp;"'!C$3:C$31")-INDIRECT("'"&amp;C13&amp;"'!K$3:K$31")))</f>
        <v>5</v>
      </c>
      <c r="S13" s="78">
        <f t="shared" ca="1" si="5"/>
        <v>0.45571640865706636</v>
      </c>
      <c r="T13" s="78" cm="1">
        <f t="array" aca="1" ref="T13" ca="1">SQRT(AVERAGE((INDIRECT("'" &amp; C13 &amp; "'!C$3:C$31") - INDIRECT("'" &amp; C13 &amp; "'!L$3:L$31"))^2))</f>
        <v>17.200641527731378</v>
      </c>
      <c r="U13" s="78" cm="1">
        <f t="array" aca="1" ref="U13" ca="1">AVERAGE(ABS(INDIRECT("'"&amp;C13&amp;"'!C$3:C$31")-INDIRECT("'"&amp;C13&amp;"'!L$3:L$31")))</f>
        <v>13.931034482758621</v>
      </c>
      <c r="V13" s="79">
        <f t="shared" ca="1" si="6"/>
        <v>0.31686323034917846</v>
      </c>
      <c r="W13" s="79" cm="1">
        <f t="array" aca="1" ref="W13" ca="1">SQRT(AVERAGE((INDIRECT("'" &amp; C13 &amp; "'!C$3:C$31") - INDIRECT("'" &amp; C13 &amp; "'!M$3:M$31"))^2))</f>
        <v>24.064568316840052</v>
      </c>
      <c r="X13" s="79" cm="1">
        <f t="array" aca="1" ref="X13" ca="1">AVERAGE(ABS(INDIRECT("'"&amp;C13&amp;"'!C$3:C$31")-INDIRECT("'"&amp;C13&amp;"'!M$3:M$31")))</f>
        <v>17.931034482758619</v>
      </c>
    </row>
    <row r="14" spans="1:31" x14ac:dyDescent="0.35">
      <c r="A14" s="78">
        <v>3</v>
      </c>
      <c r="B14" s="78" t="s">
        <v>178</v>
      </c>
      <c r="C14" s="78" t="str">
        <f t="shared" si="0"/>
        <v>DS3_T2_bar</v>
      </c>
      <c r="D14" s="80" t="str">
        <f t="shared" si="1"/>
        <v>to_table</v>
      </c>
      <c r="J14" s="79">
        <f t="shared" ca="1" si="2"/>
        <v>0.20795367736972389</v>
      </c>
      <c r="K14" s="79" cm="1">
        <f t="array" aca="1" ref="K14" ca="1">SQRT(AVERAGE((INDIRECT("'" &amp; C14 &amp; "'!C$3:C$31") - INDIRECT("'" &amp; C14 &amp; "'!I$3:I$31"))^2))</f>
        <v>20.545156321524111</v>
      </c>
      <c r="L14" s="79" cm="1">
        <f t="array" aca="1" ref="L14" ca="1">AVERAGE(ABS(INDIRECT("'"&amp;C14&amp;"'!C$3:C$31")-INDIRECT("'"&amp;C14&amp;"'!I$3:I$31")))</f>
        <v>16.862068965517242</v>
      </c>
      <c r="M14" s="78">
        <f t="shared" ca="1" si="3"/>
        <v>0.56017475494142022</v>
      </c>
      <c r="N14" s="78" cm="1">
        <f t="array" aca="1" ref="N14" ca="1">SQRT(AVERAGE((INDIRECT("'" &amp; C14 &amp; "'!C$3:C$31") - INDIRECT("'" &amp; C14 &amp; "'!J$3:J$31"))^2))</f>
        <v>15.516398444537804</v>
      </c>
      <c r="O14" s="78" cm="1">
        <f t="array" aca="1" ref="O14" ca="1">AVERAGE(ABS(INDIRECT("'"&amp;C14&amp;"'!C$3:C$31")-INDIRECT("'"&amp;C14&amp;"'!J$3:J$31")))</f>
        <v>12.275862068965518</v>
      </c>
      <c r="P14" s="82">
        <f t="shared" ca="1" si="4"/>
        <v>0.99227475769340667</v>
      </c>
      <c r="Q14" s="82" cm="1">
        <f t="array" aca="1" ref="Q14" ca="1">SQRT(AVERAGE((INDIRECT("'" &amp; C14 &amp; "'!C$3:C$31") - INDIRECT("'" &amp; C14 &amp; "'!K$3:K$31"))^2))</f>
        <v>5.5429358584629576</v>
      </c>
      <c r="R14" s="82" cm="1">
        <f t="array" aca="1" ref="R14" ca="1">AVERAGE(ABS(INDIRECT("'"&amp;C14&amp;"'!C$3:C$31")-INDIRECT("'"&amp;C14&amp;"'!K$3:K$31")))</f>
        <v>5</v>
      </c>
      <c r="S14" s="78">
        <f t="shared" ca="1" si="5"/>
        <v>0.45571640865706636</v>
      </c>
      <c r="T14" s="78" cm="1">
        <f t="array" aca="1" ref="T14" ca="1">SQRT(AVERAGE((INDIRECT("'" &amp; C14 &amp; "'!C$3:C$31") - INDIRECT("'" &amp; C14 &amp; "'!L$3:L$31"))^2))</f>
        <v>17.200641527731378</v>
      </c>
      <c r="U14" s="78" cm="1">
        <f t="array" aca="1" ref="U14" ca="1">AVERAGE(ABS(INDIRECT("'"&amp;C14&amp;"'!C$3:C$31")-INDIRECT("'"&amp;C14&amp;"'!L$3:L$31")))</f>
        <v>13.931034482758621</v>
      </c>
      <c r="V14" s="79">
        <f t="shared" ca="1" si="6"/>
        <v>0.31686323034917846</v>
      </c>
      <c r="W14" s="79" cm="1">
        <f t="array" aca="1" ref="W14" ca="1">SQRT(AVERAGE((INDIRECT("'" &amp; C14 &amp; "'!C$3:C$31") - INDIRECT("'" &amp; C14 &amp; "'!M$3:M$31"))^2))</f>
        <v>24.064568316840052</v>
      </c>
      <c r="X14" s="79" cm="1">
        <f t="array" aca="1" ref="X14" ca="1">AVERAGE(ABS(INDIRECT("'"&amp;C14&amp;"'!C$3:C$31")-INDIRECT("'"&amp;C14&amp;"'!M$3:M$31")))</f>
        <v>17.931034482758619</v>
      </c>
    </row>
    <row r="15" spans="1:31" x14ac:dyDescent="0.35">
      <c r="A15" s="78">
        <v>4</v>
      </c>
      <c r="B15" s="78" t="s">
        <v>182</v>
      </c>
      <c r="C15" s="78" t="str">
        <f t="shared" si="0"/>
        <v>DS4_T2_color</v>
      </c>
      <c r="D15" s="80" t="str">
        <f t="shared" si="1"/>
        <v>to_table</v>
      </c>
      <c r="H15" s="78">
        <f ca="1">AVERAGE(L15,R15,U15,X15)</f>
        <v>9.637931034482758</v>
      </c>
      <c r="I15" s="78">
        <f ca="1">AVERAGE(K15,Q15,T15,W15)</f>
        <v>12.807312180536458</v>
      </c>
      <c r="J15" s="79">
        <f t="shared" ca="1" si="2"/>
        <v>0.57770753160113197</v>
      </c>
      <c r="K15" s="79" cm="1">
        <f t="array" aca="1" ref="K15" ca="1">SQRT(AVERAGE((INDIRECT("'" &amp; C15 &amp; "'!C$3:C$31") - INDIRECT("'" &amp; C15 &amp; "'!I$3:I$31"))^2))</f>
        <v>10.446910119000869</v>
      </c>
      <c r="L15" s="79" cm="1">
        <f t="array" aca="1" ref="L15" ca="1">AVERAGE(ABS(INDIRECT("'"&amp;C15&amp;"'!C$3:C$31")-INDIRECT("'"&amp;C15&amp;"'!I$3:I$31")))</f>
        <v>7.4137931034482758</v>
      </c>
      <c r="M15" s="82">
        <f t="shared" ca="1" si="3"/>
        <v>0.99941483276183429</v>
      </c>
      <c r="N15" s="82" cm="1">
        <f t="array" aca="1" ref="N15" ca="1">SQRT(AVERAGE((INDIRECT("'" &amp; C15 &amp; "'!C$3:C$31") - INDIRECT("'" &amp; C15 &amp; "'!J$3:J$31"))^2))</f>
        <v>3.690621852096529</v>
      </c>
      <c r="O15" s="82" cm="1">
        <f t="array" aca="1" ref="O15" ca="1">AVERAGE(ABS(INDIRECT("'"&amp;C15&amp;"'!C$3:C$31")-INDIRECT("'"&amp;C15&amp;"'!J$3:J$31")))</f>
        <v>3.4827586206896552</v>
      </c>
      <c r="P15" s="79">
        <f t="shared" ca="1" si="4"/>
        <v>0.37243257432578025</v>
      </c>
      <c r="Q15" s="79" cm="1">
        <f t="array" aca="1" ref="Q15" ca="1">SQRT(AVERAGE((INDIRECT("'" &amp; C15 &amp; "'!C$3:C$31") - INDIRECT("'" &amp; C15 &amp; "'!K$3:K$31"))^2))</f>
        <v>17.770568461596152</v>
      </c>
      <c r="R15" s="79" cm="1">
        <f t="array" aca="1" ref="R15" ca="1">AVERAGE(ABS(INDIRECT("'"&amp;C15&amp;"'!C$3:C$31")-INDIRECT("'"&amp;C15&amp;"'!K$3:K$31")))</f>
        <v>13.103448275862069</v>
      </c>
      <c r="S15" s="78">
        <f t="shared" ca="1" si="5"/>
        <v>0.48656371189888087</v>
      </c>
      <c r="T15" s="78" cm="1">
        <f t="array" aca="1" ref="T15" ca="1">SQRT(AVERAGE((INDIRECT("'" &amp; C15 &amp; "'!C$3:C$31") - INDIRECT("'" &amp; C15 &amp; "'!L$3:L$31"))^2))</f>
        <v>11.611528159845996</v>
      </c>
      <c r="U15" s="78" cm="1">
        <f t="array" aca="1" ref="U15" ca="1">AVERAGE(ABS(INDIRECT("'"&amp;C15&amp;"'!C$3:C$31")-INDIRECT("'"&amp;C15&amp;"'!L$3:L$31")))</f>
        <v>8.9655172413793096</v>
      </c>
      <c r="V15" s="79">
        <f t="shared" ca="1" si="6"/>
        <v>0.49426218902711222</v>
      </c>
      <c r="W15" s="79" cm="1">
        <f t="array" aca="1" ref="W15" ca="1">SQRT(AVERAGE((INDIRECT("'" &amp; C15 &amp; "'!C$3:C$31") - INDIRECT("'" &amp; C15 &amp; "'!M$3:M$31"))^2))</f>
        <v>11.400241981702814</v>
      </c>
      <c r="X15" s="79" cm="1">
        <f t="array" aca="1" ref="X15" ca="1">AVERAGE(ABS(INDIRECT("'"&amp;C15&amp;"'!C$3:C$31")-INDIRECT("'"&amp;C15&amp;"'!M$3:M$31")))</f>
        <v>9.068965517241379</v>
      </c>
    </row>
    <row r="16" spans="1:31" x14ac:dyDescent="0.35">
      <c r="A16" s="78">
        <v>4</v>
      </c>
      <c r="B16" s="78" t="s">
        <v>176</v>
      </c>
      <c r="C16" s="78" t="str">
        <f t="shared" si="0"/>
        <v>DS4_T2_zebra</v>
      </c>
      <c r="D16" s="80" t="str">
        <f t="shared" si="1"/>
        <v>to_table</v>
      </c>
      <c r="J16" s="79">
        <f t="shared" ca="1" si="2"/>
        <v>0.57770753160113197</v>
      </c>
      <c r="K16" s="79" cm="1">
        <f t="array" aca="1" ref="K16" ca="1">SQRT(AVERAGE((INDIRECT("'" &amp; C16 &amp; "'!C$3:C$31") - INDIRECT("'" &amp; C16 &amp; "'!I$3:I$31"))^2))</f>
        <v>10.446910119000869</v>
      </c>
      <c r="L16" s="79" cm="1">
        <f t="array" aca="1" ref="L16" ca="1">AVERAGE(ABS(INDIRECT("'"&amp;C16&amp;"'!C$3:C$31")-INDIRECT("'"&amp;C16&amp;"'!I$3:I$31")))</f>
        <v>7.4137931034482758</v>
      </c>
      <c r="M16" s="82">
        <f t="shared" ca="1" si="3"/>
        <v>0.99941483276183429</v>
      </c>
      <c r="N16" s="82" cm="1">
        <f t="array" aca="1" ref="N16" ca="1">SQRT(AVERAGE((INDIRECT("'" &amp; C16 &amp; "'!C$3:C$31") - INDIRECT("'" &amp; C16 &amp; "'!J$3:J$31"))^2))</f>
        <v>3.690621852096529</v>
      </c>
      <c r="O16" s="82" cm="1">
        <f t="array" aca="1" ref="O16" ca="1">AVERAGE(ABS(INDIRECT("'"&amp;C16&amp;"'!C$3:C$31")-INDIRECT("'"&amp;C16&amp;"'!J$3:J$31")))</f>
        <v>3.4827586206896552</v>
      </c>
      <c r="P16" s="79">
        <f t="shared" ca="1" si="4"/>
        <v>0.37243257432578025</v>
      </c>
      <c r="Q16" s="79" cm="1">
        <f t="array" aca="1" ref="Q16" ca="1">SQRT(AVERAGE((INDIRECT("'" &amp; C16 &amp; "'!C$3:C$31") - INDIRECT("'" &amp; C16 &amp; "'!K$3:K$31"))^2))</f>
        <v>17.770568461596152</v>
      </c>
      <c r="R16" s="79" cm="1">
        <f t="array" aca="1" ref="R16" ca="1">AVERAGE(ABS(INDIRECT("'"&amp;C16&amp;"'!C$3:C$31")-INDIRECT("'"&amp;C16&amp;"'!K$3:K$31")))</f>
        <v>13.103448275862069</v>
      </c>
      <c r="S16" s="78">
        <f t="shared" ca="1" si="5"/>
        <v>0.48656371189888087</v>
      </c>
      <c r="T16" s="78" cm="1">
        <f t="array" aca="1" ref="T16" ca="1">SQRT(AVERAGE((INDIRECT("'" &amp; C16 &amp; "'!C$3:C$31") - INDIRECT("'" &amp; C16 &amp; "'!L$3:L$31"))^2))</f>
        <v>11.611528159845996</v>
      </c>
      <c r="U16" s="78" cm="1">
        <f t="array" aca="1" ref="U16" ca="1">AVERAGE(ABS(INDIRECT("'"&amp;C16&amp;"'!C$3:C$31")-INDIRECT("'"&amp;C16&amp;"'!L$3:L$31")))</f>
        <v>8.9655172413793096</v>
      </c>
      <c r="V16" s="79">
        <f t="shared" ca="1" si="6"/>
        <v>0.49426218902711222</v>
      </c>
      <c r="W16" s="79" cm="1">
        <f t="array" aca="1" ref="W16" ca="1">SQRT(AVERAGE((INDIRECT("'" &amp; C16 &amp; "'!C$3:C$31") - INDIRECT("'" &amp; C16 &amp; "'!M$3:M$31"))^2))</f>
        <v>11.400241981702814</v>
      </c>
      <c r="X16" s="79" cm="1">
        <f t="array" aca="1" ref="X16" ca="1">AVERAGE(ABS(INDIRECT("'"&amp;C16&amp;"'!C$3:C$31")-INDIRECT("'"&amp;C16&amp;"'!M$3:M$31")))</f>
        <v>9.068965517241379</v>
      </c>
    </row>
    <row r="17" spans="1:24" x14ac:dyDescent="0.35">
      <c r="A17" s="78">
        <v>4</v>
      </c>
      <c r="B17" s="78" t="s">
        <v>177</v>
      </c>
      <c r="C17" s="78" t="str">
        <f t="shared" si="0"/>
        <v>DS4_T2_plain</v>
      </c>
      <c r="D17" s="80" t="str">
        <f t="shared" si="1"/>
        <v>to_table</v>
      </c>
      <c r="J17" s="79">
        <f t="shared" ca="1" si="2"/>
        <v>0.57770753160113197</v>
      </c>
      <c r="K17" s="79" cm="1">
        <f t="array" aca="1" ref="K17" ca="1">SQRT(AVERAGE((INDIRECT("'" &amp; C17 &amp; "'!C$3:C$31") - INDIRECT("'" &amp; C17 &amp; "'!I$3:I$31"))^2))</f>
        <v>10.446910119000869</v>
      </c>
      <c r="L17" s="79" cm="1">
        <f t="array" aca="1" ref="L17" ca="1">AVERAGE(ABS(INDIRECT("'"&amp;C17&amp;"'!C$3:C$31")-INDIRECT("'"&amp;C17&amp;"'!I$3:I$31")))</f>
        <v>7.4137931034482758</v>
      </c>
      <c r="M17" s="82">
        <f t="shared" ca="1" si="3"/>
        <v>0.99941483276183429</v>
      </c>
      <c r="N17" s="82" cm="1">
        <f t="array" aca="1" ref="N17" ca="1">SQRT(AVERAGE((INDIRECT("'" &amp; C17 &amp; "'!C$3:C$31") - INDIRECT("'" &amp; C17 &amp; "'!J$3:J$31"))^2))</f>
        <v>3.690621852096529</v>
      </c>
      <c r="O17" s="82" cm="1">
        <f t="array" aca="1" ref="O17" ca="1">AVERAGE(ABS(INDIRECT("'"&amp;C17&amp;"'!C$3:C$31")-INDIRECT("'"&amp;C17&amp;"'!J$3:J$31")))</f>
        <v>3.4827586206896552</v>
      </c>
      <c r="P17" s="79">
        <f t="shared" ca="1" si="4"/>
        <v>0.37243257432578025</v>
      </c>
      <c r="Q17" s="79" cm="1">
        <f t="array" aca="1" ref="Q17" ca="1">SQRT(AVERAGE((INDIRECT("'" &amp; C17 &amp; "'!C$3:C$31") - INDIRECT("'" &amp; C17 &amp; "'!K$3:K$31"))^2))</f>
        <v>17.770568461596152</v>
      </c>
      <c r="R17" s="79" cm="1">
        <f t="array" aca="1" ref="R17" ca="1">AVERAGE(ABS(INDIRECT("'"&amp;C17&amp;"'!C$3:C$31")-INDIRECT("'"&amp;C17&amp;"'!K$3:K$31")))</f>
        <v>13.103448275862069</v>
      </c>
      <c r="S17" s="78">
        <f t="shared" ca="1" si="5"/>
        <v>0.48656371189888087</v>
      </c>
      <c r="T17" s="78" cm="1">
        <f t="array" aca="1" ref="T17" ca="1">SQRT(AVERAGE((INDIRECT("'" &amp; C17 &amp; "'!C$3:C$31") - INDIRECT("'" &amp; C17 &amp; "'!L$3:L$31"))^2))</f>
        <v>11.611528159845996</v>
      </c>
      <c r="U17" s="78" cm="1">
        <f t="array" aca="1" ref="U17" ca="1">AVERAGE(ABS(INDIRECT("'"&amp;C17&amp;"'!C$3:C$31")-INDIRECT("'"&amp;C17&amp;"'!L$3:L$31")))</f>
        <v>8.9655172413793096</v>
      </c>
      <c r="V17" s="79">
        <f t="shared" ca="1" si="6"/>
        <v>0.49426218902711222</v>
      </c>
      <c r="W17" s="79" cm="1">
        <f t="array" aca="1" ref="W17" ca="1">SQRT(AVERAGE((INDIRECT("'" &amp; C17 &amp; "'!C$3:C$31") - INDIRECT("'" &amp; C17 &amp; "'!M$3:M$31"))^2))</f>
        <v>11.400241981702814</v>
      </c>
      <c r="X17" s="79" cm="1">
        <f t="array" aca="1" ref="X17" ca="1">AVERAGE(ABS(INDIRECT("'"&amp;C17&amp;"'!C$3:C$31")-INDIRECT("'"&amp;C17&amp;"'!M$3:M$31")))</f>
        <v>9.068965517241379</v>
      </c>
    </row>
    <row r="18" spans="1:24" x14ac:dyDescent="0.35">
      <c r="A18" s="78">
        <v>4</v>
      </c>
      <c r="B18" s="78" t="s">
        <v>178</v>
      </c>
      <c r="C18" s="78" t="str">
        <f t="shared" si="0"/>
        <v>DS4_T2_bar</v>
      </c>
      <c r="D18" s="80" t="str">
        <f t="shared" si="1"/>
        <v>to_table</v>
      </c>
      <c r="J18" s="79">
        <f t="shared" ca="1" si="2"/>
        <v>0.57770753160113197</v>
      </c>
      <c r="K18" s="79" cm="1">
        <f t="array" aca="1" ref="K18" ca="1">SQRT(AVERAGE((INDIRECT("'" &amp; C18 &amp; "'!C$3:C$31") - INDIRECT("'" &amp; C18 &amp; "'!I$3:I$31"))^2))</f>
        <v>10.446910119000869</v>
      </c>
      <c r="L18" s="79" cm="1">
        <f t="array" aca="1" ref="L18" ca="1">AVERAGE(ABS(INDIRECT("'"&amp;C18&amp;"'!C$3:C$31")-INDIRECT("'"&amp;C18&amp;"'!I$3:I$31")))</f>
        <v>7.4137931034482758</v>
      </c>
      <c r="M18" s="82">
        <f t="shared" ca="1" si="3"/>
        <v>0.99941483276183429</v>
      </c>
      <c r="N18" s="82" cm="1">
        <f t="array" aca="1" ref="N18" ca="1">SQRT(AVERAGE((INDIRECT("'" &amp; C18 &amp; "'!C$3:C$31") - INDIRECT("'" &amp; C18 &amp; "'!J$3:J$31"))^2))</f>
        <v>3.690621852096529</v>
      </c>
      <c r="O18" s="82" cm="1">
        <f t="array" aca="1" ref="O18" ca="1">AVERAGE(ABS(INDIRECT("'"&amp;C18&amp;"'!C$3:C$31")-INDIRECT("'"&amp;C18&amp;"'!J$3:J$31")))</f>
        <v>3.4827586206896552</v>
      </c>
      <c r="P18" s="79">
        <f t="shared" ca="1" si="4"/>
        <v>0.37243257432578025</v>
      </c>
      <c r="Q18" s="79" cm="1">
        <f t="array" aca="1" ref="Q18" ca="1">SQRT(AVERAGE((INDIRECT("'" &amp; C18 &amp; "'!C$3:C$31") - INDIRECT("'" &amp; C18 &amp; "'!K$3:K$31"))^2))</f>
        <v>17.770568461596152</v>
      </c>
      <c r="R18" s="79" cm="1">
        <f t="array" aca="1" ref="R18" ca="1">AVERAGE(ABS(INDIRECT("'"&amp;C18&amp;"'!C$3:C$31")-INDIRECT("'"&amp;C18&amp;"'!K$3:K$31")))</f>
        <v>13.103448275862069</v>
      </c>
      <c r="S18" s="78">
        <f t="shared" ca="1" si="5"/>
        <v>0.48656371189888087</v>
      </c>
      <c r="T18" s="78" cm="1">
        <f t="array" aca="1" ref="T18" ca="1">SQRT(AVERAGE((INDIRECT("'" &amp; C18 &amp; "'!C$3:C$31") - INDIRECT("'" &amp; C18 &amp; "'!L$3:L$31"))^2))</f>
        <v>11.611528159845996</v>
      </c>
      <c r="U18" s="78" cm="1">
        <f t="array" aca="1" ref="U18" ca="1">AVERAGE(ABS(INDIRECT("'"&amp;C18&amp;"'!C$3:C$31")-INDIRECT("'"&amp;C18&amp;"'!L$3:L$31")))</f>
        <v>8.9655172413793096</v>
      </c>
      <c r="V18" s="79">
        <f t="shared" ca="1" si="6"/>
        <v>0.49426218902711222</v>
      </c>
      <c r="W18" s="79" cm="1">
        <f t="array" aca="1" ref="W18" ca="1">SQRT(AVERAGE((INDIRECT("'" &amp; C18 &amp; "'!C$3:C$31") - INDIRECT("'" &amp; C18 &amp; "'!M$3:M$31"))^2))</f>
        <v>11.400241981702814</v>
      </c>
      <c r="X18" s="79" cm="1">
        <f t="array" aca="1" ref="X18" ca="1">AVERAGE(ABS(INDIRECT("'"&amp;C18&amp;"'!C$3:C$31")-INDIRECT("'"&amp;C18&amp;"'!M$3:M$31")))</f>
        <v>9.068965517241379</v>
      </c>
    </row>
    <row r="19" spans="1:24" x14ac:dyDescent="0.35">
      <c r="A19" s="78">
        <v>5</v>
      </c>
      <c r="B19" s="78" t="s">
        <v>182</v>
      </c>
      <c r="C19" s="78" t="str">
        <f t="shared" si="0"/>
        <v>DS5_T2_color</v>
      </c>
      <c r="D19" s="80" t="str">
        <f t="shared" si="1"/>
        <v>to_table</v>
      </c>
      <c r="H19" s="78">
        <f ca="1">AVERAGE(L19,O19,U19,X19)</f>
        <v>10.853448275862069</v>
      </c>
      <c r="I19" s="78">
        <f ca="1">AVERAGE(K19,N19,T19,W19)</f>
        <v>13.770019475979987</v>
      </c>
      <c r="J19" s="79">
        <f t="shared" ca="1" si="2"/>
        <v>0.58131676621031281</v>
      </c>
      <c r="K19" s="79" cm="1">
        <f t="array" aca="1" ref="K19" ca="1">SQRT(AVERAGE((INDIRECT("'" &amp; C19 &amp; "'!C$3:C$31") - INDIRECT("'" &amp; C19 &amp; "'!I$3:I$31"))^2))</f>
        <v>10.350745433758998</v>
      </c>
      <c r="L19" s="79" cm="1">
        <f t="array" aca="1" ref="L19" ca="1">AVERAGE(ABS(INDIRECT("'"&amp;C19&amp;"'!C$3:C$31")-INDIRECT("'"&amp;C19&amp;"'!I$3:I$31")))</f>
        <v>7.6896551724137927</v>
      </c>
      <c r="M19" s="78">
        <f t="shared" ca="1" si="3"/>
        <v>0.20643414150983536</v>
      </c>
      <c r="N19" s="78" cm="1">
        <f t="array" aca="1" ref="N19" ca="1">SQRT(AVERAGE((INDIRECT("'" &amp; C19 &amp; "'!C$3:C$31") - INDIRECT("'" &amp; C19 &amp; "'!J$3:J$31"))^2))</f>
        <v>18.527705256425186</v>
      </c>
      <c r="O19" s="78" cm="1">
        <f t="array" aca="1" ref="O19" ca="1">AVERAGE(ABS(INDIRECT("'"&amp;C19&amp;"'!C$3:C$31")-INDIRECT("'"&amp;C19&amp;"'!J$3:J$31")))</f>
        <v>15.275862068965518</v>
      </c>
      <c r="P19" s="82">
        <f t="shared" ca="1" si="4"/>
        <v>0.99941483276183463</v>
      </c>
      <c r="Q19" s="82" cm="1">
        <f t="array" aca="1" ref="Q19" ca="1">SQRT(AVERAGE((INDIRECT("'" &amp; C19 &amp; "'!C$3:C$31") - INDIRECT("'" &amp; C19 &amp; "'!K$3:K$31"))^2))</f>
        <v>3.690621852096529</v>
      </c>
      <c r="R19" s="82" cm="1">
        <f t="array" aca="1" ref="R19" ca="1">AVERAGE(ABS(INDIRECT("'"&amp;C19&amp;"'!C$3:C$31")-INDIRECT("'"&amp;C19&amp;"'!K$3:K$31")))</f>
        <v>3.4827586206896552</v>
      </c>
      <c r="S19" s="78">
        <f t="shared" ca="1" si="5"/>
        <v>0.46431628613065096</v>
      </c>
      <c r="T19" s="78" cm="1">
        <f t="array" aca="1" ref="T19" ca="1">SQRT(AVERAGE((INDIRECT("'" &amp; C19 &amp; "'!C$3:C$31") - INDIRECT("'" &amp; C19 &amp; "'!L$3:L$31"))^2))</f>
        <v>11.968349063690649</v>
      </c>
      <c r="U19" s="78" cm="1">
        <f t="array" aca="1" ref="U19" ca="1">AVERAGE(ABS(INDIRECT("'"&amp;C19&amp;"'!C$3:C$31")-INDIRECT("'"&amp;C19&amp;"'!L$3:L$31")))</f>
        <v>9.1034482758620694</v>
      </c>
      <c r="V19" s="79">
        <f t="shared" ca="1" si="6"/>
        <v>0.23455864750284505</v>
      </c>
      <c r="W19" s="79" cm="1">
        <f t="array" aca="1" ref="W19" ca="1">SQRT(AVERAGE((INDIRECT("'" &amp; C19 &amp; "'!C$3:C$31") - INDIRECT("'" &amp; C19 &amp; "'!M$3:M$31"))^2))</f>
        <v>14.233278150045116</v>
      </c>
      <c r="X19" s="79" cm="1">
        <f t="array" aca="1" ref="X19" ca="1">AVERAGE(ABS(INDIRECT("'"&amp;C19&amp;"'!C$3:C$31")-INDIRECT("'"&amp;C19&amp;"'!M$3:M$31")))</f>
        <v>11.344827586206897</v>
      </c>
    </row>
    <row r="20" spans="1:24" x14ac:dyDescent="0.35">
      <c r="A20" s="78">
        <v>5</v>
      </c>
      <c r="B20" s="78" t="s">
        <v>176</v>
      </c>
      <c r="C20" s="78" t="str">
        <f t="shared" si="0"/>
        <v>DS5_T2_zebra</v>
      </c>
      <c r="D20" s="80" t="str">
        <f t="shared" si="1"/>
        <v>to_table</v>
      </c>
      <c r="J20" s="79">
        <f t="shared" ca="1" si="2"/>
        <v>0.58131676621031281</v>
      </c>
      <c r="K20" s="79" cm="1">
        <f t="array" aca="1" ref="K20" ca="1">SQRT(AVERAGE((INDIRECT("'" &amp; C20 &amp; "'!C$3:C$31") - INDIRECT("'" &amp; C20 &amp; "'!I$3:I$31"))^2))</f>
        <v>10.350745433758998</v>
      </c>
      <c r="L20" s="79" cm="1">
        <f t="array" aca="1" ref="L20" ca="1">AVERAGE(ABS(INDIRECT("'"&amp;C20&amp;"'!C$3:C$31")-INDIRECT("'"&amp;C20&amp;"'!I$3:I$31")))</f>
        <v>7.6896551724137927</v>
      </c>
      <c r="M20" s="78">
        <f t="shared" ca="1" si="3"/>
        <v>0.20643414150983536</v>
      </c>
      <c r="N20" s="78" cm="1">
        <f t="array" aca="1" ref="N20" ca="1">SQRT(AVERAGE((INDIRECT("'" &amp; C20 &amp; "'!C$3:C$31") - INDIRECT("'" &amp; C20 &amp; "'!J$3:J$31"))^2))</f>
        <v>18.527705256425186</v>
      </c>
      <c r="O20" s="78" cm="1">
        <f t="array" aca="1" ref="O20" ca="1">AVERAGE(ABS(INDIRECT("'"&amp;C20&amp;"'!C$3:C$31")-INDIRECT("'"&amp;C20&amp;"'!J$3:J$31")))</f>
        <v>15.275862068965518</v>
      </c>
      <c r="P20" s="82">
        <f t="shared" ca="1" si="4"/>
        <v>0.99941483276183463</v>
      </c>
      <c r="Q20" s="82" cm="1">
        <f t="array" aca="1" ref="Q20" ca="1">SQRT(AVERAGE((INDIRECT("'" &amp; C20 &amp; "'!C$3:C$31") - INDIRECT("'" &amp; C20 &amp; "'!K$3:K$31"))^2))</f>
        <v>3.690621852096529</v>
      </c>
      <c r="R20" s="82" cm="1">
        <f t="array" aca="1" ref="R20" ca="1">AVERAGE(ABS(INDIRECT("'"&amp;C20&amp;"'!C$3:C$31")-INDIRECT("'"&amp;C20&amp;"'!K$3:K$31")))</f>
        <v>3.4827586206896552</v>
      </c>
      <c r="S20" s="78">
        <f t="shared" ca="1" si="5"/>
        <v>0.46431628613065096</v>
      </c>
      <c r="T20" s="78" cm="1">
        <f t="array" aca="1" ref="T20" ca="1">SQRT(AVERAGE((INDIRECT("'" &amp; C20 &amp; "'!C$3:C$31") - INDIRECT("'" &amp; C20 &amp; "'!L$3:L$31"))^2))</f>
        <v>11.968349063690649</v>
      </c>
      <c r="U20" s="78" cm="1">
        <f t="array" aca="1" ref="U20" ca="1">AVERAGE(ABS(INDIRECT("'"&amp;C20&amp;"'!C$3:C$31")-INDIRECT("'"&amp;C20&amp;"'!L$3:L$31")))</f>
        <v>9.1034482758620694</v>
      </c>
      <c r="V20" s="79">
        <f t="shared" ca="1" si="6"/>
        <v>0.23455864750284505</v>
      </c>
      <c r="W20" s="79" cm="1">
        <f t="array" aca="1" ref="W20" ca="1">SQRT(AVERAGE((INDIRECT("'" &amp; C20 &amp; "'!C$3:C$31") - INDIRECT("'" &amp; C20 &amp; "'!M$3:M$31"))^2))</f>
        <v>14.233278150045116</v>
      </c>
      <c r="X20" s="79" cm="1">
        <f t="array" aca="1" ref="X20" ca="1">AVERAGE(ABS(INDIRECT("'"&amp;C20&amp;"'!C$3:C$31")-INDIRECT("'"&amp;C20&amp;"'!M$3:M$31")))</f>
        <v>11.344827586206897</v>
      </c>
    </row>
    <row r="21" spans="1:24" x14ac:dyDescent="0.35">
      <c r="A21" s="78">
        <v>5</v>
      </c>
      <c r="B21" s="78" t="s">
        <v>177</v>
      </c>
      <c r="C21" s="78" t="str">
        <f t="shared" si="0"/>
        <v>DS5_T2_plain</v>
      </c>
      <c r="D21" s="80" t="str">
        <f t="shared" si="1"/>
        <v>to_table</v>
      </c>
      <c r="J21" s="79">
        <f t="shared" ca="1" si="2"/>
        <v>0.58131676621031281</v>
      </c>
      <c r="K21" s="79" cm="1">
        <f t="array" aca="1" ref="K21" ca="1">SQRT(AVERAGE((INDIRECT("'" &amp; C21 &amp; "'!C$3:C$31") - INDIRECT("'" &amp; C21 &amp; "'!I$3:I$31"))^2))</f>
        <v>10.350745433758998</v>
      </c>
      <c r="L21" s="79" cm="1">
        <f t="array" aca="1" ref="L21" ca="1">AVERAGE(ABS(INDIRECT("'"&amp;C21&amp;"'!C$3:C$31")-INDIRECT("'"&amp;C21&amp;"'!I$3:I$31")))</f>
        <v>7.6896551724137927</v>
      </c>
      <c r="M21" s="78">
        <f t="shared" ca="1" si="3"/>
        <v>0.20643414150983536</v>
      </c>
      <c r="N21" s="78" cm="1">
        <f t="array" aca="1" ref="N21" ca="1">SQRT(AVERAGE((INDIRECT("'" &amp; C21 &amp; "'!C$3:C$31") - INDIRECT("'" &amp; C21 &amp; "'!J$3:J$31"))^2))</f>
        <v>18.527705256425186</v>
      </c>
      <c r="O21" s="78" cm="1">
        <f t="array" aca="1" ref="O21" ca="1">AVERAGE(ABS(INDIRECT("'"&amp;C21&amp;"'!C$3:C$31")-INDIRECT("'"&amp;C21&amp;"'!J$3:J$31")))</f>
        <v>15.275862068965518</v>
      </c>
      <c r="P21" s="82">
        <f t="shared" ca="1" si="4"/>
        <v>0.99941483276183463</v>
      </c>
      <c r="Q21" s="82" cm="1">
        <f t="array" aca="1" ref="Q21" ca="1">SQRT(AVERAGE((INDIRECT("'" &amp; C21 &amp; "'!C$3:C$31") - INDIRECT("'" &amp; C21 &amp; "'!K$3:K$31"))^2))</f>
        <v>3.690621852096529</v>
      </c>
      <c r="R21" s="82" cm="1">
        <f t="array" aca="1" ref="R21" ca="1">AVERAGE(ABS(INDIRECT("'"&amp;C21&amp;"'!C$3:C$31")-INDIRECT("'"&amp;C21&amp;"'!K$3:K$31")))</f>
        <v>3.4827586206896552</v>
      </c>
      <c r="S21" s="78">
        <f t="shared" ca="1" si="5"/>
        <v>0.46431628613065096</v>
      </c>
      <c r="T21" s="78" cm="1">
        <f t="array" aca="1" ref="T21" ca="1">SQRT(AVERAGE((INDIRECT("'" &amp; C21 &amp; "'!C$3:C$31") - INDIRECT("'" &amp; C21 &amp; "'!L$3:L$31"))^2))</f>
        <v>11.968349063690649</v>
      </c>
      <c r="U21" s="78" cm="1">
        <f t="array" aca="1" ref="U21" ca="1">AVERAGE(ABS(INDIRECT("'"&amp;C21&amp;"'!C$3:C$31")-INDIRECT("'"&amp;C21&amp;"'!L$3:L$31")))</f>
        <v>9.1034482758620694</v>
      </c>
      <c r="V21" s="79">
        <f t="shared" ca="1" si="6"/>
        <v>0.23455864750284505</v>
      </c>
      <c r="W21" s="79" cm="1">
        <f t="array" aca="1" ref="W21" ca="1">SQRT(AVERAGE((INDIRECT("'" &amp; C21 &amp; "'!C$3:C$31") - INDIRECT("'" &amp; C21 &amp; "'!M$3:M$31"))^2))</f>
        <v>14.233278150045116</v>
      </c>
      <c r="X21" s="79" cm="1">
        <f t="array" aca="1" ref="X21" ca="1">AVERAGE(ABS(INDIRECT("'"&amp;C21&amp;"'!C$3:C$31")-INDIRECT("'"&amp;C21&amp;"'!M$3:M$31")))</f>
        <v>11.344827586206897</v>
      </c>
    </row>
    <row r="22" spans="1:24" x14ac:dyDescent="0.35">
      <c r="A22" s="78">
        <v>5</v>
      </c>
      <c r="B22" s="78" t="s">
        <v>178</v>
      </c>
      <c r="C22" s="78" t="str">
        <f t="shared" si="0"/>
        <v>DS5_T2_bar</v>
      </c>
      <c r="D22" s="80" t="str">
        <f t="shared" si="1"/>
        <v>to_table</v>
      </c>
      <c r="J22" s="79">
        <f t="shared" ca="1" si="2"/>
        <v>0.58131676621031281</v>
      </c>
      <c r="K22" s="79" cm="1">
        <f t="array" aca="1" ref="K22" ca="1">SQRT(AVERAGE((INDIRECT("'" &amp; C22 &amp; "'!C$3:C$31") - INDIRECT("'" &amp; C22 &amp; "'!I$3:I$31"))^2))</f>
        <v>10.350745433758998</v>
      </c>
      <c r="L22" s="79" cm="1">
        <f t="array" aca="1" ref="L22" ca="1">AVERAGE(ABS(INDIRECT("'"&amp;C22&amp;"'!C$3:C$31")-INDIRECT("'"&amp;C22&amp;"'!I$3:I$31")))</f>
        <v>7.6896551724137927</v>
      </c>
      <c r="M22" s="78">
        <f t="shared" ca="1" si="3"/>
        <v>0.20643414150983536</v>
      </c>
      <c r="N22" s="78" cm="1">
        <f t="array" aca="1" ref="N22" ca="1">SQRT(AVERAGE((INDIRECT("'" &amp; C22 &amp; "'!C$3:C$31") - INDIRECT("'" &amp; C22 &amp; "'!J$3:J$31"))^2))</f>
        <v>18.527705256425186</v>
      </c>
      <c r="O22" s="78" cm="1">
        <f t="array" aca="1" ref="O22" ca="1">AVERAGE(ABS(INDIRECT("'"&amp;C22&amp;"'!C$3:C$31")-INDIRECT("'"&amp;C22&amp;"'!J$3:J$31")))</f>
        <v>15.275862068965518</v>
      </c>
      <c r="P22" s="82">
        <f t="shared" ca="1" si="4"/>
        <v>0.99941483276183463</v>
      </c>
      <c r="Q22" s="82" cm="1">
        <f t="array" aca="1" ref="Q22" ca="1">SQRT(AVERAGE((INDIRECT("'" &amp; C22 &amp; "'!C$3:C$31") - INDIRECT("'" &amp; C22 &amp; "'!K$3:K$31"))^2))</f>
        <v>3.690621852096529</v>
      </c>
      <c r="R22" s="82" cm="1">
        <f t="array" aca="1" ref="R22" ca="1">AVERAGE(ABS(INDIRECT("'"&amp;C22&amp;"'!C$3:C$31")-INDIRECT("'"&amp;C22&amp;"'!K$3:K$31")))</f>
        <v>3.4827586206896552</v>
      </c>
      <c r="S22" s="78">
        <f t="shared" ca="1" si="5"/>
        <v>0.46431628613065096</v>
      </c>
      <c r="T22" s="78" cm="1">
        <f t="array" aca="1" ref="T22" ca="1">SQRT(AVERAGE((INDIRECT("'" &amp; C22 &amp; "'!C$3:C$31") - INDIRECT("'" &amp; C22 &amp; "'!L$3:L$31"))^2))</f>
        <v>11.968349063690649</v>
      </c>
      <c r="U22" s="78" cm="1">
        <f t="array" aca="1" ref="U22" ca="1">AVERAGE(ABS(INDIRECT("'"&amp;C22&amp;"'!C$3:C$31")-INDIRECT("'"&amp;C22&amp;"'!L$3:L$31")))</f>
        <v>9.1034482758620694</v>
      </c>
      <c r="V22" s="79">
        <f t="shared" ca="1" si="6"/>
        <v>0.23455864750284505</v>
      </c>
      <c r="W22" s="79" cm="1">
        <f t="array" aca="1" ref="W22" ca="1">SQRT(AVERAGE((INDIRECT("'" &amp; C22 &amp; "'!C$3:C$31") - INDIRECT("'" &amp; C22 &amp; "'!M$3:M$31"))^2))</f>
        <v>14.233278150045116</v>
      </c>
      <c r="X22" s="79" cm="1">
        <f t="array" aca="1" ref="X22" ca="1">AVERAGE(ABS(INDIRECT("'"&amp;C22&amp;"'!C$3:C$31")-INDIRECT("'"&amp;C22&amp;"'!M$3:M$31")))</f>
        <v>11.344827586206897</v>
      </c>
    </row>
    <row r="23" spans="1:24" x14ac:dyDescent="0.35">
      <c r="A23" s="78">
        <v>6</v>
      </c>
      <c r="B23" s="78" t="s">
        <v>182</v>
      </c>
      <c r="C23" s="78" t="str">
        <f t="shared" si="0"/>
        <v>DS6_T2_color</v>
      </c>
      <c r="D23" s="80" t="str">
        <f t="shared" si="1"/>
        <v>to_table</v>
      </c>
      <c r="H23" s="78">
        <f ca="1">AVERAGE(O23,R23,U23,X23)</f>
        <v>12.853448275862068</v>
      </c>
      <c r="I23" s="78">
        <f ca="1">AVERAGE(N23,Q23,T23,W23)</f>
        <v>16.514820140316711</v>
      </c>
      <c r="J23" s="82">
        <f t="shared" ca="1" si="2"/>
        <v>0.99227475769340689</v>
      </c>
      <c r="K23" s="82" cm="1">
        <f t="array" aca="1" ref="K23" ca="1">SQRT(AVERAGE((INDIRECT("'" &amp; C23 &amp; "'!C$3:C$31") - INDIRECT("'" &amp; C23 &amp; "'!I$3:I$31"))^2))</f>
        <v>5.5429358584629576</v>
      </c>
      <c r="L23" s="82" cm="1">
        <f t="array" aca="1" ref="L23" ca="1">AVERAGE(ABS(INDIRECT("'"&amp;C23&amp;"'!C$3:C$31")-INDIRECT("'"&amp;C23&amp;"'!I$3:I$31")))</f>
        <v>5</v>
      </c>
      <c r="M23" s="78">
        <f t="shared" ca="1" si="3"/>
        <v>0.35413679334531611</v>
      </c>
      <c r="N23" s="78" cm="1">
        <f t="array" aca="1" ref="N23" ca="1">SQRT(AVERAGE((INDIRECT("'" &amp; C23 &amp; "'!C$3:C$31") - INDIRECT("'" &amp; C23 &amp; "'!J$3:J$31"))^2))</f>
        <v>17.135363715286946</v>
      </c>
      <c r="O23" s="78" cm="1">
        <f t="array" aca="1" ref="O23" ca="1">AVERAGE(ABS(INDIRECT("'"&amp;C23&amp;"'!C$3:C$31")-INDIRECT("'"&amp;C23&amp;"'!J$3:J$31")))</f>
        <v>13.896551724137931</v>
      </c>
      <c r="P23" s="79">
        <f t="shared" ca="1" si="4"/>
        <v>0.43292480145623363</v>
      </c>
      <c r="Q23" s="79" cm="1">
        <f t="array" aca="1" ref="Q23" ca="1">SQRT(AVERAGE((INDIRECT("'" &amp; C23 &amp; "'!C$3:C$31") - INDIRECT("'" &amp; C23 &amp; "'!K$3:K$31"))^2))</f>
        <v>16.918669549061619</v>
      </c>
      <c r="R23" s="79" cm="1">
        <f t="array" aca="1" ref="R23" ca="1">AVERAGE(ABS(INDIRECT("'"&amp;C23&amp;"'!C$3:C$31")-INDIRECT("'"&amp;C23&amp;"'!K$3:K$31")))</f>
        <v>12.724137931034482</v>
      </c>
      <c r="S23" s="78">
        <f t="shared" ca="1" si="5"/>
        <v>0.53132074521345796</v>
      </c>
      <c r="T23" s="78" cm="1">
        <f t="array" aca="1" ref="T23" ca="1">SQRT(AVERAGE((INDIRECT("'" &amp; C23 &amp; "'!C$3:C$31") - INDIRECT("'" &amp; C23 &amp; "'!L$3:L$31"))^2))</f>
        <v>15.091673886274352</v>
      </c>
      <c r="U23" s="78" cm="1">
        <f t="array" aca="1" ref="U23" ca="1">AVERAGE(ABS(INDIRECT("'"&amp;C23&amp;"'!C$3:C$31")-INDIRECT("'"&amp;C23&amp;"'!L$3:L$31")))</f>
        <v>11.620689655172415</v>
      </c>
      <c r="V23" s="79">
        <f t="shared" ca="1" si="6"/>
        <v>0.37852183896292924</v>
      </c>
      <c r="W23" s="79" cm="1">
        <f t="array" aca="1" ref="W23" ca="1">SQRT(AVERAGE((INDIRECT("'" &amp; C23 &amp; "'!C$3:C$31") - INDIRECT("'" &amp; C23 &amp; "'!M$3:M$31"))^2))</f>
        <v>16.913573410643931</v>
      </c>
      <c r="X23" s="79" cm="1">
        <f t="array" aca="1" ref="X23" ca="1">AVERAGE(ABS(INDIRECT("'"&amp;C23&amp;"'!C$3:C$31")-INDIRECT("'"&amp;C23&amp;"'!M$3:M$31")))</f>
        <v>13.172413793103448</v>
      </c>
    </row>
    <row r="24" spans="1:24" x14ac:dyDescent="0.35">
      <c r="A24" s="78">
        <v>6</v>
      </c>
      <c r="B24" s="78" t="s">
        <v>176</v>
      </c>
      <c r="C24" s="78" t="str">
        <f t="shared" si="0"/>
        <v>DS6_T2_zebra</v>
      </c>
      <c r="D24" s="80" t="str">
        <f t="shared" si="1"/>
        <v>to_table</v>
      </c>
      <c r="J24" s="82">
        <f t="shared" ca="1" si="2"/>
        <v>0.99227475769340689</v>
      </c>
      <c r="K24" s="82" cm="1">
        <f t="array" aca="1" ref="K24" ca="1">SQRT(AVERAGE((INDIRECT("'" &amp; C24 &amp; "'!C$3:C$31") - INDIRECT("'" &amp; C24 &amp; "'!I$3:I$31"))^2))</f>
        <v>5.5429358584629576</v>
      </c>
      <c r="L24" s="82" cm="1">
        <f t="array" aca="1" ref="L24" ca="1">AVERAGE(ABS(INDIRECT("'"&amp;C24&amp;"'!C$3:C$31")-INDIRECT("'"&amp;C24&amp;"'!I$3:I$31")))</f>
        <v>5</v>
      </c>
      <c r="M24" s="78">
        <f t="shared" ca="1" si="3"/>
        <v>0.35413679334531611</v>
      </c>
      <c r="N24" s="78" cm="1">
        <f t="array" aca="1" ref="N24" ca="1">SQRT(AVERAGE((INDIRECT("'" &amp; C24 &amp; "'!C$3:C$31") - INDIRECT("'" &amp; C24 &amp; "'!J$3:J$31"))^2))</f>
        <v>17.135363715286946</v>
      </c>
      <c r="O24" s="78" cm="1">
        <f t="array" aca="1" ref="O24" ca="1">AVERAGE(ABS(INDIRECT("'"&amp;C24&amp;"'!C$3:C$31")-INDIRECT("'"&amp;C24&amp;"'!J$3:J$31")))</f>
        <v>13.896551724137931</v>
      </c>
      <c r="P24" s="79">
        <f t="shared" ca="1" si="4"/>
        <v>0.43292480145623363</v>
      </c>
      <c r="Q24" s="79" cm="1">
        <f t="array" aca="1" ref="Q24" ca="1">SQRT(AVERAGE((INDIRECT("'" &amp; C24 &amp; "'!C$3:C$31") - INDIRECT("'" &amp; C24 &amp; "'!K$3:K$31"))^2))</f>
        <v>16.918669549061619</v>
      </c>
      <c r="R24" s="79" cm="1">
        <f t="array" aca="1" ref="R24" ca="1">AVERAGE(ABS(INDIRECT("'"&amp;C24&amp;"'!C$3:C$31")-INDIRECT("'"&amp;C24&amp;"'!K$3:K$31")))</f>
        <v>12.724137931034482</v>
      </c>
      <c r="S24" s="78">
        <f t="shared" ca="1" si="5"/>
        <v>0.53132074521345796</v>
      </c>
      <c r="T24" s="78" cm="1">
        <f t="array" aca="1" ref="T24" ca="1">SQRT(AVERAGE((INDIRECT("'" &amp; C24 &amp; "'!C$3:C$31") - INDIRECT("'" &amp; C24 &amp; "'!L$3:L$31"))^2))</f>
        <v>15.091673886274352</v>
      </c>
      <c r="U24" s="78" cm="1">
        <f t="array" aca="1" ref="U24" ca="1">AVERAGE(ABS(INDIRECT("'"&amp;C24&amp;"'!C$3:C$31")-INDIRECT("'"&amp;C24&amp;"'!L$3:L$31")))</f>
        <v>11.620689655172415</v>
      </c>
      <c r="V24" s="79">
        <f t="shared" ca="1" si="6"/>
        <v>0.37852183896292924</v>
      </c>
      <c r="W24" s="79" cm="1">
        <f t="array" aca="1" ref="W24" ca="1">SQRT(AVERAGE((INDIRECT("'" &amp; C24 &amp; "'!C$3:C$31") - INDIRECT("'" &amp; C24 &amp; "'!M$3:M$31"))^2))</f>
        <v>16.913573410643931</v>
      </c>
      <c r="X24" s="79" cm="1">
        <f t="array" aca="1" ref="X24" ca="1">AVERAGE(ABS(INDIRECT("'"&amp;C24&amp;"'!C$3:C$31")-INDIRECT("'"&amp;C24&amp;"'!M$3:M$31")))</f>
        <v>13.172413793103448</v>
      </c>
    </row>
    <row r="25" spans="1:24" x14ac:dyDescent="0.35">
      <c r="A25" s="78">
        <v>6</v>
      </c>
      <c r="B25" s="78" t="s">
        <v>177</v>
      </c>
      <c r="C25" s="78" t="str">
        <f t="shared" si="0"/>
        <v>DS6_T2_plain</v>
      </c>
      <c r="D25" s="80" t="str">
        <f t="shared" si="1"/>
        <v>to_table</v>
      </c>
      <c r="J25" s="82">
        <f t="shared" ca="1" si="2"/>
        <v>0.99227475769340689</v>
      </c>
      <c r="K25" s="82" cm="1">
        <f t="array" aca="1" ref="K25" ca="1">SQRT(AVERAGE((INDIRECT("'" &amp; C25 &amp; "'!C$3:C$31") - INDIRECT("'" &amp; C25 &amp; "'!I$3:I$31"))^2))</f>
        <v>5.5429358584629576</v>
      </c>
      <c r="L25" s="82" cm="1">
        <f t="array" aca="1" ref="L25" ca="1">AVERAGE(ABS(INDIRECT("'"&amp;C25&amp;"'!C$3:C$31")-INDIRECT("'"&amp;C25&amp;"'!I$3:I$31")))</f>
        <v>5</v>
      </c>
      <c r="M25" s="78">
        <f t="shared" ca="1" si="3"/>
        <v>0.35413679334531611</v>
      </c>
      <c r="N25" s="78" cm="1">
        <f t="array" aca="1" ref="N25" ca="1">SQRT(AVERAGE((INDIRECT("'" &amp; C25 &amp; "'!C$3:C$31") - INDIRECT("'" &amp; C25 &amp; "'!J$3:J$31"))^2))</f>
        <v>17.135363715286946</v>
      </c>
      <c r="O25" s="78" cm="1">
        <f t="array" aca="1" ref="O25" ca="1">AVERAGE(ABS(INDIRECT("'"&amp;C25&amp;"'!C$3:C$31")-INDIRECT("'"&amp;C25&amp;"'!J$3:J$31")))</f>
        <v>13.896551724137931</v>
      </c>
      <c r="P25" s="79">
        <f t="shared" ca="1" si="4"/>
        <v>0.43292480145623363</v>
      </c>
      <c r="Q25" s="79" cm="1">
        <f t="array" aca="1" ref="Q25" ca="1">SQRT(AVERAGE((INDIRECT("'" &amp; C25 &amp; "'!C$3:C$31") - INDIRECT("'" &amp; C25 &amp; "'!K$3:K$31"))^2))</f>
        <v>16.918669549061619</v>
      </c>
      <c r="R25" s="79" cm="1">
        <f t="array" aca="1" ref="R25" ca="1">AVERAGE(ABS(INDIRECT("'"&amp;C25&amp;"'!C$3:C$31")-INDIRECT("'"&amp;C25&amp;"'!K$3:K$31")))</f>
        <v>12.724137931034482</v>
      </c>
      <c r="S25" s="78">
        <f t="shared" ca="1" si="5"/>
        <v>0.53132074521345796</v>
      </c>
      <c r="T25" s="78" cm="1">
        <f t="array" aca="1" ref="T25" ca="1">SQRT(AVERAGE((INDIRECT("'" &amp; C25 &amp; "'!C$3:C$31") - INDIRECT("'" &amp; C25 &amp; "'!L$3:L$31"))^2))</f>
        <v>15.091673886274352</v>
      </c>
      <c r="U25" s="78" cm="1">
        <f t="array" aca="1" ref="U25" ca="1">AVERAGE(ABS(INDIRECT("'"&amp;C25&amp;"'!C$3:C$31")-INDIRECT("'"&amp;C25&amp;"'!L$3:L$31")))</f>
        <v>11.620689655172415</v>
      </c>
      <c r="V25" s="79">
        <f t="shared" ca="1" si="6"/>
        <v>0.37852183896292924</v>
      </c>
      <c r="W25" s="79" cm="1">
        <f t="array" aca="1" ref="W25" ca="1">SQRT(AVERAGE((INDIRECT("'" &amp; C25 &amp; "'!C$3:C$31") - INDIRECT("'" &amp; C25 &amp; "'!M$3:M$31"))^2))</f>
        <v>16.913573410643931</v>
      </c>
      <c r="X25" s="79" cm="1">
        <f t="array" aca="1" ref="X25" ca="1">AVERAGE(ABS(INDIRECT("'"&amp;C25&amp;"'!C$3:C$31")-INDIRECT("'"&amp;C25&amp;"'!M$3:M$31")))</f>
        <v>13.172413793103448</v>
      </c>
    </row>
    <row r="26" spans="1:24" x14ac:dyDescent="0.35">
      <c r="A26" s="78">
        <v>6</v>
      </c>
      <c r="B26" s="78" t="s">
        <v>178</v>
      </c>
      <c r="C26" s="78" t="str">
        <f t="shared" si="0"/>
        <v>DS6_T2_bar</v>
      </c>
      <c r="D26" s="80" t="str">
        <f t="shared" si="1"/>
        <v>to_table</v>
      </c>
      <c r="J26" s="82">
        <f t="shared" ca="1" si="2"/>
        <v>0.99227475769340689</v>
      </c>
      <c r="K26" s="82" cm="1">
        <f t="array" aca="1" ref="K26" ca="1">SQRT(AVERAGE((INDIRECT("'" &amp; C26 &amp; "'!C$3:C$31") - INDIRECT("'" &amp; C26 &amp; "'!I$3:I$31"))^2))</f>
        <v>5.5429358584629576</v>
      </c>
      <c r="L26" s="82" cm="1">
        <f t="array" aca="1" ref="L26" ca="1">AVERAGE(ABS(INDIRECT("'"&amp;C26&amp;"'!C$3:C$31")-INDIRECT("'"&amp;C26&amp;"'!I$3:I$31")))</f>
        <v>5</v>
      </c>
      <c r="M26" s="78">
        <f t="shared" ca="1" si="3"/>
        <v>0.35413679334531611</v>
      </c>
      <c r="N26" s="78" cm="1">
        <f t="array" aca="1" ref="N26" ca="1">SQRT(AVERAGE((INDIRECT("'" &amp; C26 &amp; "'!C$3:C$31") - INDIRECT("'" &amp; C26 &amp; "'!J$3:J$31"))^2))</f>
        <v>17.135363715286946</v>
      </c>
      <c r="O26" s="78" cm="1">
        <f t="array" aca="1" ref="O26" ca="1">AVERAGE(ABS(INDIRECT("'"&amp;C26&amp;"'!C$3:C$31")-INDIRECT("'"&amp;C26&amp;"'!J$3:J$31")))</f>
        <v>13.896551724137931</v>
      </c>
      <c r="P26" s="79">
        <f t="shared" ca="1" si="4"/>
        <v>0.43292480145623363</v>
      </c>
      <c r="Q26" s="79" cm="1">
        <f t="array" aca="1" ref="Q26" ca="1">SQRT(AVERAGE((INDIRECT("'" &amp; C26 &amp; "'!C$3:C$31") - INDIRECT("'" &amp; C26 &amp; "'!K$3:K$31"))^2))</f>
        <v>16.918669549061619</v>
      </c>
      <c r="R26" s="79" cm="1">
        <f t="array" aca="1" ref="R26" ca="1">AVERAGE(ABS(INDIRECT("'"&amp;C26&amp;"'!C$3:C$31")-INDIRECT("'"&amp;C26&amp;"'!K$3:K$31")))</f>
        <v>12.724137931034482</v>
      </c>
      <c r="S26" s="78">
        <f t="shared" ca="1" si="5"/>
        <v>0.53132074521345796</v>
      </c>
      <c r="T26" s="78" cm="1">
        <f t="array" aca="1" ref="T26" ca="1">SQRT(AVERAGE((INDIRECT("'" &amp; C26 &amp; "'!C$3:C$31") - INDIRECT("'" &amp; C26 &amp; "'!L$3:L$31"))^2))</f>
        <v>15.091673886274352</v>
      </c>
      <c r="U26" s="78" cm="1">
        <f t="array" aca="1" ref="U26" ca="1">AVERAGE(ABS(INDIRECT("'"&amp;C26&amp;"'!C$3:C$31")-INDIRECT("'"&amp;C26&amp;"'!L$3:L$31")))</f>
        <v>11.620689655172415</v>
      </c>
      <c r="V26" s="79">
        <f t="shared" ca="1" si="6"/>
        <v>0.37852183896292924</v>
      </c>
      <c r="W26" s="79" cm="1">
        <f t="array" aca="1" ref="W26" ca="1">SQRT(AVERAGE((INDIRECT("'" &amp; C26 &amp; "'!C$3:C$31") - INDIRECT("'" &amp; C26 &amp; "'!M$3:M$31"))^2))</f>
        <v>16.913573410643931</v>
      </c>
      <c r="X26" s="79" cm="1">
        <f t="array" aca="1" ref="X26" ca="1">AVERAGE(ABS(INDIRECT("'"&amp;C26&amp;"'!C$3:C$31")-INDIRECT("'"&amp;C26&amp;"'!M$3:M$31")))</f>
        <v>13.172413793103448</v>
      </c>
    </row>
    <row r="27" spans="1:24" x14ac:dyDescent="0.35">
      <c r="A27" s="78">
        <v>7</v>
      </c>
      <c r="B27" s="78" t="s">
        <v>182</v>
      </c>
      <c r="C27" s="78" t="str">
        <f t="shared" si="0"/>
        <v>DS7_T2_color</v>
      </c>
      <c r="D27" s="80" t="str">
        <f t="shared" si="1"/>
        <v>to_table</v>
      </c>
      <c r="H27" s="78">
        <f ca="1">AVERAGE(L27,R27,U27,X27)</f>
        <v>14.456896551724139</v>
      </c>
      <c r="I27" s="78">
        <f ca="1">AVERAGE(K27,Q27,T27,W27)</f>
        <v>17.580663260245974</v>
      </c>
      <c r="J27" s="79">
        <f t="shared" ca="1" si="2"/>
        <v>0.56738854791141446</v>
      </c>
      <c r="K27" s="79" cm="1">
        <f t="array" aca="1" ref="K27" ca="1">SQRT(AVERAGE((INDIRECT("'" &amp; C27 &amp; "'!C$3:C$31") - INDIRECT("'" &amp; C27 &amp; "'!I$3:I$31"))^2))</f>
        <v>10.794315234386586</v>
      </c>
      <c r="L27" s="79" cm="1">
        <f t="array" aca="1" ref="L27" ca="1">AVERAGE(ABS(INDIRECT("'"&amp;C27&amp;"'!C$3:C$31")-INDIRECT("'"&amp;C27&amp;"'!I$3:I$31")))</f>
        <v>8.4482758620689662</v>
      </c>
      <c r="M27" s="82">
        <f t="shared" ca="1" si="3"/>
        <v>0.99941483276183429</v>
      </c>
      <c r="N27" s="82" cm="1">
        <f t="array" aca="1" ref="N27" ca="1">SQRT(AVERAGE((INDIRECT("'" &amp; C27 &amp; "'!C$3:C$31") - INDIRECT("'" &amp; C27 &amp; "'!J$3:J$31"))^2))</f>
        <v>3.690621852096529</v>
      </c>
      <c r="O27" s="82" cm="1">
        <f t="array" aca="1" ref="O27" ca="1">AVERAGE(ABS(INDIRECT("'"&amp;C27&amp;"'!C$3:C$31")-INDIRECT("'"&amp;C27&amp;"'!J$3:J$31")))</f>
        <v>3.4827586206896552</v>
      </c>
      <c r="P27" s="79">
        <f t="shared" ca="1" si="4"/>
        <v>0.44401968911309131</v>
      </c>
      <c r="Q27" s="79" cm="1">
        <f t="array" aca="1" ref="Q27" ca="1">SQRT(AVERAGE((INDIRECT("'" &amp; C27 &amp; "'!C$3:C$31") - INDIRECT("'" &amp; C27 &amp; "'!K$3:K$31"))^2))</f>
        <v>11.820496517957039</v>
      </c>
      <c r="R27" s="79" cm="1">
        <f t="array" aca="1" ref="R27" ca="1">AVERAGE(ABS(INDIRECT("'"&amp;C27&amp;"'!C$3:C$31")-INDIRECT("'"&amp;C27&amp;"'!K$3:K$31")))</f>
        <v>9.1034482758620694</v>
      </c>
      <c r="S27" s="78">
        <f t="shared" ca="1" si="5"/>
        <v>0.29117355789634297</v>
      </c>
      <c r="T27" s="78" cm="1">
        <f t="array" aca="1" ref="T27" ca="1">SQRT(AVERAGE((INDIRECT("'" &amp; C27 &amp; "'!C$3:C$31") - INDIRECT("'" &amp; C27 &amp; "'!L$3:L$31"))^2))</f>
        <v>13.852673089484858</v>
      </c>
      <c r="U27" s="78" cm="1">
        <f t="array" aca="1" ref="U27" ca="1">AVERAGE(ABS(INDIRECT("'"&amp;C27&amp;"'!C$3:C$31")-INDIRECT("'"&amp;C27&amp;"'!L$3:L$31")))</f>
        <v>10.862068965517242</v>
      </c>
      <c r="V27" s="79">
        <f t="shared" ca="1" si="6"/>
        <v>0.19153901536789525</v>
      </c>
      <c r="W27" s="79" cm="1">
        <f t="array" aca="1" ref="W27" ca="1">SQRT(AVERAGE((INDIRECT("'" &amp; C27 &amp; "'!C$3:C$31") - INDIRECT("'" &amp; C27 &amp; "'!M$3:M$31"))^2))</f>
        <v>33.855168199155408</v>
      </c>
      <c r="X27" s="79" cm="1">
        <f t="array" aca="1" ref="X27" ca="1">AVERAGE(ABS(INDIRECT("'"&amp;C27&amp;"'!C$3:C$31")-INDIRECT("'"&amp;C27&amp;"'!M$3:M$31")))</f>
        <v>29.413793103448278</v>
      </c>
    </row>
    <row r="28" spans="1:24" x14ac:dyDescent="0.35">
      <c r="A28" s="78">
        <v>7</v>
      </c>
      <c r="B28" s="78" t="s">
        <v>176</v>
      </c>
      <c r="C28" s="78" t="str">
        <f t="shared" si="0"/>
        <v>DS7_T2_zebra</v>
      </c>
      <c r="D28" s="80" t="str">
        <f t="shared" si="1"/>
        <v>to_table</v>
      </c>
      <c r="J28" s="79">
        <f t="shared" ca="1" si="2"/>
        <v>0.56738854791141446</v>
      </c>
      <c r="K28" s="79" cm="1">
        <f t="array" aca="1" ref="K28" ca="1">SQRT(AVERAGE((INDIRECT("'" &amp; C28 &amp; "'!C$3:C$31") - INDIRECT("'" &amp; C28 &amp; "'!I$3:I$31"))^2))</f>
        <v>10.794315234386586</v>
      </c>
      <c r="L28" s="79" cm="1">
        <f t="array" aca="1" ref="L28" ca="1">AVERAGE(ABS(INDIRECT("'"&amp;C28&amp;"'!C$3:C$31")-INDIRECT("'"&amp;C28&amp;"'!I$3:I$31")))</f>
        <v>8.4482758620689662</v>
      </c>
      <c r="M28" s="82">
        <f t="shared" ca="1" si="3"/>
        <v>0.99941483276183429</v>
      </c>
      <c r="N28" s="82" cm="1">
        <f t="array" aca="1" ref="N28" ca="1">SQRT(AVERAGE((INDIRECT("'" &amp; C28 &amp; "'!C$3:C$31") - INDIRECT("'" &amp; C28 &amp; "'!J$3:J$31"))^2))</f>
        <v>3.690621852096529</v>
      </c>
      <c r="O28" s="82" cm="1">
        <f t="array" aca="1" ref="O28" ca="1">AVERAGE(ABS(INDIRECT("'"&amp;C28&amp;"'!C$3:C$31")-INDIRECT("'"&amp;C28&amp;"'!J$3:J$31")))</f>
        <v>3.4827586206896552</v>
      </c>
      <c r="P28" s="79">
        <f t="shared" ca="1" si="4"/>
        <v>0.44401968911309131</v>
      </c>
      <c r="Q28" s="79" cm="1">
        <f t="array" aca="1" ref="Q28" ca="1">SQRT(AVERAGE((INDIRECT("'" &amp; C28 &amp; "'!C$3:C$31") - INDIRECT("'" &amp; C28 &amp; "'!K$3:K$31"))^2))</f>
        <v>11.820496517957039</v>
      </c>
      <c r="R28" s="79" cm="1">
        <f t="array" aca="1" ref="R28" ca="1">AVERAGE(ABS(INDIRECT("'"&amp;C28&amp;"'!C$3:C$31")-INDIRECT("'"&amp;C28&amp;"'!K$3:K$31")))</f>
        <v>9.1034482758620694</v>
      </c>
      <c r="S28" s="78">
        <f t="shared" ca="1" si="5"/>
        <v>0.29117355789634297</v>
      </c>
      <c r="T28" s="78" cm="1">
        <f t="array" aca="1" ref="T28" ca="1">SQRT(AVERAGE((INDIRECT("'" &amp; C28 &amp; "'!C$3:C$31") - INDIRECT("'" &amp; C28 &amp; "'!L$3:L$31"))^2))</f>
        <v>13.852673089484858</v>
      </c>
      <c r="U28" s="78" cm="1">
        <f t="array" aca="1" ref="U28" ca="1">AVERAGE(ABS(INDIRECT("'"&amp;C28&amp;"'!C$3:C$31")-INDIRECT("'"&amp;C28&amp;"'!L$3:L$31")))</f>
        <v>10.862068965517242</v>
      </c>
      <c r="V28" s="79">
        <f t="shared" ca="1" si="6"/>
        <v>0.19153901536789525</v>
      </c>
      <c r="W28" s="79" cm="1">
        <f t="array" aca="1" ref="W28" ca="1">SQRT(AVERAGE((INDIRECT("'" &amp; C28 &amp; "'!C$3:C$31") - INDIRECT("'" &amp; C28 &amp; "'!M$3:M$31"))^2))</f>
        <v>33.855168199155408</v>
      </c>
      <c r="X28" s="79" cm="1">
        <f t="array" aca="1" ref="X28" ca="1">AVERAGE(ABS(INDIRECT("'"&amp;C28&amp;"'!C$3:C$31")-INDIRECT("'"&amp;C28&amp;"'!M$3:M$31")))</f>
        <v>29.413793103448278</v>
      </c>
    </row>
    <row r="29" spans="1:24" x14ac:dyDescent="0.35">
      <c r="A29" s="78">
        <v>7</v>
      </c>
      <c r="B29" s="78" t="s">
        <v>177</v>
      </c>
      <c r="C29" s="78" t="str">
        <f t="shared" si="0"/>
        <v>DS7_T2_plain</v>
      </c>
      <c r="D29" s="80" t="str">
        <f t="shared" si="1"/>
        <v>to_table</v>
      </c>
      <c r="J29" s="79">
        <f t="shared" ca="1" si="2"/>
        <v>0.56738854791141446</v>
      </c>
      <c r="K29" s="79" cm="1">
        <f t="array" aca="1" ref="K29" ca="1">SQRT(AVERAGE((INDIRECT("'" &amp; C29 &amp; "'!C$3:C$31") - INDIRECT("'" &amp; C29 &amp; "'!I$3:I$31"))^2))</f>
        <v>10.794315234386586</v>
      </c>
      <c r="L29" s="79" cm="1">
        <f t="array" aca="1" ref="L29" ca="1">AVERAGE(ABS(INDIRECT("'"&amp;C29&amp;"'!C$3:C$31")-INDIRECT("'"&amp;C29&amp;"'!I$3:I$31")))</f>
        <v>8.4482758620689662</v>
      </c>
      <c r="M29" s="82">
        <f t="shared" ca="1" si="3"/>
        <v>0.99941483276183429</v>
      </c>
      <c r="N29" s="82" cm="1">
        <f t="array" aca="1" ref="N29" ca="1">SQRT(AVERAGE((INDIRECT("'" &amp; C29 &amp; "'!C$3:C$31") - INDIRECT("'" &amp; C29 &amp; "'!J$3:J$31"))^2))</f>
        <v>3.690621852096529</v>
      </c>
      <c r="O29" s="82" cm="1">
        <f t="array" aca="1" ref="O29" ca="1">AVERAGE(ABS(INDIRECT("'"&amp;C29&amp;"'!C$3:C$31")-INDIRECT("'"&amp;C29&amp;"'!J$3:J$31")))</f>
        <v>3.4827586206896552</v>
      </c>
      <c r="P29" s="79">
        <f t="shared" ca="1" si="4"/>
        <v>0.44401968911309131</v>
      </c>
      <c r="Q29" s="79" cm="1">
        <f t="array" aca="1" ref="Q29" ca="1">SQRT(AVERAGE((INDIRECT("'" &amp; C29 &amp; "'!C$3:C$31") - INDIRECT("'" &amp; C29 &amp; "'!K$3:K$31"))^2))</f>
        <v>11.820496517957039</v>
      </c>
      <c r="R29" s="79" cm="1">
        <f t="array" aca="1" ref="R29" ca="1">AVERAGE(ABS(INDIRECT("'"&amp;C29&amp;"'!C$3:C$31")-INDIRECT("'"&amp;C29&amp;"'!K$3:K$31")))</f>
        <v>9.1034482758620694</v>
      </c>
      <c r="S29" s="78">
        <f t="shared" ca="1" si="5"/>
        <v>0.29117355789634297</v>
      </c>
      <c r="T29" s="78" cm="1">
        <f t="array" aca="1" ref="T29" ca="1">SQRT(AVERAGE((INDIRECT("'" &amp; C29 &amp; "'!C$3:C$31") - INDIRECT("'" &amp; C29 &amp; "'!L$3:L$31"))^2))</f>
        <v>13.852673089484858</v>
      </c>
      <c r="U29" s="78" cm="1">
        <f t="array" aca="1" ref="U29" ca="1">AVERAGE(ABS(INDIRECT("'"&amp;C29&amp;"'!C$3:C$31")-INDIRECT("'"&amp;C29&amp;"'!L$3:L$31")))</f>
        <v>10.862068965517242</v>
      </c>
      <c r="V29" s="79">
        <f t="shared" ca="1" si="6"/>
        <v>0.19153901536789525</v>
      </c>
      <c r="W29" s="79" cm="1">
        <f t="array" aca="1" ref="W29" ca="1">SQRT(AVERAGE((INDIRECT("'" &amp; C29 &amp; "'!C$3:C$31") - INDIRECT("'" &amp; C29 &amp; "'!M$3:M$31"))^2))</f>
        <v>33.855168199155408</v>
      </c>
      <c r="X29" s="79" cm="1">
        <f t="array" aca="1" ref="X29" ca="1">AVERAGE(ABS(INDIRECT("'"&amp;C29&amp;"'!C$3:C$31")-INDIRECT("'"&amp;C29&amp;"'!M$3:M$31")))</f>
        <v>29.413793103448278</v>
      </c>
    </row>
    <row r="30" spans="1:24" x14ac:dyDescent="0.35">
      <c r="A30" s="78">
        <v>7</v>
      </c>
      <c r="B30" s="78" t="s">
        <v>178</v>
      </c>
      <c r="C30" s="78" t="str">
        <f t="shared" si="0"/>
        <v>DS7_T2_bar</v>
      </c>
      <c r="D30" s="80" t="str">
        <f t="shared" si="1"/>
        <v>to_table</v>
      </c>
      <c r="J30" s="79">
        <f t="shared" ca="1" si="2"/>
        <v>0.56738854791141446</v>
      </c>
      <c r="K30" s="79" cm="1">
        <f t="array" aca="1" ref="K30" ca="1">SQRT(AVERAGE((INDIRECT("'" &amp; C30 &amp; "'!C$3:C$31") - INDIRECT("'" &amp; C30 &amp; "'!I$3:I$31"))^2))</f>
        <v>10.794315234386586</v>
      </c>
      <c r="L30" s="79" cm="1">
        <f t="array" aca="1" ref="L30" ca="1">AVERAGE(ABS(INDIRECT("'"&amp;C30&amp;"'!C$3:C$31")-INDIRECT("'"&amp;C30&amp;"'!I$3:I$31")))</f>
        <v>8.4482758620689662</v>
      </c>
      <c r="M30" s="82">
        <f t="shared" ca="1" si="3"/>
        <v>0.99941483276183429</v>
      </c>
      <c r="N30" s="82" cm="1">
        <f t="array" aca="1" ref="N30" ca="1">SQRT(AVERAGE((INDIRECT("'" &amp; C30 &amp; "'!C$3:C$31") - INDIRECT("'" &amp; C30 &amp; "'!J$3:J$31"))^2))</f>
        <v>3.690621852096529</v>
      </c>
      <c r="O30" s="82" cm="1">
        <f t="array" aca="1" ref="O30" ca="1">AVERAGE(ABS(INDIRECT("'"&amp;C30&amp;"'!C$3:C$31")-INDIRECT("'"&amp;C30&amp;"'!J$3:J$31")))</f>
        <v>3.4827586206896552</v>
      </c>
      <c r="P30" s="79">
        <f t="shared" ca="1" si="4"/>
        <v>0.44401968911309131</v>
      </c>
      <c r="Q30" s="79" cm="1">
        <f t="array" aca="1" ref="Q30" ca="1">SQRT(AVERAGE((INDIRECT("'" &amp; C30 &amp; "'!C$3:C$31") - INDIRECT("'" &amp; C30 &amp; "'!K$3:K$31"))^2))</f>
        <v>11.820496517957039</v>
      </c>
      <c r="R30" s="79" cm="1">
        <f t="array" aca="1" ref="R30" ca="1">AVERAGE(ABS(INDIRECT("'"&amp;C30&amp;"'!C$3:C$31")-INDIRECT("'"&amp;C30&amp;"'!K$3:K$31")))</f>
        <v>9.1034482758620694</v>
      </c>
      <c r="S30" s="78">
        <f t="shared" ca="1" si="5"/>
        <v>0.29117355789634297</v>
      </c>
      <c r="T30" s="78" cm="1">
        <f t="array" aca="1" ref="T30" ca="1">SQRT(AVERAGE((INDIRECT("'" &amp; C30 &amp; "'!C$3:C$31") - INDIRECT("'" &amp; C30 &amp; "'!L$3:L$31"))^2))</f>
        <v>13.852673089484858</v>
      </c>
      <c r="U30" s="78" cm="1">
        <f t="array" aca="1" ref="U30" ca="1">AVERAGE(ABS(INDIRECT("'"&amp;C30&amp;"'!C$3:C$31")-INDIRECT("'"&amp;C30&amp;"'!L$3:L$31")))</f>
        <v>10.862068965517242</v>
      </c>
      <c r="V30" s="79">
        <f t="shared" ca="1" si="6"/>
        <v>0.19153901536789525</v>
      </c>
      <c r="W30" s="79" cm="1">
        <f t="array" aca="1" ref="W30" ca="1">SQRT(AVERAGE((INDIRECT("'" &amp; C30 &amp; "'!C$3:C$31") - INDIRECT("'" &amp; C30 &amp; "'!M$3:M$31"))^2))</f>
        <v>33.855168199155408</v>
      </c>
      <c r="X30" s="79" cm="1">
        <f t="array" aca="1" ref="X30" ca="1">AVERAGE(ABS(INDIRECT("'"&amp;C30&amp;"'!C$3:C$31")-INDIRECT("'"&amp;C30&amp;"'!M$3:M$31")))</f>
        <v>29.413793103448278</v>
      </c>
    </row>
    <row r="31" spans="1:24" x14ac:dyDescent="0.35">
      <c r="A31" s="78">
        <v>8</v>
      </c>
      <c r="B31" s="78" t="s">
        <v>182</v>
      </c>
      <c r="C31" s="78" t="str">
        <f t="shared" si="0"/>
        <v>DS8_T2_color</v>
      </c>
      <c r="D31" s="80" t="str">
        <f t="shared" si="1"/>
        <v>to_table</v>
      </c>
      <c r="H31" s="78">
        <f ca="1">AVERAGE(L31,O31,R31,X31)</f>
        <v>13.689655172413794</v>
      </c>
      <c r="I31" s="78">
        <f ca="1">AVERAGE(K31,N31,Q31,W31)</f>
        <v>16.923758829805955</v>
      </c>
      <c r="J31" s="79">
        <f t="shared" ca="1" si="2"/>
        <v>0.23668659945962353</v>
      </c>
      <c r="K31" s="79" cm="1">
        <f t="array" aca="1" ref="K31" ca="1">SQRT(AVERAGE((INDIRECT("'" &amp; C31 &amp; "'!C$3:C$31") - INDIRECT("'" &amp; C31 &amp; "'!I$3:I$31"))^2))</f>
        <v>13.914765167086809</v>
      </c>
      <c r="L31" s="79" cm="1">
        <f t="array" aca="1" ref="L31" ca="1">AVERAGE(ABS(INDIRECT("'"&amp;C31&amp;"'!C$3:C$31")-INDIRECT("'"&amp;C31&amp;"'!I$3:I$31")))</f>
        <v>11.206896551724139</v>
      </c>
      <c r="M31" s="78">
        <f t="shared" ca="1" si="3"/>
        <v>0.54240714952087965</v>
      </c>
      <c r="N31" s="78" cm="1">
        <f t="array" aca="1" ref="N31" ca="1">SQRT(AVERAGE((INDIRECT("'" &amp; C31 &amp; "'!C$3:C$31") - INDIRECT("'" &amp; C31 &amp; "'!J$3:J$31"))^2))</f>
        <v>10.848486307887097</v>
      </c>
      <c r="O31" s="78" cm="1">
        <f t="array" aca="1" ref="O31" ca="1">AVERAGE(ABS(INDIRECT("'"&amp;C31&amp;"'!C$3:C$31")-INDIRECT("'"&amp;C31&amp;"'!J$3:J$31")))</f>
        <v>8.6551724137931032</v>
      </c>
      <c r="P31" s="79">
        <f t="shared" ca="1" si="4"/>
        <v>0.43119213416509178</v>
      </c>
      <c r="Q31" s="79" cm="1">
        <f t="array" aca="1" ref="Q31" ca="1">SQRT(AVERAGE((INDIRECT("'" &amp; C31 &amp; "'!C$3:C$31") - INDIRECT("'" &amp; C31 &amp; "'!K$3:K$31"))^2))</f>
        <v>12.59857682165071</v>
      </c>
      <c r="R31" s="79" cm="1">
        <f t="array" aca="1" ref="R31" ca="1">AVERAGE(ABS(INDIRECT("'"&amp;C31&amp;"'!C$3:C$31")-INDIRECT("'"&amp;C31&amp;"'!K$3:K$31")))</f>
        <v>10.172413793103448</v>
      </c>
      <c r="S31" s="82">
        <f t="shared" ca="1" si="5"/>
        <v>0.99941483276183452</v>
      </c>
      <c r="T31" s="82" cm="1">
        <f t="array" aca="1" ref="T31" ca="1">SQRT(AVERAGE((INDIRECT("'" &amp; C31 &amp; "'!C$3:C$31") - INDIRECT("'" &amp; C31 &amp; "'!L$3:L$31"))^2))</f>
        <v>3.690621852096529</v>
      </c>
      <c r="U31" s="82" cm="1">
        <f t="array" aca="1" ref="U31" ca="1">AVERAGE(ABS(INDIRECT("'"&amp;C31&amp;"'!C$3:C$31")-INDIRECT("'"&amp;C31&amp;"'!L$3:L$31")))</f>
        <v>3.4827586206896552</v>
      </c>
      <c r="V31" s="79">
        <f t="shared" ca="1" si="6"/>
        <v>0.24433326364134558</v>
      </c>
      <c r="W31" s="79" cm="1">
        <f t="array" aca="1" ref="W31" ca="1">SQRT(AVERAGE((INDIRECT("'" &amp; C31 &amp; "'!C$3:C$31") - INDIRECT("'" &amp; C31 &amp; "'!M$3:M$31"))^2))</f>
        <v>30.333207022599211</v>
      </c>
      <c r="X31" s="79" cm="1">
        <f t="array" aca="1" ref="X31" ca="1">AVERAGE(ABS(INDIRECT("'"&amp;C31&amp;"'!C$3:C$31")-INDIRECT("'"&amp;C31&amp;"'!M$3:M$31")))</f>
        <v>24.724137931034484</v>
      </c>
    </row>
    <row r="32" spans="1:24" x14ac:dyDescent="0.35">
      <c r="A32" s="78">
        <v>8</v>
      </c>
      <c r="B32" s="78" t="s">
        <v>176</v>
      </c>
      <c r="C32" s="78" t="str">
        <f t="shared" si="0"/>
        <v>DS8_T2_zebra</v>
      </c>
      <c r="D32" s="80" t="str">
        <f t="shared" si="1"/>
        <v>to_table</v>
      </c>
      <c r="J32" s="79">
        <f t="shared" ca="1" si="2"/>
        <v>0.23668659945962353</v>
      </c>
      <c r="K32" s="79" cm="1">
        <f t="array" aca="1" ref="K32" ca="1">SQRT(AVERAGE((INDIRECT("'" &amp; C32 &amp; "'!C$3:C$31") - INDIRECT("'" &amp; C32 &amp; "'!I$3:I$31"))^2))</f>
        <v>13.914765167086809</v>
      </c>
      <c r="L32" s="79" cm="1">
        <f t="array" aca="1" ref="L32" ca="1">AVERAGE(ABS(INDIRECT("'"&amp;C32&amp;"'!C$3:C$31")-INDIRECT("'"&amp;C32&amp;"'!I$3:I$31")))</f>
        <v>11.206896551724139</v>
      </c>
      <c r="M32" s="78">
        <f t="shared" ca="1" si="3"/>
        <v>0.54240714952087965</v>
      </c>
      <c r="N32" s="78" cm="1">
        <f t="array" aca="1" ref="N32" ca="1">SQRT(AVERAGE((INDIRECT("'" &amp; C32 &amp; "'!C$3:C$31") - INDIRECT("'" &amp; C32 &amp; "'!J$3:J$31"))^2))</f>
        <v>10.848486307887097</v>
      </c>
      <c r="O32" s="78" cm="1">
        <f t="array" aca="1" ref="O32" ca="1">AVERAGE(ABS(INDIRECT("'"&amp;C32&amp;"'!C$3:C$31")-INDIRECT("'"&amp;C32&amp;"'!J$3:J$31")))</f>
        <v>8.6551724137931032</v>
      </c>
      <c r="P32" s="79">
        <f t="shared" ca="1" si="4"/>
        <v>0.43119213416509178</v>
      </c>
      <c r="Q32" s="79" cm="1">
        <f t="array" aca="1" ref="Q32" ca="1">SQRT(AVERAGE((INDIRECT("'" &amp; C32 &amp; "'!C$3:C$31") - INDIRECT("'" &amp; C32 &amp; "'!K$3:K$31"))^2))</f>
        <v>12.59857682165071</v>
      </c>
      <c r="R32" s="79" cm="1">
        <f t="array" aca="1" ref="R32" ca="1">AVERAGE(ABS(INDIRECT("'"&amp;C32&amp;"'!C$3:C$31")-INDIRECT("'"&amp;C32&amp;"'!K$3:K$31")))</f>
        <v>10.172413793103448</v>
      </c>
      <c r="S32" s="82">
        <f t="shared" ca="1" si="5"/>
        <v>0.99941483276183452</v>
      </c>
      <c r="T32" s="82" cm="1">
        <f t="array" aca="1" ref="T32" ca="1">SQRT(AVERAGE((INDIRECT("'" &amp; C32 &amp; "'!C$3:C$31") - INDIRECT("'" &amp; C32 &amp; "'!L$3:L$31"))^2))</f>
        <v>3.690621852096529</v>
      </c>
      <c r="U32" s="82" cm="1">
        <f t="array" aca="1" ref="U32" ca="1">AVERAGE(ABS(INDIRECT("'"&amp;C32&amp;"'!C$3:C$31")-INDIRECT("'"&amp;C32&amp;"'!L$3:L$31")))</f>
        <v>3.4827586206896552</v>
      </c>
      <c r="V32" s="79">
        <f t="shared" ca="1" si="6"/>
        <v>0.24433326364134558</v>
      </c>
      <c r="W32" s="79" cm="1">
        <f t="array" aca="1" ref="W32" ca="1">SQRT(AVERAGE((INDIRECT("'" &amp; C32 &amp; "'!C$3:C$31") - INDIRECT("'" &amp; C32 &amp; "'!M$3:M$31"))^2))</f>
        <v>30.333207022599211</v>
      </c>
      <c r="X32" s="79" cm="1">
        <f t="array" aca="1" ref="X32" ca="1">AVERAGE(ABS(INDIRECT("'"&amp;C32&amp;"'!C$3:C$31")-INDIRECT("'"&amp;C32&amp;"'!M$3:M$31")))</f>
        <v>24.724137931034484</v>
      </c>
    </row>
    <row r="33" spans="1:24" x14ac:dyDescent="0.35">
      <c r="A33" s="78">
        <v>8</v>
      </c>
      <c r="B33" s="78" t="s">
        <v>177</v>
      </c>
      <c r="C33" s="78" t="str">
        <f t="shared" si="0"/>
        <v>DS8_T2_plain</v>
      </c>
      <c r="D33" s="80" t="str">
        <f t="shared" si="1"/>
        <v>to_table</v>
      </c>
      <c r="J33" s="79">
        <f t="shared" ca="1" si="2"/>
        <v>0.23668659945962353</v>
      </c>
      <c r="K33" s="79" cm="1">
        <f t="array" aca="1" ref="K33" ca="1">SQRT(AVERAGE((INDIRECT("'" &amp; C33 &amp; "'!C$3:C$31") - INDIRECT("'" &amp; C33 &amp; "'!I$3:I$31"))^2))</f>
        <v>13.914765167086809</v>
      </c>
      <c r="L33" s="79" cm="1">
        <f t="array" aca="1" ref="L33" ca="1">AVERAGE(ABS(INDIRECT("'"&amp;C33&amp;"'!C$3:C$31")-INDIRECT("'"&amp;C33&amp;"'!I$3:I$31")))</f>
        <v>11.206896551724139</v>
      </c>
      <c r="M33" s="78">
        <f t="shared" ca="1" si="3"/>
        <v>0.54240714952087965</v>
      </c>
      <c r="N33" s="78" cm="1">
        <f t="array" aca="1" ref="N33" ca="1">SQRT(AVERAGE((INDIRECT("'" &amp; C33 &amp; "'!C$3:C$31") - INDIRECT("'" &amp; C33 &amp; "'!J$3:J$31"))^2))</f>
        <v>10.848486307887097</v>
      </c>
      <c r="O33" s="78" cm="1">
        <f t="array" aca="1" ref="O33" ca="1">AVERAGE(ABS(INDIRECT("'"&amp;C33&amp;"'!C$3:C$31")-INDIRECT("'"&amp;C33&amp;"'!J$3:J$31")))</f>
        <v>8.6551724137931032</v>
      </c>
      <c r="P33" s="79">
        <f t="shared" ca="1" si="4"/>
        <v>0.43119213416509178</v>
      </c>
      <c r="Q33" s="79" cm="1">
        <f t="array" aca="1" ref="Q33" ca="1">SQRT(AVERAGE((INDIRECT("'" &amp; C33 &amp; "'!C$3:C$31") - INDIRECT("'" &amp; C33 &amp; "'!K$3:K$31"))^2))</f>
        <v>12.59857682165071</v>
      </c>
      <c r="R33" s="79" cm="1">
        <f t="array" aca="1" ref="R33" ca="1">AVERAGE(ABS(INDIRECT("'"&amp;C33&amp;"'!C$3:C$31")-INDIRECT("'"&amp;C33&amp;"'!K$3:K$31")))</f>
        <v>10.172413793103448</v>
      </c>
      <c r="S33" s="82">
        <f t="shared" ca="1" si="5"/>
        <v>0.99941483276183452</v>
      </c>
      <c r="T33" s="82" cm="1">
        <f t="array" aca="1" ref="T33" ca="1">SQRT(AVERAGE((INDIRECT("'" &amp; C33 &amp; "'!C$3:C$31") - INDIRECT("'" &amp; C33 &amp; "'!L$3:L$31"))^2))</f>
        <v>3.690621852096529</v>
      </c>
      <c r="U33" s="82" cm="1">
        <f t="array" aca="1" ref="U33" ca="1">AVERAGE(ABS(INDIRECT("'"&amp;C33&amp;"'!C$3:C$31")-INDIRECT("'"&amp;C33&amp;"'!L$3:L$31")))</f>
        <v>3.4827586206896552</v>
      </c>
      <c r="V33" s="79">
        <f t="shared" ca="1" si="6"/>
        <v>0.24433326364134558</v>
      </c>
      <c r="W33" s="79" cm="1">
        <f t="array" aca="1" ref="W33" ca="1">SQRT(AVERAGE((INDIRECT("'" &amp; C33 &amp; "'!C$3:C$31") - INDIRECT("'" &amp; C33 &amp; "'!M$3:M$31"))^2))</f>
        <v>30.333207022599211</v>
      </c>
      <c r="X33" s="79" cm="1">
        <f t="array" aca="1" ref="X33" ca="1">AVERAGE(ABS(INDIRECT("'"&amp;C33&amp;"'!C$3:C$31")-INDIRECT("'"&amp;C33&amp;"'!M$3:M$31")))</f>
        <v>24.724137931034484</v>
      </c>
    </row>
    <row r="34" spans="1:24" x14ac:dyDescent="0.35">
      <c r="A34" s="78">
        <v>8</v>
      </c>
      <c r="B34" s="78" t="s">
        <v>178</v>
      </c>
      <c r="C34" s="78" t="str">
        <f t="shared" si="0"/>
        <v>DS8_T2_bar</v>
      </c>
      <c r="D34" s="80" t="str">
        <f t="shared" si="1"/>
        <v>to_table</v>
      </c>
      <c r="J34" s="79">
        <f t="shared" ca="1" si="2"/>
        <v>0.23668659945962353</v>
      </c>
      <c r="K34" s="79" cm="1">
        <f t="array" aca="1" ref="K34" ca="1">SQRT(AVERAGE((INDIRECT("'" &amp; C34 &amp; "'!C$3:C$31") - INDIRECT("'" &amp; C34 &amp; "'!I$3:I$31"))^2))</f>
        <v>13.914765167086809</v>
      </c>
      <c r="L34" s="79" cm="1">
        <f t="array" aca="1" ref="L34" ca="1">AVERAGE(ABS(INDIRECT("'"&amp;C34&amp;"'!C$3:C$31")-INDIRECT("'"&amp;C34&amp;"'!I$3:I$31")))</f>
        <v>11.206896551724139</v>
      </c>
      <c r="M34" s="78">
        <f t="shared" ca="1" si="3"/>
        <v>0.54240714952087965</v>
      </c>
      <c r="N34" s="78" cm="1">
        <f t="array" aca="1" ref="N34" ca="1">SQRT(AVERAGE((INDIRECT("'" &amp; C34 &amp; "'!C$3:C$31") - INDIRECT("'" &amp; C34 &amp; "'!J$3:J$31"))^2))</f>
        <v>10.848486307887097</v>
      </c>
      <c r="O34" s="78" cm="1">
        <f t="array" aca="1" ref="O34" ca="1">AVERAGE(ABS(INDIRECT("'"&amp;C34&amp;"'!C$3:C$31")-INDIRECT("'"&amp;C34&amp;"'!J$3:J$31")))</f>
        <v>8.6551724137931032</v>
      </c>
      <c r="P34" s="79">
        <f t="shared" ca="1" si="4"/>
        <v>0.43119213416509178</v>
      </c>
      <c r="Q34" s="79" cm="1">
        <f t="array" aca="1" ref="Q34" ca="1">SQRT(AVERAGE((INDIRECT("'" &amp; C34 &amp; "'!C$3:C$31") - INDIRECT("'" &amp; C34 &amp; "'!K$3:K$31"))^2))</f>
        <v>12.59857682165071</v>
      </c>
      <c r="R34" s="79" cm="1">
        <f t="array" aca="1" ref="R34" ca="1">AVERAGE(ABS(INDIRECT("'"&amp;C34&amp;"'!C$3:C$31")-INDIRECT("'"&amp;C34&amp;"'!K$3:K$31")))</f>
        <v>10.172413793103448</v>
      </c>
      <c r="S34" s="82">
        <f t="shared" ca="1" si="5"/>
        <v>0.99941483276183452</v>
      </c>
      <c r="T34" s="82" cm="1">
        <f t="array" aca="1" ref="T34" ca="1">SQRT(AVERAGE((INDIRECT("'" &amp; C34 &amp; "'!C$3:C$31") - INDIRECT("'" &amp; C34 &amp; "'!L$3:L$31"))^2))</f>
        <v>3.690621852096529</v>
      </c>
      <c r="U34" s="82" cm="1">
        <f t="array" aca="1" ref="U34" ca="1">AVERAGE(ABS(INDIRECT("'"&amp;C34&amp;"'!C$3:C$31")-INDIRECT("'"&amp;C34&amp;"'!L$3:L$31")))</f>
        <v>3.4827586206896552</v>
      </c>
      <c r="V34" s="79">
        <f t="shared" ca="1" si="6"/>
        <v>0.24433326364134558</v>
      </c>
      <c r="W34" s="79" cm="1">
        <f t="array" aca="1" ref="W34" ca="1">SQRT(AVERAGE((INDIRECT("'" &amp; C34 &amp; "'!C$3:C$31") - INDIRECT("'" &amp; C34 &amp; "'!M$3:M$31"))^2))</f>
        <v>30.333207022599211</v>
      </c>
      <c r="X34" s="79" cm="1">
        <f t="array" aca="1" ref="X34" ca="1">AVERAGE(ABS(INDIRECT("'"&amp;C34&amp;"'!C$3:C$31")-INDIRECT("'"&amp;C34&amp;"'!M$3:M$31")))</f>
        <v>24.724137931034484</v>
      </c>
    </row>
    <row r="35" spans="1:24" x14ac:dyDescent="0.35">
      <c r="A35" s="78">
        <v>9</v>
      </c>
      <c r="B35" s="78" t="s">
        <v>182</v>
      </c>
      <c r="C35" s="78" t="str">
        <f t="shared" si="0"/>
        <v>DS9_T2_color</v>
      </c>
      <c r="D35" s="80" t="str">
        <f t="shared" si="1"/>
        <v>to_table</v>
      </c>
      <c r="H35" s="78">
        <f ca="1">AVERAGE(L35,O35,R35,X35)</f>
        <v>10.982758620689655</v>
      </c>
      <c r="I35" s="78">
        <f ca="1">AVERAGE(K35,N35,Q35,W35)</f>
        <v>14.062035950903114</v>
      </c>
      <c r="J35" s="79">
        <f t="shared" ca="1" si="2"/>
        <v>0.43835047108434982</v>
      </c>
      <c r="K35" s="79" cm="1">
        <f t="array" aca="1" ref="K35" ca="1">SQRT(AVERAGE((INDIRECT("'" &amp; C35 &amp; "'!C$3:C$31") - INDIRECT("'" &amp; C35 &amp; "'!I$3:I$31"))^2))</f>
        <v>11.751742350641544</v>
      </c>
      <c r="L35" s="79" cm="1">
        <f t="array" aca="1" ref="L35" ca="1">AVERAGE(ABS(INDIRECT("'"&amp;C35&amp;"'!C$3:C$31")-INDIRECT("'"&amp;C35&amp;"'!I$3:I$31")))</f>
        <v>9.4137931034482758</v>
      </c>
      <c r="M35" s="78">
        <f t="shared" ca="1" si="3"/>
        <v>0.27012150086490372</v>
      </c>
      <c r="N35" s="78" cm="1">
        <f t="array" aca="1" ref="N35" ca="1">SQRT(AVERAGE((INDIRECT("'" &amp; C35 &amp; "'!C$3:C$31") - INDIRECT("'" &amp; C35 &amp; "'!J$3:J$31"))^2))</f>
        <v>20.739766899232084</v>
      </c>
      <c r="O35" s="78" cm="1">
        <f t="array" aca="1" ref="O35" ca="1">AVERAGE(ABS(INDIRECT("'"&amp;C35&amp;"'!C$3:C$31")-INDIRECT("'"&amp;C35&amp;"'!J$3:J$31")))</f>
        <v>16.344827586206897</v>
      </c>
      <c r="P35" s="79">
        <f t="shared" ca="1" si="4"/>
        <v>0.5512543414948452</v>
      </c>
      <c r="Q35" s="79" cm="1">
        <f t="array" aca="1" ref="Q35" ca="1">SQRT(AVERAGE((INDIRECT("'" &amp; C35 &amp; "'!C$3:C$31") - INDIRECT("'" &amp; C35 &amp; "'!K$3:K$31"))^2))</f>
        <v>10.722197407312519</v>
      </c>
      <c r="R35" s="79" cm="1">
        <f t="array" aca="1" ref="R35" ca="1">AVERAGE(ABS(INDIRECT("'"&amp;C35&amp;"'!C$3:C$31")-INDIRECT("'"&amp;C35&amp;"'!K$3:K$31")))</f>
        <v>7.6551724137931032</v>
      </c>
      <c r="S35" s="82">
        <f t="shared" ca="1" si="5"/>
        <v>0.99941483276183452</v>
      </c>
      <c r="T35" s="82" cm="1">
        <f t="array" aca="1" ref="T35" ca="1">SQRT(AVERAGE((INDIRECT("'" &amp; C35 &amp; "'!C$3:C$31") - INDIRECT("'" &amp; C35 &amp; "'!L$3:L$31"))^2))</f>
        <v>3.690621852096529</v>
      </c>
      <c r="U35" s="82" cm="1">
        <f t="array" aca="1" ref="U35" ca="1">AVERAGE(ABS(INDIRECT("'"&amp;C35&amp;"'!C$3:C$31")-INDIRECT("'"&amp;C35&amp;"'!L$3:L$31")))</f>
        <v>3.4827586206896552</v>
      </c>
      <c r="V35" s="79">
        <f t="shared" ca="1" si="6"/>
        <v>0.33769258006915798</v>
      </c>
      <c r="W35" s="79" cm="1">
        <f t="array" aca="1" ref="W35" ca="1">SQRT(AVERAGE((INDIRECT("'" &amp; C35 &amp; "'!C$3:C$31") - INDIRECT("'" &amp; C35 &amp; "'!M$3:M$31"))^2))</f>
        <v>13.034437146426306</v>
      </c>
      <c r="X35" s="79" cm="1">
        <f t="array" aca="1" ref="X35" ca="1">AVERAGE(ABS(INDIRECT("'"&amp;C35&amp;"'!C$3:C$31")-INDIRECT("'"&amp;C35&amp;"'!M$3:M$31")))</f>
        <v>10.517241379310345</v>
      </c>
    </row>
    <row r="36" spans="1:24" x14ac:dyDescent="0.35">
      <c r="A36" s="78">
        <v>9</v>
      </c>
      <c r="B36" s="78" t="s">
        <v>176</v>
      </c>
      <c r="C36" s="78" t="str">
        <f t="shared" si="0"/>
        <v>DS9_T2_zebra</v>
      </c>
      <c r="D36" s="80" t="str">
        <f t="shared" si="1"/>
        <v>to_table</v>
      </c>
      <c r="J36" s="79">
        <f t="shared" ca="1" si="2"/>
        <v>0.43835047108434982</v>
      </c>
      <c r="K36" s="79" cm="1">
        <f t="array" aca="1" ref="K36" ca="1">SQRT(AVERAGE((INDIRECT("'" &amp; C36 &amp; "'!C$3:C$31") - INDIRECT("'" &amp; C36 &amp; "'!I$3:I$31"))^2))</f>
        <v>11.751742350641544</v>
      </c>
      <c r="L36" s="79" cm="1">
        <f t="array" aca="1" ref="L36" ca="1">AVERAGE(ABS(INDIRECT("'"&amp;C36&amp;"'!C$3:C$31")-INDIRECT("'"&amp;C36&amp;"'!I$3:I$31")))</f>
        <v>9.4137931034482758</v>
      </c>
      <c r="M36" s="78">
        <f t="shared" ca="1" si="3"/>
        <v>0.27012150086490372</v>
      </c>
      <c r="N36" s="78" cm="1">
        <f t="array" aca="1" ref="N36" ca="1">SQRT(AVERAGE((INDIRECT("'" &amp; C36 &amp; "'!C$3:C$31") - INDIRECT("'" &amp; C36 &amp; "'!J$3:J$31"))^2))</f>
        <v>20.739766899232084</v>
      </c>
      <c r="O36" s="78" cm="1">
        <f t="array" aca="1" ref="O36" ca="1">AVERAGE(ABS(INDIRECT("'"&amp;C36&amp;"'!C$3:C$31")-INDIRECT("'"&amp;C36&amp;"'!J$3:J$31")))</f>
        <v>16.344827586206897</v>
      </c>
      <c r="P36" s="79">
        <f t="shared" ca="1" si="4"/>
        <v>0.56279262487775139</v>
      </c>
      <c r="Q36" s="79" cm="1">
        <f t="array" aca="1" ref="Q36" ca="1">SQRT(AVERAGE((INDIRECT("'" &amp; C36 &amp; "'!C$3:C$31") - INDIRECT("'" &amp; C36 &amp; "'!K$3:K$31"))^2))</f>
        <v>11.032866260905843</v>
      </c>
      <c r="R36" s="79" cm="1">
        <f t="array" aca="1" ref="R36" ca="1">AVERAGE(ABS(INDIRECT("'"&amp;C36&amp;"'!C$3:C$31")-INDIRECT("'"&amp;C36&amp;"'!K$3:K$31")))</f>
        <v>8.137931034482758</v>
      </c>
      <c r="S36" s="82">
        <f t="shared" ca="1" si="5"/>
        <v>0.99941483276183452</v>
      </c>
      <c r="T36" s="82" cm="1">
        <f t="array" aca="1" ref="T36" ca="1">SQRT(AVERAGE((INDIRECT("'" &amp; C36 &amp; "'!C$3:C$31") - INDIRECT("'" &amp; C36 &amp; "'!L$3:L$31"))^2))</f>
        <v>3.690621852096529</v>
      </c>
      <c r="U36" s="82" cm="1">
        <f t="array" aca="1" ref="U36" ca="1">AVERAGE(ABS(INDIRECT("'"&amp;C36&amp;"'!C$3:C$31")-INDIRECT("'"&amp;C36&amp;"'!L$3:L$31")))</f>
        <v>3.4827586206896552</v>
      </c>
      <c r="V36" s="79">
        <f t="shared" ca="1" si="6"/>
        <v>0.33769258006915798</v>
      </c>
      <c r="W36" s="79" cm="1">
        <f t="array" aca="1" ref="W36" ca="1">SQRT(AVERAGE((INDIRECT("'" &amp; C36 &amp; "'!C$3:C$31") - INDIRECT("'" &amp; C36 &amp; "'!M$3:M$31"))^2))</f>
        <v>13.034437146426306</v>
      </c>
      <c r="X36" s="79" cm="1">
        <f t="array" aca="1" ref="X36" ca="1">AVERAGE(ABS(INDIRECT("'"&amp;C36&amp;"'!C$3:C$31")-INDIRECT("'"&amp;C36&amp;"'!M$3:M$31")))</f>
        <v>10.517241379310345</v>
      </c>
    </row>
    <row r="37" spans="1:24" x14ac:dyDescent="0.35">
      <c r="A37" s="78">
        <v>9</v>
      </c>
      <c r="B37" s="78" t="s">
        <v>177</v>
      </c>
      <c r="C37" s="78" t="str">
        <f t="shared" si="0"/>
        <v>DS9_T2_plain</v>
      </c>
      <c r="D37" s="80" t="str">
        <f t="shared" si="1"/>
        <v>to_table</v>
      </c>
      <c r="J37" s="79">
        <f t="shared" ca="1" si="2"/>
        <v>0.43835047108434982</v>
      </c>
      <c r="K37" s="79" cm="1">
        <f t="array" aca="1" ref="K37" ca="1">SQRT(AVERAGE((INDIRECT("'" &amp; C37 &amp; "'!C$3:C$31") - INDIRECT("'" &amp; C37 &amp; "'!I$3:I$31"))^2))</f>
        <v>11.751742350641544</v>
      </c>
      <c r="L37" s="79" cm="1">
        <f t="array" aca="1" ref="L37" ca="1">AVERAGE(ABS(INDIRECT("'"&amp;C37&amp;"'!C$3:C$31")-INDIRECT("'"&amp;C37&amp;"'!I$3:I$31")))</f>
        <v>9.4137931034482758</v>
      </c>
      <c r="M37" s="78">
        <f t="shared" ca="1" si="3"/>
        <v>0.27012150086490372</v>
      </c>
      <c r="N37" s="78" cm="1">
        <f t="array" aca="1" ref="N37" ca="1">SQRT(AVERAGE((INDIRECT("'" &amp; C37 &amp; "'!C$3:C$31") - INDIRECT("'" &amp; C37 &amp; "'!J$3:J$31"))^2))</f>
        <v>20.739766899232084</v>
      </c>
      <c r="O37" s="78" cm="1">
        <f t="array" aca="1" ref="O37" ca="1">AVERAGE(ABS(INDIRECT("'"&amp;C37&amp;"'!C$3:C$31")-INDIRECT("'"&amp;C37&amp;"'!J$3:J$31")))</f>
        <v>16.344827586206897</v>
      </c>
      <c r="P37" s="79">
        <f t="shared" ca="1" si="4"/>
        <v>0.5512543414948452</v>
      </c>
      <c r="Q37" s="79" cm="1">
        <f t="array" aca="1" ref="Q37" ca="1">SQRT(AVERAGE((INDIRECT("'" &amp; C37 &amp; "'!C$3:C$31") - INDIRECT("'" &amp; C37 &amp; "'!K$3:K$31"))^2))</f>
        <v>10.722197407312519</v>
      </c>
      <c r="R37" s="79" cm="1">
        <f t="array" aca="1" ref="R37" ca="1">AVERAGE(ABS(INDIRECT("'"&amp;C37&amp;"'!C$3:C$31")-INDIRECT("'"&amp;C37&amp;"'!K$3:K$31")))</f>
        <v>7.6551724137931032</v>
      </c>
      <c r="S37" s="82">
        <f t="shared" ca="1" si="5"/>
        <v>0.99941483276183452</v>
      </c>
      <c r="T37" s="82" cm="1">
        <f t="array" aca="1" ref="T37" ca="1">SQRT(AVERAGE((INDIRECT("'" &amp; C37 &amp; "'!C$3:C$31") - INDIRECT("'" &amp; C37 &amp; "'!L$3:L$31"))^2))</f>
        <v>3.690621852096529</v>
      </c>
      <c r="U37" s="82" cm="1">
        <f t="array" aca="1" ref="U37" ca="1">AVERAGE(ABS(INDIRECT("'"&amp;C37&amp;"'!C$3:C$31")-INDIRECT("'"&amp;C37&amp;"'!L$3:L$31")))</f>
        <v>3.4827586206896552</v>
      </c>
      <c r="V37" s="79">
        <f t="shared" ca="1" si="6"/>
        <v>0.33769258006915798</v>
      </c>
      <c r="W37" s="79" cm="1">
        <f t="array" aca="1" ref="W37" ca="1">SQRT(AVERAGE((INDIRECT("'" &amp; C37 &amp; "'!C$3:C$31") - INDIRECT("'" &amp; C37 &amp; "'!M$3:M$31"))^2))</f>
        <v>13.034437146426306</v>
      </c>
      <c r="X37" s="79" cm="1">
        <f t="array" aca="1" ref="X37" ca="1">AVERAGE(ABS(INDIRECT("'"&amp;C37&amp;"'!C$3:C$31")-INDIRECT("'"&amp;C37&amp;"'!M$3:M$31")))</f>
        <v>10.517241379310345</v>
      </c>
    </row>
    <row r="38" spans="1:24" x14ac:dyDescent="0.35">
      <c r="A38" s="78">
        <v>9</v>
      </c>
      <c r="B38" s="78" t="s">
        <v>178</v>
      </c>
      <c r="C38" s="78" t="str">
        <f t="shared" si="0"/>
        <v>DS9_T2_bar</v>
      </c>
      <c r="D38" s="80" t="str">
        <f t="shared" si="1"/>
        <v>to_table</v>
      </c>
      <c r="J38" s="79">
        <f t="shared" ca="1" si="2"/>
        <v>0.43835047108434982</v>
      </c>
      <c r="K38" s="79" cm="1">
        <f t="array" aca="1" ref="K38" ca="1">SQRT(AVERAGE((INDIRECT("'" &amp; C38 &amp; "'!C$3:C$31") - INDIRECT("'" &amp; C38 &amp; "'!I$3:I$31"))^2))</f>
        <v>11.751742350641544</v>
      </c>
      <c r="L38" s="79" cm="1">
        <f t="array" aca="1" ref="L38" ca="1">AVERAGE(ABS(INDIRECT("'"&amp;C38&amp;"'!C$3:C$31")-INDIRECT("'"&amp;C38&amp;"'!I$3:I$31")))</f>
        <v>9.4137931034482758</v>
      </c>
      <c r="M38" s="78">
        <f t="shared" ca="1" si="3"/>
        <v>0.27012150086490372</v>
      </c>
      <c r="N38" s="78" cm="1">
        <f t="array" aca="1" ref="N38" ca="1">SQRT(AVERAGE((INDIRECT("'" &amp; C38 &amp; "'!C$3:C$31") - INDIRECT("'" &amp; C38 &amp; "'!J$3:J$31"))^2))</f>
        <v>20.739766899232084</v>
      </c>
      <c r="O38" s="78" cm="1">
        <f t="array" aca="1" ref="O38" ca="1">AVERAGE(ABS(INDIRECT("'"&amp;C38&amp;"'!C$3:C$31")-INDIRECT("'"&amp;C38&amp;"'!J$3:J$31")))</f>
        <v>16.344827586206897</v>
      </c>
      <c r="P38" s="79">
        <f t="shared" ca="1" si="4"/>
        <v>0.5512543414948452</v>
      </c>
      <c r="Q38" s="79" cm="1">
        <f t="array" aca="1" ref="Q38" ca="1">SQRT(AVERAGE((INDIRECT("'" &amp; C38 &amp; "'!C$3:C$31") - INDIRECT("'" &amp; C38 &amp; "'!K$3:K$31"))^2))</f>
        <v>10.722197407312519</v>
      </c>
      <c r="R38" s="79" cm="1">
        <f t="array" aca="1" ref="R38" ca="1">AVERAGE(ABS(INDIRECT("'"&amp;C38&amp;"'!C$3:C$31")-INDIRECT("'"&amp;C38&amp;"'!K$3:K$31")))</f>
        <v>7.6551724137931032</v>
      </c>
      <c r="S38" s="82">
        <f t="shared" ca="1" si="5"/>
        <v>0.99941483276183452</v>
      </c>
      <c r="T38" s="82" cm="1">
        <f t="array" aca="1" ref="T38" ca="1">SQRT(AVERAGE((INDIRECT("'" &amp; C38 &amp; "'!C$3:C$31") - INDIRECT("'" &amp; C38 &amp; "'!L$3:L$31"))^2))</f>
        <v>3.690621852096529</v>
      </c>
      <c r="U38" s="82" cm="1">
        <f t="array" aca="1" ref="U38" ca="1">AVERAGE(ABS(INDIRECT("'"&amp;C38&amp;"'!C$3:C$31")-INDIRECT("'"&amp;C38&amp;"'!L$3:L$31")))</f>
        <v>3.4827586206896552</v>
      </c>
      <c r="V38" s="79">
        <f t="shared" ca="1" si="6"/>
        <v>0.33769258006915798</v>
      </c>
      <c r="W38" s="79" cm="1">
        <f t="array" aca="1" ref="W38" ca="1">SQRT(AVERAGE((INDIRECT("'" &amp; C38 &amp; "'!C$3:C$31") - INDIRECT("'" &amp; C38 &amp; "'!M$3:M$31"))^2))</f>
        <v>13.034437146426306</v>
      </c>
      <c r="X38" s="79" cm="1">
        <f t="array" aca="1" ref="X38" ca="1">AVERAGE(ABS(INDIRECT("'"&amp;C38&amp;"'!C$3:C$31")-INDIRECT("'"&amp;C38&amp;"'!M$3:M$31")))</f>
        <v>10.517241379310345</v>
      </c>
    </row>
    <row r="39" spans="1:24" x14ac:dyDescent="0.35">
      <c r="A39" s="78">
        <v>10</v>
      </c>
      <c r="B39" s="78" t="s">
        <v>182</v>
      </c>
      <c r="C39" s="78" t="str">
        <f t="shared" si="0"/>
        <v>DS10_T2_color</v>
      </c>
      <c r="D39" s="80" t="str">
        <f t="shared" si="1"/>
        <v>to_table</v>
      </c>
      <c r="H39" s="78">
        <f ca="1">AVERAGE(L39,R39,U39,X39)</f>
        <v>9.681034482758621</v>
      </c>
      <c r="I39" s="78">
        <f ca="1">AVERAGE(K39,Q39,T39,W39)</f>
        <v>11.990277368340038</v>
      </c>
      <c r="J39" s="79">
        <f t="shared" ca="1" si="2"/>
        <v>0.59383684083237154</v>
      </c>
      <c r="K39" s="79" cm="1">
        <f t="array" aca="1" ref="K39" ca="1">SQRT(AVERAGE((INDIRECT("'" &amp; C39 &amp; "'!C$3:C$31") - INDIRECT("'" &amp; C39 &amp; "'!I$3:I$31"))^2))</f>
        <v>10.982745087416552</v>
      </c>
      <c r="L39" s="79" cm="1">
        <f t="array" aca="1" ref="L39" ca="1">AVERAGE(ABS(INDIRECT("'"&amp;C39&amp;"'!C$3:C$31")-INDIRECT("'"&amp;C39&amp;"'!I$3:I$31")))</f>
        <v>8.8275862068965516</v>
      </c>
      <c r="M39" s="82">
        <f t="shared" ca="1" si="3"/>
        <v>0.99941483276183452</v>
      </c>
      <c r="N39" s="82" cm="1">
        <f t="array" aca="1" ref="N39" ca="1">SQRT(AVERAGE((INDIRECT("'" &amp; C39 &amp; "'!C$3:C$31") - INDIRECT("'" &amp; C39 &amp; "'!J$3:J$31"))^2))</f>
        <v>3.690621852096529</v>
      </c>
      <c r="O39" s="82" cm="1">
        <f t="array" aca="1" ref="O39" ca="1">AVERAGE(ABS(INDIRECT("'"&amp;C39&amp;"'!C$3:C$31")-INDIRECT("'"&amp;C39&amp;"'!J$3:J$31")))</f>
        <v>3.4827586206896552</v>
      </c>
      <c r="P39" s="79">
        <f t="shared" ca="1" si="4"/>
        <v>0.42690557677652119</v>
      </c>
      <c r="Q39" s="79" cm="1">
        <f t="array" aca="1" ref="Q39" ca="1">SQRT(AVERAGE((INDIRECT("'" &amp; C39 &amp; "'!C$3:C$31") - INDIRECT("'" &amp; C39 &amp; "'!K$3:K$31"))^2))</f>
        <v>12.554707868173294</v>
      </c>
      <c r="R39" s="79" cm="1">
        <f t="array" aca="1" ref="R39" ca="1">AVERAGE(ABS(INDIRECT("'"&amp;C39&amp;"'!C$3:C$31")-INDIRECT("'"&amp;C39&amp;"'!K$3:K$31")))</f>
        <v>10.172413793103448</v>
      </c>
      <c r="S39" s="78">
        <f t="shared" ca="1" si="5"/>
        <v>0.4572921407698588</v>
      </c>
      <c r="T39" s="78" cm="1">
        <f t="array" aca="1" ref="T39" ca="1">SQRT(AVERAGE((INDIRECT("'" &amp; C39 &amp; "'!C$3:C$31") - INDIRECT("'" &amp; C39 &amp; "'!L$3:L$31"))^2))</f>
        <v>11.932280182128963</v>
      </c>
      <c r="U39" s="78" cm="1">
        <f t="array" aca="1" ref="U39" ca="1">AVERAGE(ABS(INDIRECT("'"&amp;C39&amp;"'!C$3:C$31")-INDIRECT("'"&amp;C39&amp;"'!L$3:L$31")))</f>
        <v>9.6896551724137936</v>
      </c>
      <c r="V39" s="79">
        <f t="shared" ca="1" si="6"/>
        <v>0.39247973731251456</v>
      </c>
      <c r="W39" s="79" cm="1">
        <f t="array" aca="1" ref="W39" ca="1">SQRT(AVERAGE((INDIRECT("'" &amp; C39 &amp; "'!C$3:C$31") - INDIRECT("'" &amp; C39 &amp; "'!M$3:M$31"))^2))</f>
        <v>12.491376335641348</v>
      </c>
      <c r="X39" s="79" cm="1">
        <f t="array" aca="1" ref="X39" ca="1">AVERAGE(ABS(INDIRECT("'"&amp;C39&amp;"'!C$3:C$31")-INDIRECT("'"&amp;C39&amp;"'!M$3:M$31")))</f>
        <v>10.03448275862069</v>
      </c>
    </row>
    <row r="40" spans="1:24" x14ac:dyDescent="0.35">
      <c r="A40" s="78">
        <v>10</v>
      </c>
      <c r="B40" s="78" t="s">
        <v>176</v>
      </c>
      <c r="C40" s="78" t="str">
        <f t="shared" si="0"/>
        <v>DS10_T2_zebra</v>
      </c>
      <c r="D40" s="80" t="str">
        <f t="shared" si="1"/>
        <v>to_table</v>
      </c>
      <c r="J40" s="79">
        <f t="shared" ca="1" si="2"/>
        <v>0.59383684083237154</v>
      </c>
      <c r="K40" s="79" cm="1">
        <f t="array" aca="1" ref="K40" ca="1">SQRT(AVERAGE((INDIRECT("'" &amp; C40 &amp; "'!C$3:C$31") - INDIRECT("'" &amp; C40 &amp; "'!I$3:I$31"))^2))</f>
        <v>10.982745087416552</v>
      </c>
      <c r="L40" s="79" cm="1">
        <f t="array" aca="1" ref="L40" ca="1">AVERAGE(ABS(INDIRECT("'"&amp;C40&amp;"'!C$3:C$31")-INDIRECT("'"&amp;C40&amp;"'!I$3:I$31")))</f>
        <v>8.8275862068965516</v>
      </c>
      <c r="M40" s="82">
        <f t="shared" ca="1" si="3"/>
        <v>0.99941483276183452</v>
      </c>
      <c r="N40" s="82" cm="1">
        <f t="array" aca="1" ref="N40" ca="1">SQRT(AVERAGE((INDIRECT("'" &amp; C40 &amp; "'!C$3:C$31") - INDIRECT("'" &amp; C40 &amp; "'!J$3:J$31"))^2))</f>
        <v>3.690621852096529</v>
      </c>
      <c r="O40" s="82" cm="1">
        <f t="array" aca="1" ref="O40" ca="1">AVERAGE(ABS(INDIRECT("'"&amp;C40&amp;"'!C$3:C$31")-INDIRECT("'"&amp;C40&amp;"'!J$3:J$31")))</f>
        <v>3.4827586206896552</v>
      </c>
      <c r="P40" s="79">
        <f t="shared" ca="1" si="4"/>
        <v>0.42690557677652119</v>
      </c>
      <c r="Q40" s="79" cm="1">
        <f t="array" aca="1" ref="Q40" ca="1">SQRT(AVERAGE((INDIRECT("'" &amp; C40 &amp; "'!C$3:C$31") - INDIRECT("'" &amp; C40 &amp; "'!K$3:K$31"))^2))</f>
        <v>12.554707868173294</v>
      </c>
      <c r="R40" s="79" cm="1">
        <f t="array" aca="1" ref="R40" ca="1">AVERAGE(ABS(INDIRECT("'"&amp;C40&amp;"'!C$3:C$31")-INDIRECT("'"&amp;C40&amp;"'!K$3:K$31")))</f>
        <v>10.172413793103448</v>
      </c>
      <c r="S40" s="78">
        <f t="shared" ca="1" si="5"/>
        <v>0.4572921407698588</v>
      </c>
      <c r="T40" s="78" cm="1">
        <f t="array" aca="1" ref="T40" ca="1">SQRT(AVERAGE((INDIRECT("'" &amp; C40 &amp; "'!C$3:C$31") - INDIRECT("'" &amp; C40 &amp; "'!L$3:L$31"))^2))</f>
        <v>11.932280182128963</v>
      </c>
      <c r="U40" s="78" cm="1">
        <f t="array" aca="1" ref="U40" ca="1">AVERAGE(ABS(INDIRECT("'"&amp;C40&amp;"'!C$3:C$31")-INDIRECT("'"&amp;C40&amp;"'!L$3:L$31")))</f>
        <v>9.6896551724137936</v>
      </c>
      <c r="V40" s="79">
        <f t="shared" ca="1" si="6"/>
        <v>0.39247973731251456</v>
      </c>
      <c r="W40" s="79" cm="1">
        <f t="array" aca="1" ref="W40" ca="1">SQRT(AVERAGE((INDIRECT("'" &amp; C40 &amp; "'!C$3:C$31") - INDIRECT("'" &amp; C40 &amp; "'!M$3:M$31"))^2))</f>
        <v>12.491376335641348</v>
      </c>
      <c r="X40" s="79" cm="1">
        <f t="array" aca="1" ref="X40" ca="1">AVERAGE(ABS(INDIRECT("'"&amp;C40&amp;"'!C$3:C$31")-INDIRECT("'"&amp;C40&amp;"'!M$3:M$31")))</f>
        <v>10.03448275862069</v>
      </c>
    </row>
    <row r="41" spans="1:24" x14ac:dyDescent="0.35">
      <c r="A41" s="78">
        <v>10</v>
      </c>
      <c r="B41" s="78" t="s">
        <v>177</v>
      </c>
      <c r="C41" s="78" t="str">
        <f t="shared" si="0"/>
        <v>DS10_T2_plain</v>
      </c>
      <c r="D41" s="80" t="str">
        <f t="shared" si="1"/>
        <v>to_table</v>
      </c>
      <c r="J41" s="79">
        <f t="shared" ca="1" si="2"/>
        <v>0.59383684083237154</v>
      </c>
      <c r="K41" s="79" cm="1">
        <f t="array" aca="1" ref="K41" ca="1">SQRT(AVERAGE((INDIRECT("'" &amp; C41 &amp; "'!C$3:C$31") - INDIRECT("'" &amp; C41 &amp; "'!I$3:I$31"))^2))</f>
        <v>10.982745087416552</v>
      </c>
      <c r="L41" s="79" cm="1">
        <f t="array" aca="1" ref="L41" ca="1">AVERAGE(ABS(INDIRECT("'"&amp;C41&amp;"'!C$3:C$31")-INDIRECT("'"&amp;C41&amp;"'!I$3:I$31")))</f>
        <v>8.8275862068965516</v>
      </c>
      <c r="M41" s="82">
        <f t="shared" ca="1" si="3"/>
        <v>0.99941483276183452</v>
      </c>
      <c r="N41" s="82" cm="1">
        <f t="array" aca="1" ref="N41" ca="1">SQRT(AVERAGE((INDIRECT("'" &amp; C41 &amp; "'!C$3:C$31") - INDIRECT("'" &amp; C41 &amp; "'!J$3:J$31"))^2))</f>
        <v>3.690621852096529</v>
      </c>
      <c r="O41" s="82" cm="1">
        <f t="array" aca="1" ref="O41" ca="1">AVERAGE(ABS(INDIRECT("'"&amp;C41&amp;"'!C$3:C$31")-INDIRECT("'"&amp;C41&amp;"'!J$3:J$31")))</f>
        <v>3.4827586206896552</v>
      </c>
      <c r="P41" s="79">
        <f t="shared" ca="1" si="4"/>
        <v>0.42690557677652119</v>
      </c>
      <c r="Q41" s="79" cm="1">
        <f t="array" aca="1" ref="Q41" ca="1">SQRT(AVERAGE((INDIRECT("'" &amp; C41 &amp; "'!C$3:C$31") - INDIRECT("'" &amp; C41 &amp; "'!K$3:K$31"))^2))</f>
        <v>12.554707868173294</v>
      </c>
      <c r="R41" s="79" cm="1">
        <f t="array" aca="1" ref="R41" ca="1">AVERAGE(ABS(INDIRECT("'"&amp;C41&amp;"'!C$3:C$31")-INDIRECT("'"&amp;C41&amp;"'!K$3:K$31")))</f>
        <v>10.172413793103448</v>
      </c>
      <c r="S41" s="78">
        <f t="shared" ca="1" si="5"/>
        <v>0.4572921407698588</v>
      </c>
      <c r="T41" s="78" cm="1">
        <f t="array" aca="1" ref="T41" ca="1">SQRT(AVERAGE((INDIRECT("'" &amp; C41 &amp; "'!C$3:C$31") - INDIRECT("'" &amp; C41 &amp; "'!L$3:L$31"))^2))</f>
        <v>11.932280182128963</v>
      </c>
      <c r="U41" s="78" cm="1">
        <f t="array" aca="1" ref="U41" ca="1">AVERAGE(ABS(INDIRECT("'"&amp;C41&amp;"'!C$3:C$31")-INDIRECT("'"&amp;C41&amp;"'!L$3:L$31")))</f>
        <v>9.6896551724137936</v>
      </c>
      <c r="V41" s="79">
        <f t="shared" ca="1" si="6"/>
        <v>0.39247973731251456</v>
      </c>
      <c r="W41" s="79" cm="1">
        <f t="array" aca="1" ref="W41" ca="1">SQRT(AVERAGE((INDIRECT("'" &amp; C41 &amp; "'!C$3:C$31") - INDIRECT("'" &amp; C41 &amp; "'!M$3:M$31"))^2))</f>
        <v>12.491376335641348</v>
      </c>
      <c r="X41" s="79" cm="1">
        <f t="array" aca="1" ref="X41" ca="1">AVERAGE(ABS(INDIRECT("'"&amp;C41&amp;"'!C$3:C$31")-INDIRECT("'"&amp;C41&amp;"'!M$3:M$31")))</f>
        <v>10.03448275862069</v>
      </c>
    </row>
    <row r="42" spans="1:24" x14ac:dyDescent="0.35">
      <c r="A42" s="78">
        <v>10</v>
      </c>
      <c r="B42" s="78" t="s">
        <v>178</v>
      </c>
      <c r="C42" s="78" t="str">
        <f t="shared" si="0"/>
        <v>DS10_T2_bar</v>
      </c>
      <c r="D42" s="80" t="str">
        <f t="shared" si="1"/>
        <v>to_table</v>
      </c>
      <c r="J42" s="79">
        <f t="shared" ca="1" si="2"/>
        <v>0.59383684083237154</v>
      </c>
      <c r="K42" s="79" cm="1">
        <f t="array" aca="1" ref="K42" ca="1">SQRT(AVERAGE((INDIRECT("'" &amp; C42 &amp; "'!C$3:C$31") - INDIRECT("'" &amp; C42 &amp; "'!I$3:I$31"))^2))</f>
        <v>10.982745087416552</v>
      </c>
      <c r="L42" s="79" cm="1">
        <f t="array" aca="1" ref="L42" ca="1">AVERAGE(ABS(INDIRECT("'"&amp;C42&amp;"'!C$3:C$31")-INDIRECT("'"&amp;C42&amp;"'!I$3:I$31")))</f>
        <v>8.8275862068965516</v>
      </c>
      <c r="M42" s="82">
        <f t="shared" ca="1" si="3"/>
        <v>0.99941483276183452</v>
      </c>
      <c r="N42" s="82" cm="1">
        <f t="array" aca="1" ref="N42" ca="1">SQRT(AVERAGE((INDIRECT("'" &amp; C42 &amp; "'!C$3:C$31") - INDIRECT("'" &amp; C42 &amp; "'!J$3:J$31"))^2))</f>
        <v>3.690621852096529</v>
      </c>
      <c r="O42" s="82" cm="1">
        <f t="array" aca="1" ref="O42" ca="1">AVERAGE(ABS(INDIRECT("'"&amp;C42&amp;"'!C$3:C$31")-INDIRECT("'"&amp;C42&amp;"'!J$3:J$31")))</f>
        <v>3.4827586206896552</v>
      </c>
      <c r="P42" s="79">
        <f t="shared" ca="1" si="4"/>
        <v>0.42690557677652119</v>
      </c>
      <c r="Q42" s="79" cm="1">
        <f t="array" aca="1" ref="Q42" ca="1">SQRT(AVERAGE((INDIRECT("'" &amp; C42 &amp; "'!C$3:C$31") - INDIRECT("'" &amp; C42 &amp; "'!K$3:K$31"))^2))</f>
        <v>12.554707868173294</v>
      </c>
      <c r="R42" s="79" cm="1">
        <f t="array" aca="1" ref="R42" ca="1">AVERAGE(ABS(INDIRECT("'"&amp;C42&amp;"'!C$3:C$31")-INDIRECT("'"&amp;C42&amp;"'!K$3:K$31")))</f>
        <v>10.172413793103448</v>
      </c>
      <c r="S42" s="78">
        <f t="shared" ca="1" si="5"/>
        <v>0.4572921407698588</v>
      </c>
      <c r="T42" s="78" cm="1">
        <f t="array" aca="1" ref="T42" ca="1">SQRT(AVERAGE((INDIRECT("'" &amp; C42 &amp; "'!C$3:C$31") - INDIRECT("'" &amp; C42 &amp; "'!L$3:L$31"))^2))</f>
        <v>11.932280182128963</v>
      </c>
      <c r="U42" s="78" cm="1">
        <f t="array" aca="1" ref="U42" ca="1">AVERAGE(ABS(INDIRECT("'"&amp;C42&amp;"'!C$3:C$31")-INDIRECT("'"&amp;C42&amp;"'!L$3:L$31")))</f>
        <v>9.6896551724137936</v>
      </c>
      <c r="V42" s="79">
        <f t="shared" ca="1" si="6"/>
        <v>0.39247973731251456</v>
      </c>
      <c r="W42" s="79" cm="1">
        <f t="array" aca="1" ref="W42" ca="1">SQRT(AVERAGE((INDIRECT("'" &amp; C42 &amp; "'!C$3:C$31") - INDIRECT("'" &amp; C42 &amp; "'!M$3:M$31"))^2))</f>
        <v>12.491376335641348</v>
      </c>
      <c r="X42" s="79" cm="1">
        <f t="array" aca="1" ref="X42" ca="1">AVERAGE(ABS(INDIRECT("'"&amp;C42&amp;"'!C$3:C$31")-INDIRECT("'"&amp;C42&amp;"'!M$3:M$31")))</f>
        <v>10.03448275862069</v>
      </c>
    </row>
    <row r="43" spans="1:24" x14ac:dyDescent="0.35">
      <c r="A43" s="78">
        <v>11</v>
      </c>
      <c r="B43" s="78" t="s">
        <v>182</v>
      </c>
      <c r="C43" s="78" t="str">
        <f t="shared" si="0"/>
        <v>DS11_T2_color</v>
      </c>
      <c r="D43" s="80" t="str">
        <f t="shared" si="1"/>
        <v>to_table</v>
      </c>
      <c r="H43" s="78">
        <f ca="1">AVERAGE(L43,O43,U43,X43)</f>
        <v>14.086206896551722</v>
      </c>
      <c r="I43" s="78">
        <f ca="1">AVERAGE(K43,N43,T43,W43)</f>
        <v>17.154271808444797</v>
      </c>
      <c r="J43" s="79">
        <f t="shared" ca="1" si="2"/>
        <v>0.38219754804188172</v>
      </c>
      <c r="K43" s="79" cm="1">
        <f t="array" aca="1" ref="K43" ca="1">SQRT(AVERAGE((INDIRECT("'" &amp; C43 &amp; "'!C$3:C$31") - INDIRECT("'" &amp; C43 &amp; "'!I$3:I$31"))^2))</f>
        <v>12.635472781569874</v>
      </c>
      <c r="L43" s="79" cm="1">
        <f t="array" aca="1" ref="L43" ca="1">AVERAGE(ABS(INDIRECT("'"&amp;C43&amp;"'!C$3:C$31")-INDIRECT("'"&amp;C43&amp;"'!I$3:I$31")))</f>
        <v>9.931034482758621</v>
      </c>
      <c r="M43" s="78">
        <f t="shared" ca="1" si="3"/>
        <v>0.50344495775981923</v>
      </c>
      <c r="N43" s="78" cm="1">
        <f t="array" aca="1" ref="N43" ca="1">SQRT(AVERAGE((INDIRECT("'" &amp; C43 &amp; "'!C$3:C$31") - INDIRECT("'" &amp; C43 &amp; "'!J$3:J$31"))^2))</f>
        <v>11.583281650426336</v>
      </c>
      <c r="O43" s="78" cm="1">
        <f t="array" aca="1" ref="O43" ca="1">AVERAGE(ABS(INDIRECT("'"&amp;C43&amp;"'!C$3:C$31")-INDIRECT("'"&amp;C43&amp;"'!J$3:J$31")))</f>
        <v>9.3448275862068968</v>
      </c>
      <c r="P43" s="82">
        <f t="shared" ca="1" si="4"/>
        <v>0.99941483276183452</v>
      </c>
      <c r="Q43" s="82" cm="1">
        <f t="array" aca="1" ref="Q43" ca="1">SQRT(AVERAGE((INDIRECT("'" &amp; C43 &amp; "'!C$3:C$31") - INDIRECT("'" &amp; C43 &amp; "'!K$3:K$31"))^2))</f>
        <v>3.690621852096529</v>
      </c>
      <c r="R43" s="82" cm="1">
        <f t="array" aca="1" ref="R43" ca="1">AVERAGE(ABS(INDIRECT("'"&amp;C43&amp;"'!C$3:C$31")-INDIRECT("'"&amp;C43&amp;"'!K$3:K$31")))</f>
        <v>3.4827586206896552</v>
      </c>
      <c r="S43" s="78">
        <f t="shared" ca="1" si="5"/>
        <v>0.46052843294388435</v>
      </c>
      <c r="T43" s="78" cm="1">
        <f t="array" aca="1" ref="T43" ca="1">SQRT(AVERAGE((INDIRECT("'" &amp; C43 &amp; "'!C$3:C$31") - INDIRECT("'" &amp; C43 &amp; "'!L$3:L$31"))^2))</f>
        <v>11.737061842286389</v>
      </c>
      <c r="U43" s="78" cm="1">
        <f t="array" aca="1" ref="U43" ca="1">AVERAGE(ABS(INDIRECT("'"&amp;C43&amp;"'!C$3:C$31")-INDIRECT("'"&amp;C43&amp;"'!L$3:L$31")))</f>
        <v>9.2758620689655178</v>
      </c>
      <c r="V43" s="79">
        <f t="shared" ca="1" si="6"/>
        <v>0.26572445457293831</v>
      </c>
      <c r="W43" s="79" cm="1">
        <f t="array" aca="1" ref="W43" ca="1">SQRT(AVERAGE((INDIRECT("'" &amp; C43 &amp; "'!C$3:C$31") - INDIRECT("'" &amp; C43 &amp; "'!M$3:M$31"))^2))</f>
        <v>32.661270959496591</v>
      </c>
      <c r="X43" s="79" cm="1">
        <f t="array" aca="1" ref="X43" ca="1">AVERAGE(ABS(INDIRECT("'"&amp;C43&amp;"'!C$3:C$31")-INDIRECT("'"&amp;C43&amp;"'!M$3:M$31")))</f>
        <v>27.793103448275861</v>
      </c>
    </row>
    <row r="44" spans="1:24" x14ac:dyDescent="0.35">
      <c r="A44" s="78">
        <v>11</v>
      </c>
      <c r="B44" s="78" t="s">
        <v>176</v>
      </c>
      <c r="C44" s="78" t="str">
        <f t="shared" si="0"/>
        <v>DS11_T2_zebra</v>
      </c>
      <c r="D44" s="80" t="str">
        <f t="shared" si="1"/>
        <v>to_table</v>
      </c>
      <c r="J44" s="79">
        <f t="shared" ca="1" si="2"/>
        <v>0.38219754804188172</v>
      </c>
      <c r="K44" s="79" cm="1">
        <f t="array" aca="1" ref="K44" ca="1">SQRT(AVERAGE((INDIRECT("'" &amp; C44 &amp; "'!C$3:C$31") - INDIRECT("'" &amp; C44 &amp; "'!I$3:I$31"))^2))</f>
        <v>12.635472781569874</v>
      </c>
      <c r="L44" s="79" cm="1">
        <f t="array" aca="1" ref="L44" ca="1">AVERAGE(ABS(INDIRECT("'"&amp;C44&amp;"'!C$3:C$31")-INDIRECT("'"&amp;C44&amp;"'!I$3:I$31")))</f>
        <v>9.931034482758621</v>
      </c>
      <c r="M44" s="78">
        <f t="shared" ca="1" si="3"/>
        <v>0.50344495775981923</v>
      </c>
      <c r="N44" s="78" cm="1">
        <f t="array" aca="1" ref="N44" ca="1">SQRT(AVERAGE((INDIRECT("'" &amp; C44 &amp; "'!C$3:C$31") - INDIRECT("'" &amp; C44 &amp; "'!J$3:J$31"))^2))</f>
        <v>11.583281650426336</v>
      </c>
      <c r="O44" s="78" cm="1">
        <f t="array" aca="1" ref="O44" ca="1">AVERAGE(ABS(INDIRECT("'"&amp;C44&amp;"'!C$3:C$31")-INDIRECT("'"&amp;C44&amp;"'!J$3:J$31")))</f>
        <v>9.3448275862068968</v>
      </c>
      <c r="P44" s="82">
        <f t="shared" ca="1" si="4"/>
        <v>0.99941483276183452</v>
      </c>
      <c r="Q44" s="82" cm="1">
        <f t="array" aca="1" ref="Q44" ca="1">SQRT(AVERAGE((INDIRECT("'" &amp; C44 &amp; "'!C$3:C$31") - INDIRECT("'" &amp; C44 &amp; "'!K$3:K$31"))^2))</f>
        <v>3.690621852096529</v>
      </c>
      <c r="R44" s="82" cm="1">
        <f t="array" aca="1" ref="R44" ca="1">AVERAGE(ABS(INDIRECT("'"&amp;C44&amp;"'!C$3:C$31")-INDIRECT("'"&amp;C44&amp;"'!K$3:K$31")))</f>
        <v>3.4827586206896552</v>
      </c>
      <c r="S44" s="78">
        <f t="shared" ca="1" si="5"/>
        <v>0.46052843294388435</v>
      </c>
      <c r="T44" s="78" cm="1">
        <f t="array" aca="1" ref="T44" ca="1">SQRT(AVERAGE((INDIRECT("'" &amp; C44 &amp; "'!C$3:C$31") - INDIRECT("'" &amp; C44 &amp; "'!L$3:L$31"))^2))</f>
        <v>11.737061842286389</v>
      </c>
      <c r="U44" s="78" cm="1">
        <f t="array" aca="1" ref="U44" ca="1">AVERAGE(ABS(INDIRECT("'"&amp;C44&amp;"'!C$3:C$31")-INDIRECT("'"&amp;C44&amp;"'!L$3:L$31")))</f>
        <v>9.2758620689655178</v>
      </c>
      <c r="V44" s="79">
        <f t="shared" ca="1" si="6"/>
        <v>0.26572445457293831</v>
      </c>
      <c r="W44" s="79" cm="1">
        <f t="array" aca="1" ref="W44" ca="1">SQRT(AVERAGE((INDIRECT("'" &amp; C44 &amp; "'!C$3:C$31") - INDIRECT("'" &amp; C44 &amp; "'!M$3:M$31"))^2))</f>
        <v>32.661270959496591</v>
      </c>
      <c r="X44" s="79" cm="1">
        <f t="array" aca="1" ref="X44" ca="1">AVERAGE(ABS(INDIRECT("'"&amp;C44&amp;"'!C$3:C$31")-INDIRECT("'"&amp;C44&amp;"'!M$3:M$31")))</f>
        <v>27.793103448275861</v>
      </c>
    </row>
    <row r="45" spans="1:24" x14ac:dyDescent="0.35">
      <c r="A45" s="78">
        <v>11</v>
      </c>
      <c r="B45" s="78" t="s">
        <v>177</v>
      </c>
      <c r="C45" s="78" t="str">
        <f t="shared" si="0"/>
        <v>DS11_T2_plain</v>
      </c>
      <c r="D45" s="80" t="str">
        <f t="shared" si="1"/>
        <v>to_table</v>
      </c>
      <c r="J45" s="79">
        <f t="shared" ca="1" si="2"/>
        <v>0.38219754804188172</v>
      </c>
      <c r="K45" s="79" cm="1">
        <f t="array" aca="1" ref="K45" ca="1">SQRT(AVERAGE((INDIRECT("'" &amp; C45 &amp; "'!C$3:C$31") - INDIRECT("'" &amp; C45 &amp; "'!I$3:I$31"))^2))</f>
        <v>12.635472781569874</v>
      </c>
      <c r="L45" s="79" cm="1">
        <f t="array" aca="1" ref="L45" ca="1">AVERAGE(ABS(INDIRECT("'"&amp;C45&amp;"'!C$3:C$31")-INDIRECT("'"&amp;C45&amp;"'!I$3:I$31")))</f>
        <v>9.931034482758621</v>
      </c>
      <c r="M45" s="78">
        <f t="shared" ca="1" si="3"/>
        <v>0.50344495775981923</v>
      </c>
      <c r="N45" s="78" cm="1">
        <f t="array" aca="1" ref="N45" ca="1">SQRT(AVERAGE((INDIRECT("'" &amp; C45 &amp; "'!C$3:C$31") - INDIRECT("'" &amp; C45 &amp; "'!J$3:J$31"))^2))</f>
        <v>11.583281650426336</v>
      </c>
      <c r="O45" s="78" cm="1">
        <f t="array" aca="1" ref="O45" ca="1">AVERAGE(ABS(INDIRECT("'"&amp;C45&amp;"'!C$3:C$31")-INDIRECT("'"&amp;C45&amp;"'!J$3:J$31")))</f>
        <v>9.3448275862068968</v>
      </c>
      <c r="P45" s="82">
        <f t="shared" ca="1" si="4"/>
        <v>0.99941483276183452</v>
      </c>
      <c r="Q45" s="82" cm="1">
        <f t="array" aca="1" ref="Q45" ca="1">SQRT(AVERAGE((INDIRECT("'" &amp; C45 &amp; "'!C$3:C$31") - INDIRECT("'" &amp; C45 &amp; "'!K$3:K$31"))^2))</f>
        <v>3.690621852096529</v>
      </c>
      <c r="R45" s="82" cm="1">
        <f t="array" aca="1" ref="R45" ca="1">AVERAGE(ABS(INDIRECT("'"&amp;C45&amp;"'!C$3:C$31")-INDIRECT("'"&amp;C45&amp;"'!K$3:K$31")))</f>
        <v>3.4827586206896552</v>
      </c>
      <c r="S45" s="78">
        <f t="shared" ca="1" si="5"/>
        <v>0.46052843294388435</v>
      </c>
      <c r="T45" s="78" cm="1">
        <f t="array" aca="1" ref="T45" ca="1">SQRT(AVERAGE((INDIRECT("'" &amp; C45 &amp; "'!C$3:C$31") - INDIRECT("'" &amp; C45 &amp; "'!L$3:L$31"))^2))</f>
        <v>11.737061842286389</v>
      </c>
      <c r="U45" s="78" cm="1">
        <f t="array" aca="1" ref="U45" ca="1">AVERAGE(ABS(INDIRECT("'"&amp;C45&amp;"'!C$3:C$31")-INDIRECT("'"&amp;C45&amp;"'!L$3:L$31")))</f>
        <v>9.2758620689655178</v>
      </c>
      <c r="V45" s="79">
        <f t="shared" ca="1" si="6"/>
        <v>0.26572445457293831</v>
      </c>
      <c r="W45" s="79" cm="1">
        <f t="array" aca="1" ref="W45" ca="1">SQRT(AVERAGE((INDIRECT("'" &amp; C45 &amp; "'!C$3:C$31") - INDIRECT("'" &amp; C45 &amp; "'!M$3:M$31"))^2))</f>
        <v>32.661270959496591</v>
      </c>
      <c r="X45" s="79" cm="1">
        <f t="array" aca="1" ref="X45" ca="1">AVERAGE(ABS(INDIRECT("'"&amp;C45&amp;"'!C$3:C$31")-INDIRECT("'"&amp;C45&amp;"'!M$3:M$31")))</f>
        <v>27.793103448275861</v>
      </c>
    </row>
    <row r="46" spans="1:24" x14ac:dyDescent="0.35">
      <c r="A46" s="78">
        <v>11</v>
      </c>
      <c r="B46" s="78" t="s">
        <v>178</v>
      </c>
      <c r="C46" s="78" t="str">
        <f t="shared" si="0"/>
        <v>DS11_T2_bar</v>
      </c>
      <c r="D46" s="80" t="str">
        <f t="shared" si="1"/>
        <v>to_table</v>
      </c>
      <c r="J46" s="79">
        <f t="shared" ca="1" si="2"/>
        <v>0.38219754804188172</v>
      </c>
      <c r="K46" s="79" cm="1">
        <f t="array" aca="1" ref="K46" ca="1">SQRT(AVERAGE((INDIRECT("'" &amp; C46 &amp; "'!C$3:C$31") - INDIRECT("'" &amp; C46 &amp; "'!I$3:I$31"))^2))</f>
        <v>12.635472781569874</v>
      </c>
      <c r="L46" s="79" cm="1">
        <f t="array" aca="1" ref="L46" ca="1">AVERAGE(ABS(INDIRECT("'"&amp;C46&amp;"'!C$3:C$31")-INDIRECT("'"&amp;C46&amp;"'!I$3:I$31")))</f>
        <v>9.931034482758621</v>
      </c>
      <c r="M46" s="78">
        <f t="shared" ca="1" si="3"/>
        <v>0.50344495775981923</v>
      </c>
      <c r="N46" s="78" cm="1">
        <f t="array" aca="1" ref="N46" ca="1">SQRT(AVERAGE((INDIRECT("'" &amp; C46 &amp; "'!C$3:C$31") - INDIRECT("'" &amp; C46 &amp; "'!J$3:J$31"))^2))</f>
        <v>11.583281650426336</v>
      </c>
      <c r="O46" s="78" cm="1">
        <f t="array" aca="1" ref="O46" ca="1">AVERAGE(ABS(INDIRECT("'"&amp;C46&amp;"'!C$3:C$31")-INDIRECT("'"&amp;C46&amp;"'!J$3:J$31")))</f>
        <v>9.3448275862068968</v>
      </c>
      <c r="P46" s="82">
        <f t="shared" ca="1" si="4"/>
        <v>0.99941483276183452</v>
      </c>
      <c r="Q46" s="82" cm="1">
        <f t="array" aca="1" ref="Q46" ca="1">SQRT(AVERAGE((INDIRECT("'" &amp; C46 &amp; "'!C$3:C$31") - INDIRECT("'" &amp; C46 &amp; "'!K$3:K$31"))^2))</f>
        <v>3.690621852096529</v>
      </c>
      <c r="R46" s="82" cm="1">
        <f t="array" aca="1" ref="R46" ca="1">AVERAGE(ABS(INDIRECT("'"&amp;C46&amp;"'!C$3:C$31")-INDIRECT("'"&amp;C46&amp;"'!K$3:K$31")))</f>
        <v>3.4827586206896552</v>
      </c>
      <c r="S46" s="78">
        <f t="shared" ca="1" si="5"/>
        <v>0.46052843294388435</v>
      </c>
      <c r="T46" s="78" cm="1">
        <f t="array" aca="1" ref="T46" ca="1">SQRT(AVERAGE((INDIRECT("'" &amp; C46 &amp; "'!C$3:C$31") - INDIRECT("'" &amp; C46 &amp; "'!L$3:L$31"))^2))</f>
        <v>11.737061842286389</v>
      </c>
      <c r="U46" s="78" cm="1">
        <f t="array" aca="1" ref="U46" ca="1">AVERAGE(ABS(INDIRECT("'"&amp;C46&amp;"'!C$3:C$31")-INDIRECT("'"&amp;C46&amp;"'!L$3:L$31")))</f>
        <v>9.2758620689655178</v>
      </c>
      <c r="V46" s="79">
        <f t="shared" ca="1" si="6"/>
        <v>0.26572445457293831</v>
      </c>
      <c r="W46" s="79" cm="1">
        <f t="array" aca="1" ref="W46" ca="1">SQRT(AVERAGE((INDIRECT("'" &amp; C46 &amp; "'!C$3:C$31") - INDIRECT("'" &amp; C46 &amp; "'!M$3:M$31"))^2))</f>
        <v>32.661270959496591</v>
      </c>
      <c r="X46" s="79" cm="1">
        <f t="array" aca="1" ref="X46" ca="1">AVERAGE(ABS(INDIRECT("'"&amp;C46&amp;"'!C$3:C$31")-INDIRECT("'"&amp;C46&amp;"'!M$3:M$31")))</f>
        <v>27.793103448275861</v>
      </c>
    </row>
    <row r="47" spans="1:24" x14ac:dyDescent="0.35">
      <c r="A47" s="78">
        <v>12</v>
      </c>
      <c r="B47" s="78" t="s">
        <v>182</v>
      </c>
      <c r="C47" s="78" t="str">
        <f t="shared" si="0"/>
        <v>DS12_T2_color</v>
      </c>
      <c r="D47" s="80" t="str">
        <f t="shared" si="1"/>
        <v>to_table</v>
      </c>
      <c r="H47" s="78">
        <f ca="1">AVERAGE(O47,R47,U47,X47)</f>
        <v>12.991379310344829</v>
      </c>
      <c r="I47" s="78">
        <f ca="1">AVERAGE(N47,Q47,T47,W47)</f>
        <v>16.051256970855775</v>
      </c>
      <c r="J47" s="82">
        <f ca="1">CORREL(INDIRECT("'" &amp; C47 &amp; "'!C$3:C$31"), INDIRECT("'" &amp; C47 &amp; "'!I$3:I$31"))</f>
        <v>0.99227475769340701</v>
      </c>
      <c r="K47" s="82" cm="1">
        <f t="array" aca="1" ref="K47" ca="1">SQRT(AVERAGE((INDIRECT("'" &amp; C47 &amp; "'!C$3:C$31") - INDIRECT("'" &amp; C47 &amp; "'!I$3:I$31"))^2))</f>
        <v>5.5429358584629576</v>
      </c>
      <c r="L47" s="82" cm="1">
        <f t="array" aca="1" ref="L47" ca="1">AVERAGE(ABS(INDIRECT("'"&amp;C47&amp;"'!C$3:C$31")-INDIRECT("'"&amp;C47&amp;"'!I$3:I$31")))</f>
        <v>5</v>
      </c>
      <c r="M47" s="78">
        <f t="shared" ca="1" si="3"/>
        <v>0.29649558340320803</v>
      </c>
      <c r="N47" s="78" cm="1">
        <f t="array" aca="1" ref="N47" ca="1">SQRT(AVERAGE((INDIRECT("'" &amp; C47 &amp; "'!C$3:C$31") - INDIRECT("'" &amp; C47 &amp; "'!J$3:J$31"))^2))</f>
        <v>17.70447050499023</v>
      </c>
      <c r="O47" s="78" cm="1">
        <f t="array" aca="1" ref="O47" ca="1">AVERAGE(ABS(INDIRECT("'"&amp;C47&amp;"'!C$3:C$31")-INDIRECT("'"&amp;C47&amp;"'!J$3:J$31")))</f>
        <v>14.689655172413794</v>
      </c>
      <c r="P47" s="79">
        <f t="shared" ca="1" si="4"/>
        <v>0.47029521956280007</v>
      </c>
      <c r="Q47" s="79" cm="1">
        <f t="array" aca="1" ref="Q47" ca="1">SQRT(AVERAGE((INDIRECT("'" &amp; C47 &amp; "'!C$3:C$31") - INDIRECT("'" &amp; C47 &amp; "'!K$3:K$31"))^2))</f>
        <v>15.132745950421556</v>
      </c>
      <c r="R47" s="79" cm="1">
        <f t="array" aca="1" ref="R47" ca="1">AVERAGE(ABS(INDIRECT("'"&amp;C47&amp;"'!C$3:C$31")-INDIRECT("'"&amp;C47&amp;"'!K$3:K$31")))</f>
        <v>12.103448275862069</v>
      </c>
      <c r="S47" s="78">
        <f t="shared" ca="1" si="5"/>
        <v>0.57348185461163881</v>
      </c>
      <c r="T47" s="78" cm="1">
        <f t="array" aca="1" ref="T47" ca="1">SQRT(AVERAGE((INDIRECT("'" &amp; C47 &amp; "'!C$3:C$31") - INDIRECT("'" &amp; C47 &amp; "'!L$3:L$31"))^2))</f>
        <v>13.795301548990738</v>
      </c>
      <c r="U47" s="78" cm="1">
        <f t="array" aca="1" ref="U47" ca="1">AVERAGE(ABS(INDIRECT("'"&amp;C47&amp;"'!C$3:C$31")-INDIRECT("'"&amp;C47&amp;"'!L$3:L$31")))</f>
        <v>10.724137931034482</v>
      </c>
      <c r="V47" s="79">
        <f t="shared" ca="1" si="6"/>
        <v>0.33810966944409876</v>
      </c>
      <c r="W47" s="79" cm="1">
        <f t="array" aca="1" ref="W47" ca="1">SQRT(AVERAGE((INDIRECT("'" &amp; C47 &amp; "'!C$3:C$31") - INDIRECT("'" &amp; C47 &amp; "'!M$3:M$31"))^2))</f>
        <v>17.572509879020579</v>
      </c>
      <c r="X47" s="79" cm="1">
        <f t="array" aca="1" ref="X47" ca="1">AVERAGE(ABS(INDIRECT("'"&amp;C47&amp;"'!C$3:C$31")-INDIRECT("'"&amp;C47&amp;"'!M$3:M$31")))</f>
        <v>14.448275862068966</v>
      </c>
    </row>
    <row r="48" spans="1:24" x14ac:dyDescent="0.35">
      <c r="A48" s="78">
        <v>12</v>
      </c>
      <c r="B48" s="78" t="s">
        <v>176</v>
      </c>
      <c r="C48" s="78" t="str">
        <f t="shared" si="0"/>
        <v>DS12_T2_zebra</v>
      </c>
      <c r="D48" s="80" t="str">
        <f t="shared" si="1"/>
        <v>to_table</v>
      </c>
      <c r="J48" s="82">
        <f t="shared" ca="1" si="2"/>
        <v>0.99227475769340701</v>
      </c>
      <c r="K48" s="82" cm="1">
        <f t="array" aca="1" ref="K48" ca="1">SQRT(AVERAGE((INDIRECT("'" &amp; C48 &amp; "'!C$3:C$31") - INDIRECT("'" &amp; C48 &amp; "'!I$3:I$31"))^2))</f>
        <v>5.5429358584629576</v>
      </c>
      <c r="L48" s="82" cm="1">
        <f t="array" aca="1" ref="L48" ca="1">AVERAGE(ABS(INDIRECT("'"&amp;C48&amp;"'!C$3:C$31")-INDIRECT("'"&amp;C48&amp;"'!I$3:I$31")))</f>
        <v>5</v>
      </c>
      <c r="M48" s="78">
        <f t="shared" ca="1" si="3"/>
        <v>0.29649558340320803</v>
      </c>
      <c r="N48" s="78" cm="1">
        <f t="array" aca="1" ref="N48" ca="1">SQRT(AVERAGE((INDIRECT("'" &amp; C48 &amp; "'!C$3:C$31") - INDIRECT("'" &amp; C48 &amp; "'!J$3:J$31"))^2))</f>
        <v>17.70447050499023</v>
      </c>
      <c r="O48" s="78" cm="1">
        <f t="array" aca="1" ref="O48" ca="1">AVERAGE(ABS(INDIRECT("'"&amp;C48&amp;"'!C$3:C$31")-INDIRECT("'"&amp;C48&amp;"'!J$3:J$31")))</f>
        <v>14.689655172413794</v>
      </c>
      <c r="P48" s="79">
        <f t="shared" ca="1" si="4"/>
        <v>0.47029521956280007</v>
      </c>
      <c r="Q48" s="79" cm="1">
        <f t="array" aca="1" ref="Q48" ca="1">SQRT(AVERAGE((INDIRECT("'" &amp; C48 &amp; "'!C$3:C$31") - INDIRECT("'" &amp; C48 &amp; "'!K$3:K$31"))^2))</f>
        <v>15.132745950421556</v>
      </c>
      <c r="R48" s="79" cm="1">
        <f t="array" aca="1" ref="R48" ca="1">AVERAGE(ABS(INDIRECT("'"&amp;C48&amp;"'!C$3:C$31")-INDIRECT("'"&amp;C48&amp;"'!K$3:K$31")))</f>
        <v>12.103448275862069</v>
      </c>
      <c r="S48" s="78">
        <f t="shared" ca="1" si="5"/>
        <v>0.57348185461163881</v>
      </c>
      <c r="T48" s="78" cm="1">
        <f t="array" aca="1" ref="T48" ca="1">SQRT(AVERAGE((INDIRECT("'" &amp; C48 &amp; "'!C$3:C$31") - INDIRECT("'" &amp; C48 &amp; "'!L$3:L$31"))^2))</f>
        <v>13.795301548990738</v>
      </c>
      <c r="U48" s="78" cm="1">
        <f t="array" aca="1" ref="U48" ca="1">AVERAGE(ABS(INDIRECT("'"&amp;C48&amp;"'!C$3:C$31")-INDIRECT("'"&amp;C48&amp;"'!L$3:L$31")))</f>
        <v>10.724137931034482</v>
      </c>
      <c r="V48" s="79">
        <f t="shared" ca="1" si="6"/>
        <v>0.33810966944409876</v>
      </c>
      <c r="W48" s="79" cm="1">
        <f t="array" aca="1" ref="W48" ca="1">SQRT(AVERAGE((INDIRECT("'" &amp; C48 &amp; "'!C$3:C$31") - INDIRECT("'" &amp; C48 &amp; "'!M$3:M$31"))^2))</f>
        <v>17.572509879020579</v>
      </c>
      <c r="X48" s="79" cm="1">
        <f t="array" aca="1" ref="X48" ca="1">AVERAGE(ABS(INDIRECT("'"&amp;C48&amp;"'!C$3:C$31")-INDIRECT("'"&amp;C48&amp;"'!M$3:M$31")))</f>
        <v>14.448275862068966</v>
      </c>
    </row>
    <row r="49" spans="1:24" x14ac:dyDescent="0.35">
      <c r="A49" s="78">
        <v>12</v>
      </c>
      <c r="B49" s="78" t="s">
        <v>177</v>
      </c>
      <c r="C49" s="78" t="str">
        <f t="shared" si="0"/>
        <v>DS12_T2_plain</v>
      </c>
      <c r="D49" s="80" t="str">
        <f t="shared" si="1"/>
        <v>to_table</v>
      </c>
      <c r="J49" s="82">
        <f t="shared" ca="1" si="2"/>
        <v>0.99227475769340701</v>
      </c>
      <c r="K49" s="82" cm="1">
        <f t="array" aca="1" ref="K49" ca="1">SQRT(AVERAGE((INDIRECT("'" &amp; C49 &amp; "'!C$3:C$31") - INDIRECT("'" &amp; C49 &amp; "'!I$3:I$31"))^2))</f>
        <v>5.5429358584629576</v>
      </c>
      <c r="L49" s="82" cm="1">
        <f t="array" aca="1" ref="L49" ca="1">AVERAGE(ABS(INDIRECT("'"&amp;C49&amp;"'!C$3:C$31")-INDIRECT("'"&amp;C49&amp;"'!I$3:I$31")))</f>
        <v>5</v>
      </c>
      <c r="M49" s="78">
        <f t="shared" ca="1" si="3"/>
        <v>0.29649558340320803</v>
      </c>
      <c r="N49" s="78" cm="1">
        <f t="array" aca="1" ref="N49" ca="1">SQRT(AVERAGE((INDIRECT("'" &amp; C49 &amp; "'!C$3:C$31") - INDIRECT("'" &amp; C49 &amp; "'!J$3:J$31"))^2))</f>
        <v>17.70447050499023</v>
      </c>
      <c r="O49" s="78" cm="1">
        <f t="array" aca="1" ref="O49" ca="1">AVERAGE(ABS(INDIRECT("'"&amp;C49&amp;"'!C$3:C$31")-INDIRECT("'"&amp;C49&amp;"'!J$3:J$31")))</f>
        <v>14.689655172413794</v>
      </c>
      <c r="P49" s="79">
        <f t="shared" ca="1" si="4"/>
        <v>0.47029521956280007</v>
      </c>
      <c r="Q49" s="79" cm="1">
        <f t="array" aca="1" ref="Q49" ca="1">SQRT(AVERAGE((INDIRECT("'" &amp; C49 &amp; "'!C$3:C$31") - INDIRECT("'" &amp; C49 &amp; "'!K$3:K$31"))^2))</f>
        <v>15.132745950421556</v>
      </c>
      <c r="R49" s="79" cm="1">
        <f t="array" aca="1" ref="R49" ca="1">AVERAGE(ABS(INDIRECT("'"&amp;C49&amp;"'!C$3:C$31")-INDIRECT("'"&amp;C49&amp;"'!K$3:K$31")))</f>
        <v>12.103448275862069</v>
      </c>
      <c r="S49" s="78">
        <f t="shared" ca="1" si="5"/>
        <v>0.57348185461163881</v>
      </c>
      <c r="T49" s="78" cm="1">
        <f t="array" aca="1" ref="T49" ca="1">SQRT(AVERAGE((INDIRECT("'" &amp; C49 &amp; "'!C$3:C$31") - INDIRECT("'" &amp; C49 &amp; "'!L$3:L$31"))^2))</f>
        <v>13.795301548990738</v>
      </c>
      <c r="U49" s="78" cm="1">
        <f t="array" aca="1" ref="U49" ca="1">AVERAGE(ABS(INDIRECT("'"&amp;C49&amp;"'!C$3:C$31")-INDIRECT("'"&amp;C49&amp;"'!L$3:L$31")))</f>
        <v>10.724137931034482</v>
      </c>
      <c r="V49" s="79">
        <f t="shared" ca="1" si="6"/>
        <v>0.33810966944409876</v>
      </c>
      <c r="W49" s="79" cm="1">
        <f t="array" aca="1" ref="W49" ca="1">SQRT(AVERAGE((INDIRECT("'" &amp; C49 &amp; "'!C$3:C$31") - INDIRECT("'" &amp; C49 &amp; "'!M$3:M$31"))^2))</f>
        <v>17.572509879020579</v>
      </c>
      <c r="X49" s="79" cm="1">
        <f t="array" aca="1" ref="X49" ca="1">AVERAGE(ABS(INDIRECT("'"&amp;C49&amp;"'!C$3:C$31")-INDIRECT("'"&amp;C49&amp;"'!M$3:M$31")))</f>
        <v>14.448275862068966</v>
      </c>
    </row>
    <row r="50" spans="1:24" x14ac:dyDescent="0.35">
      <c r="A50" s="78">
        <v>12</v>
      </c>
      <c r="B50" s="78" t="s">
        <v>178</v>
      </c>
      <c r="C50" s="78" t="str">
        <f t="shared" si="0"/>
        <v>DS12_T2_bar</v>
      </c>
      <c r="D50" s="80" t="str">
        <f t="shared" si="1"/>
        <v>to_table</v>
      </c>
      <c r="J50" s="82">
        <f t="shared" ca="1" si="2"/>
        <v>0.99227475769340701</v>
      </c>
      <c r="K50" s="82" cm="1">
        <f t="array" aca="1" ref="K50" ca="1">SQRT(AVERAGE((INDIRECT("'" &amp; C50 &amp; "'!C$3:C$31") - INDIRECT("'" &amp; C50 &amp; "'!I$3:I$31"))^2))</f>
        <v>5.5429358584629576</v>
      </c>
      <c r="L50" s="82" cm="1">
        <f t="array" aca="1" ref="L50" ca="1">AVERAGE(ABS(INDIRECT("'"&amp;C50&amp;"'!C$3:C$31")-INDIRECT("'"&amp;C50&amp;"'!I$3:I$31")))</f>
        <v>5</v>
      </c>
      <c r="M50" s="78">
        <f t="shared" ca="1" si="3"/>
        <v>0.29649558340320803</v>
      </c>
      <c r="N50" s="78" cm="1">
        <f t="array" aca="1" ref="N50" ca="1">SQRT(AVERAGE((INDIRECT("'" &amp; C50 &amp; "'!C$3:C$31") - INDIRECT("'" &amp; C50 &amp; "'!J$3:J$31"))^2))</f>
        <v>17.70447050499023</v>
      </c>
      <c r="O50" s="78" cm="1">
        <f t="array" aca="1" ref="O50" ca="1">AVERAGE(ABS(INDIRECT("'"&amp;C50&amp;"'!C$3:C$31")-INDIRECT("'"&amp;C50&amp;"'!J$3:J$31")))</f>
        <v>14.689655172413794</v>
      </c>
      <c r="P50" s="79">
        <f t="shared" ca="1" si="4"/>
        <v>0.47029521956280007</v>
      </c>
      <c r="Q50" s="79" cm="1">
        <f t="array" aca="1" ref="Q50" ca="1">SQRT(AVERAGE((INDIRECT("'" &amp; C50 &amp; "'!C$3:C$31") - INDIRECT("'" &amp; C50 &amp; "'!K$3:K$31"))^2))</f>
        <v>15.132745950421556</v>
      </c>
      <c r="R50" s="79" cm="1">
        <f t="array" aca="1" ref="R50" ca="1">AVERAGE(ABS(INDIRECT("'"&amp;C50&amp;"'!C$3:C$31")-INDIRECT("'"&amp;C50&amp;"'!K$3:K$31")))</f>
        <v>12.103448275862069</v>
      </c>
      <c r="S50" s="78">
        <f t="shared" ca="1" si="5"/>
        <v>0.57348185461163881</v>
      </c>
      <c r="T50" s="78" cm="1">
        <f t="array" aca="1" ref="T50" ca="1">SQRT(AVERAGE((INDIRECT("'" &amp; C50 &amp; "'!C$3:C$31") - INDIRECT("'" &amp; C50 &amp; "'!L$3:L$31"))^2))</f>
        <v>13.795301548990738</v>
      </c>
      <c r="U50" s="78" cm="1">
        <f t="array" aca="1" ref="U50" ca="1">AVERAGE(ABS(INDIRECT("'"&amp;C50&amp;"'!C$3:C$31")-INDIRECT("'"&amp;C50&amp;"'!L$3:L$31")))</f>
        <v>10.724137931034482</v>
      </c>
      <c r="V50" s="79">
        <f t="shared" ca="1" si="6"/>
        <v>0.33810966944409876</v>
      </c>
      <c r="W50" s="79" cm="1">
        <f t="array" aca="1" ref="W50" ca="1">SQRT(AVERAGE((INDIRECT("'" &amp; C50 &amp; "'!C$3:C$31") - INDIRECT("'" &amp; C50 &amp; "'!M$3:M$31"))^2))</f>
        <v>17.572509879020579</v>
      </c>
      <c r="X50" s="79" cm="1">
        <f t="array" aca="1" ref="X50" ca="1">AVERAGE(ABS(INDIRECT("'"&amp;C50&amp;"'!C$3:C$31")-INDIRECT("'"&amp;C50&amp;"'!M$3:M$31")))</f>
        <v>14.448275862068966</v>
      </c>
    </row>
    <row r="51" spans="1:24" x14ac:dyDescent="0.35">
      <c r="A51" s="78">
        <v>13</v>
      </c>
      <c r="B51" s="78" t="s">
        <v>182</v>
      </c>
      <c r="C51" s="78" t="str">
        <f t="shared" si="0"/>
        <v>DS13_T2_color</v>
      </c>
      <c r="D51" s="80" t="str">
        <f t="shared" si="1"/>
        <v>to_table</v>
      </c>
      <c r="H51" s="78">
        <f ca="1">AVERAGE(O51,R51,U51,X51)</f>
        <v>12.982758620689655</v>
      </c>
      <c r="I51" s="78">
        <f ca="1">AVERAGE(N51,Q51,T51,W51)</f>
        <v>16.175230682435711</v>
      </c>
      <c r="J51" s="82">
        <f t="shared" ca="1" si="2"/>
        <v>0.99227475769340712</v>
      </c>
      <c r="K51" s="82" cm="1">
        <f t="array" aca="1" ref="K51" ca="1">SQRT(AVERAGE((INDIRECT("'" &amp; C51 &amp; "'!C$3:C$31") - INDIRECT("'" &amp; C51 &amp; "'!I$3:I$31"))^2))</f>
        <v>5.5429358584629576</v>
      </c>
      <c r="L51" s="82" cm="1">
        <f t="array" aca="1" ref="L51" ca="1">AVERAGE(ABS(INDIRECT("'"&amp;C51&amp;"'!C$3:C$31")-INDIRECT("'"&amp;C51&amp;"'!I$3:I$31")))</f>
        <v>5</v>
      </c>
      <c r="M51" s="78">
        <f t="shared" ca="1" si="3"/>
        <v>0.45923523731133725</v>
      </c>
      <c r="N51" s="78" cm="1">
        <f t="array" aca="1" ref="N51" ca="1">SQRT(AVERAGE((INDIRECT("'" &amp; C51 &amp; "'!C$3:C$31") - INDIRECT("'" &amp; C51 &amp; "'!J$3:J$31"))^2))</f>
        <v>15.881023158213836</v>
      </c>
      <c r="O51" s="78" cm="1">
        <f t="array" aca="1" ref="O51" ca="1">AVERAGE(ABS(INDIRECT("'"&amp;C51&amp;"'!C$3:C$31")-INDIRECT("'"&amp;C51&amp;"'!J$3:J$31")))</f>
        <v>12.413793103448276</v>
      </c>
      <c r="P51" s="79">
        <f t="shared" ca="1" si="4"/>
        <v>0.58323360463003704</v>
      </c>
      <c r="Q51" s="79" cm="1">
        <f t="array" aca="1" ref="Q51" ca="1">SQRT(AVERAGE((INDIRECT("'" &amp; C51 &amp; "'!C$3:C$31") - INDIRECT("'" &amp; C51 &amp; "'!K$3:K$31"))^2))</f>
        <v>13.495848659290855</v>
      </c>
      <c r="R51" s="79" cm="1">
        <f t="array" aca="1" ref="R51" ca="1">AVERAGE(ABS(INDIRECT("'"&amp;C51&amp;"'!C$3:C$31")-INDIRECT("'"&amp;C51&amp;"'!K$3:K$31")))</f>
        <v>10.275862068965518</v>
      </c>
      <c r="S51" s="78">
        <f t="shared" ca="1" si="5"/>
        <v>0.2156054732914319</v>
      </c>
      <c r="T51" s="78" cm="1">
        <f t="array" aca="1" ref="T51" ca="1">SQRT(AVERAGE((INDIRECT("'" &amp; C51 &amp; "'!C$3:C$31") - INDIRECT("'" &amp; C51 &amp; "'!L$3:L$31"))^2))</f>
        <v>18.057379807636583</v>
      </c>
      <c r="U51" s="78" cm="1">
        <f t="array" aca="1" ref="U51" ca="1">AVERAGE(ABS(INDIRECT("'"&amp;C51&amp;"'!C$3:C$31")-INDIRECT("'"&amp;C51&amp;"'!L$3:L$31")))</f>
        <v>14.689655172413794</v>
      </c>
      <c r="V51" s="79">
        <f t="shared" ca="1" si="6"/>
        <v>0.35811583882783915</v>
      </c>
      <c r="W51" s="79" cm="1">
        <f t="array" aca="1" ref="W51" ca="1">SQRT(AVERAGE((INDIRECT("'" &amp; C51 &amp; "'!C$3:C$31") - INDIRECT("'" &amp; C51 &amp; "'!M$3:M$31"))^2))</f>
        <v>17.266671104601567</v>
      </c>
      <c r="X51" s="79" cm="1">
        <f t="array" aca="1" ref="X51" ca="1">AVERAGE(ABS(INDIRECT("'"&amp;C51&amp;"'!C$3:C$31")-INDIRECT("'"&amp;C51&amp;"'!M$3:M$31")))</f>
        <v>14.551724137931034</v>
      </c>
    </row>
    <row r="52" spans="1:24" x14ac:dyDescent="0.35">
      <c r="A52" s="78">
        <v>13</v>
      </c>
      <c r="B52" s="78" t="s">
        <v>176</v>
      </c>
      <c r="C52" s="78" t="str">
        <f t="shared" si="0"/>
        <v>DS13_T2_zebra</v>
      </c>
      <c r="D52" s="80" t="str">
        <f t="shared" si="1"/>
        <v>to_table</v>
      </c>
      <c r="J52" s="82">
        <f t="shared" ca="1" si="2"/>
        <v>0.99227475769340712</v>
      </c>
      <c r="K52" s="82" cm="1">
        <f t="array" aca="1" ref="K52" ca="1">SQRT(AVERAGE((INDIRECT("'" &amp; C52 &amp; "'!C$3:C$31") - INDIRECT("'" &amp; C52 &amp; "'!I$3:I$31"))^2))</f>
        <v>5.5429358584629576</v>
      </c>
      <c r="L52" s="82" cm="1">
        <f t="array" aca="1" ref="L52" ca="1">AVERAGE(ABS(INDIRECT("'"&amp;C52&amp;"'!C$3:C$31")-INDIRECT("'"&amp;C52&amp;"'!I$3:I$31")))</f>
        <v>5</v>
      </c>
      <c r="M52" s="78">
        <f t="shared" ca="1" si="3"/>
        <v>0.45923523731133725</v>
      </c>
      <c r="N52" s="78" cm="1">
        <f t="array" aca="1" ref="N52" ca="1">SQRT(AVERAGE((INDIRECT("'" &amp; C52 &amp; "'!C$3:C$31") - INDIRECT("'" &amp; C52 &amp; "'!J$3:J$31"))^2))</f>
        <v>15.881023158213836</v>
      </c>
      <c r="O52" s="78" cm="1">
        <f t="array" aca="1" ref="O52" ca="1">AVERAGE(ABS(INDIRECT("'"&amp;C52&amp;"'!C$3:C$31")-INDIRECT("'"&amp;C52&amp;"'!J$3:J$31")))</f>
        <v>12.413793103448276</v>
      </c>
      <c r="P52" s="79">
        <f t="shared" ca="1" si="4"/>
        <v>0.58323360463003704</v>
      </c>
      <c r="Q52" s="79" cm="1">
        <f t="array" aca="1" ref="Q52" ca="1">SQRT(AVERAGE((INDIRECT("'" &amp; C52 &amp; "'!C$3:C$31") - INDIRECT("'" &amp; C52 &amp; "'!K$3:K$31"))^2))</f>
        <v>13.495848659290855</v>
      </c>
      <c r="R52" s="79" cm="1">
        <f t="array" aca="1" ref="R52" ca="1">AVERAGE(ABS(INDIRECT("'"&amp;C52&amp;"'!C$3:C$31")-INDIRECT("'"&amp;C52&amp;"'!K$3:K$31")))</f>
        <v>10.275862068965518</v>
      </c>
      <c r="S52" s="78">
        <f t="shared" ca="1" si="5"/>
        <v>0.2156054732914319</v>
      </c>
      <c r="T52" s="78" cm="1">
        <f t="array" aca="1" ref="T52" ca="1">SQRT(AVERAGE((INDIRECT("'" &amp; C52 &amp; "'!C$3:C$31") - INDIRECT("'" &amp; C52 &amp; "'!L$3:L$31"))^2))</f>
        <v>18.057379807636583</v>
      </c>
      <c r="U52" s="78" cm="1">
        <f t="array" aca="1" ref="U52" ca="1">AVERAGE(ABS(INDIRECT("'"&amp;C52&amp;"'!C$3:C$31")-INDIRECT("'"&amp;C52&amp;"'!L$3:L$31")))</f>
        <v>14.689655172413794</v>
      </c>
      <c r="V52" s="79">
        <f t="shared" ca="1" si="6"/>
        <v>0.35938953910853022</v>
      </c>
      <c r="W52" s="79" cm="1">
        <f t="array" aca="1" ref="W52" ca="1">SQRT(AVERAGE((INDIRECT("'" &amp; C52 &amp; "'!C$3:C$31") - INDIRECT("'" &amp; C52 &amp; "'!M$3:M$31"))^2))</f>
        <v>17.281642642231468</v>
      </c>
      <c r="X52" s="79" cm="1">
        <f t="array" aca="1" ref="X52" ca="1">AVERAGE(ABS(INDIRECT("'"&amp;C52&amp;"'!C$3:C$31")-INDIRECT("'"&amp;C52&amp;"'!M$3:M$31")))</f>
        <v>14.586206896551724</v>
      </c>
    </row>
    <row r="53" spans="1:24" x14ac:dyDescent="0.35">
      <c r="A53" s="78">
        <v>13</v>
      </c>
      <c r="B53" s="78" t="s">
        <v>177</v>
      </c>
      <c r="C53" s="78" t="str">
        <f t="shared" si="0"/>
        <v>DS13_T2_plain</v>
      </c>
      <c r="D53" s="80" t="str">
        <f t="shared" si="1"/>
        <v>to_table</v>
      </c>
      <c r="J53" s="82">
        <f t="shared" ca="1" si="2"/>
        <v>0.99227475769340712</v>
      </c>
      <c r="K53" s="82" cm="1">
        <f t="array" aca="1" ref="K53" ca="1">SQRT(AVERAGE((INDIRECT("'" &amp; C53 &amp; "'!C$3:C$31") - INDIRECT("'" &amp; C53 &amp; "'!I$3:I$31"))^2))</f>
        <v>5.5429358584629576</v>
      </c>
      <c r="L53" s="82" cm="1">
        <f t="array" aca="1" ref="L53" ca="1">AVERAGE(ABS(INDIRECT("'"&amp;C53&amp;"'!C$3:C$31")-INDIRECT("'"&amp;C53&amp;"'!I$3:I$31")))</f>
        <v>5</v>
      </c>
      <c r="M53" s="78">
        <f t="shared" ca="1" si="3"/>
        <v>0.45923523731133725</v>
      </c>
      <c r="N53" s="78" cm="1">
        <f t="array" aca="1" ref="N53" ca="1">SQRT(AVERAGE((INDIRECT("'" &amp; C53 &amp; "'!C$3:C$31") - INDIRECT("'" &amp; C53 &amp; "'!J$3:J$31"))^2))</f>
        <v>15.881023158213836</v>
      </c>
      <c r="O53" s="78" cm="1">
        <f t="array" aca="1" ref="O53" ca="1">AVERAGE(ABS(INDIRECT("'"&amp;C53&amp;"'!C$3:C$31")-INDIRECT("'"&amp;C53&amp;"'!J$3:J$31")))</f>
        <v>12.413793103448276</v>
      </c>
      <c r="P53" s="79">
        <f t="shared" ca="1" si="4"/>
        <v>0.58323360463003704</v>
      </c>
      <c r="Q53" s="79" cm="1">
        <f t="array" aca="1" ref="Q53" ca="1">SQRT(AVERAGE((INDIRECT("'" &amp; C53 &amp; "'!C$3:C$31") - INDIRECT("'" &amp; C53 &amp; "'!K$3:K$31"))^2))</f>
        <v>13.495848659290855</v>
      </c>
      <c r="R53" s="79" cm="1">
        <f t="array" aca="1" ref="R53" ca="1">AVERAGE(ABS(INDIRECT("'"&amp;C53&amp;"'!C$3:C$31")-INDIRECT("'"&amp;C53&amp;"'!K$3:K$31")))</f>
        <v>10.275862068965518</v>
      </c>
      <c r="S53" s="78">
        <f t="shared" ca="1" si="5"/>
        <v>0.2156054732914319</v>
      </c>
      <c r="T53" s="78" cm="1">
        <f t="array" aca="1" ref="T53" ca="1">SQRT(AVERAGE((INDIRECT("'" &amp; C53 &amp; "'!C$3:C$31") - INDIRECT("'" &amp; C53 &amp; "'!L$3:L$31"))^2))</f>
        <v>18.057379807636583</v>
      </c>
      <c r="U53" s="78" cm="1">
        <f t="array" aca="1" ref="U53" ca="1">AVERAGE(ABS(INDIRECT("'"&amp;C53&amp;"'!C$3:C$31")-INDIRECT("'"&amp;C53&amp;"'!L$3:L$31")))</f>
        <v>14.689655172413794</v>
      </c>
      <c r="V53" s="79">
        <f t="shared" ca="1" si="6"/>
        <v>0.35938953910853022</v>
      </c>
      <c r="W53" s="79" cm="1">
        <f t="array" aca="1" ref="W53" ca="1">SQRT(AVERAGE((INDIRECT("'" &amp; C53 &amp; "'!C$3:C$31") - INDIRECT("'" &amp; C53 &amp; "'!M$3:M$31"))^2))</f>
        <v>17.281642642231468</v>
      </c>
      <c r="X53" s="79" cm="1">
        <f t="array" aca="1" ref="X53" ca="1">AVERAGE(ABS(INDIRECT("'"&amp;C53&amp;"'!C$3:C$31")-INDIRECT("'"&amp;C53&amp;"'!M$3:M$31")))</f>
        <v>14.586206896551724</v>
      </c>
    </row>
    <row r="54" spans="1:24" x14ac:dyDescent="0.35">
      <c r="A54" s="78">
        <v>13</v>
      </c>
      <c r="B54" s="78" t="s">
        <v>178</v>
      </c>
      <c r="C54" s="78" t="str">
        <f t="shared" si="0"/>
        <v>DS13_T2_bar</v>
      </c>
      <c r="D54" s="80" t="str">
        <f t="shared" si="1"/>
        <v>to_table</v>
      </c>
      <c r="J54" s="82">
        <f t="shared" ca="1" si="2"/>
        <v>0.99227475769340712</v>
      </c>
      <c r="K54" s="82" cm="1">
        <f t="array" aca="1" ref="K54" ca="1">SQRT(AVERAGE((INDIRECT("'" &amp; C54 &amp; "'!C$3:C$31") - INDIRECT("'" &amp; C54 &amp; "'!I$3:I$31"))^2))</f>
        <v>5.5429358584629576</v>
      </c>
      <c r="L54" s="82" cm="1">
        <f t="array" aca="1" ref="L54" ca="1">AVERAGE(ABS(INDIRECT("'"&amp;C54&amp;"'!C$3:C$31")-INDIRECT("'"&amp;C54&amp;"'!I$3:I$31")))</f>
        <v>5</v>
      </c>
      <c r="M54" s="78">
        <f t="shared" ca="1" si="3"/>
        <v>0.45923523731133725</v>
      </c>
      <c r="N54" s="78" cm="1">
        <f t="array" aca="1" ref="N54" ca="1">SQRT(AVERAGE((INDIRECT("'" &amp; C54 &amp; "'!C$3:C$31") - INDIRECT("'" &amp; C54 &amp; "'!J$3:J$31"))^2))</f>
        <v>15.881023158213836</v>
      </c>
      <c r="O54" s="78" cm="1">
        <f t="array" aca="1" ref="O54" ca="1">AVERAGE(ABS(INDIRECT("'"&amp;C54&amp;"'!C$3:C$31")-INDIRECT("'"&amp;C54&amp;"'!J$3:J$31")))</f>
        <v>12.413793103448276</v>
      </c>
      <c r="P54" s="79">
        <f t="shared" ca="1" si="4"/>
        <v>0.58323360463003704</v>
      </c>
      <c r="Q54" s="79" cm="1">
        <f t="array" aca="1" ref="Q54" ca="1">SQRT(AVERAGE((INDIRECT("'" &amp; C54 &amp; "'!C$3:C$31") - INDIRECT("'" &amp; C54 &amp; "'!K$3:K$31"))^2))</f>
        <v>13.495848659290855</v>
      </c>
      <c r="R54" s="79" cm="1">
        <f t="array" aca="1" ref="R54" ca="1">AVERAGE(ABS(INDIRECT("'"&amp;C54&amp;"'!C$3:C$31")-INDIRECT("'"&amp;C54&amp;"'!K$3:K$31")))</f>
        <v>10.275862068965518</v>
      </c>
      <c r="S54" s="78">
        <f t="shared" ca="1" si="5"/>
        <v>0.2156054732914319</v>
      </c>
      <c r="T54" s="78" cm="1">
        <f t="array" aca="1" ref="T54" ca="1">SQRT(AVERAGE((INDIRECT("'" &amp; C54 &amp; "'!C$3:C$31") - INDIRECT("'" &amp; C54 &amp; "'!L$3:L$31"))^2))</f>
        <v>18.057379807636583</v>
      </c>
      <c r="U54" s="78" cm="1">
        <f t="array" aca="1" ref="U54" ca="1">AVERAGE(ABS(INDIRECT("'"&amp;C54&amp;"'!C$3:C$31")-INDIRECT("'"&amp;C54&amp;"'!L$3:L$31")))</f>
        <v>14.689655172413794</v>
      </c>
      <c r="V54" s="79">
        <f t="shared" ca="1" si="6"/>
        <v>0.35938953910853022</v>
      </c>
      <c r="W54" s="79" cm="1">
        <f t="array" aca="1" ref="W54" ca="1">SQRT(AVERAGE((INDIRECT("'" &amp; C54 &amp; "'!C$3:C$31") - INDIRECT("'" &amp; C54 &amp; "'!M$3:M$31"))^2))</f>
        <v>17.281642642231468</v>
      </c>
      <c r="X54" s="79" cm="1">
        <f t="array" aca="1" ref="X54" ca="1">AVERAGE(ABS(INDIRECT("'"&amp;C54&amp;"'!C$3:C$31")-INDIRECT("'"&amp;C54&amp;"'!M$3:M$31")))</f>
        <v>14.586206896551724</v>
      </c>
    </row>
    <row r="55" spans="1:24" x14ac:dyDescent="0.35">
      <c r="A55" s="78">
        <v>14</v>
      </c>
      <c r="B55" s="78" t="s">
        <v>182</v>
      </c>
      <c r="C55" s="78" t="str">
        <f t="shared" si="0"/>
        <v>DS14_T2_color</v>
      </c>
      <c r="D55" s="80" t="str">
        <f t="shared" si="1"/>
        <v>to_table</v>
      </c>
      <c r="H55" s="78">
        <f ca="1">AVERAGE(L55,O55,R55,X55)</f>
        <v>10.103448275862068</v>
      </c>
      <c r="I55" s="78">
        <f ca="1">AVERAGE(K55,N55,Q55,W55)</f>
        <v>13.001971413325528</v>
      </c>
      <c r="J55" s="79">
        <f t="shared" ca="1" si="2"/>
        <v>0.53864796711395135</v>
      </c>
      <c r="K55" s="79" cm="1">
        <f t="array" aca="1" ref="K55" ca="1">SQRT(AVERAGE((INDIRECT("'" &amp; C55 &amp; "'!C$3:C$31") - INDIRECT("'" &amp; C55 &amp; "'!I$3:I$31"))^2))</f>
        <v>11.088981794618446</v>
      </c>
      <c r="L55" s="79" cm="1">
        <f t="array" aca="1" ref="L55" ca="1">AVERAGE(ABS(INDIRECT("'"&amp;C55&amp;"'!C$3:C$31")-INDIRECT("'"&amp;C55&amp;"'!I$3:I$31")))</f>
        <v>8.6896551724137936</v>
      </c>
      <c r="M55" s="78">
        <f t="shared" ca="1" si="3"/>
        <v>0.42741410750041664</v>
      </c>
      <c r="N55" s="78" cm="1">
        <f t="array" aca="1" ref="N55" ca="1">SQRT(AVERAGE((INDIRECT("'" &amp; C55 &amp; "'!C$3:C$31") - INDIRECT("'" &amp; C55 &amp; "'!J$3:J$31"))^2))</f>
        <v>18.928176406325189</v>
      </c>
      <c r="O55" s="78" cm="1">
        <f t="array" aca="1" ref="O55" ca="1">AVERAGE(ABS(INDIRECT("'"&amp;C55&amp;"'!C$3:C$31")-INDIRECT("'"&amp;C55&amp;"'!J$3:J$31")))</f>
        <v>14.620689655172415</v>
      </c>
      <c r="P55" s="79">
        <f t="shared" ca="1" si="4"/>
        <v>0.60239987825751229</v>
      </c>
      <c r="Q55" s="79" cm="1">
        <f t="array" aca="1" ref="Q55" ca="1">SQRT(AVERAGE((INDIRECT("'" &amp; C55 &amp; "'!C$3:C$31") - INDIRECT("'" &amp; C55 &amp; "'!K$3:K$31"))^2))</f>
        <v>10.277192693297739</v>
      </c>
      <c r="R55" s="79" cm="1">
        <f t="array" aca="1" ref="R55" ca="1">AVERAGE(ABS(INDIRECT("'"&amp;C55&amp;"'!C$3:C$31")-INDIRECT("'"&amp;C55&amp;"'!K$3:K$31")))</f>
        <v>8.3103448275862064</v>
      </c>
      <c r="S55" s="82">
        <f t="shared" ca="1" si="5"/>
        <v>0.99941483276183463</v>
      </c>
      <c r="T55" s="82" cm="1">
        <f t="array" aca="1" ref="T55" ca="1">SQRT(AVERAGE((INDIRECT("'" &amp; C55 &amp; "'!C$3:C$31") - INDIRECT("'" &amp; C55 &amp; "'!L$3:L$31"))^2))</f>
        <v>3.690621852096529</v>
      </c>
      <c r="U55" s="82" cm="1">
        <f t="array" aca="1" ref="U55" ca="1">AVERAGE(ABS(INDIRECT("'"&amp;C55&amp;"'!C$3:C$31")-INDIRECT("'"&amp;C55&amp;"'!L$3:L$31")))</f>
        <v>3.4827586206896552</v>
      </c>
      <c r="V55" s="79">
        <f t="shared" ca="1" si="6"/>
        <v>0.48478464326720977</v>
      </c>
      <c r="W55" s="79" cm="1">
        <f t="array" aca="1" ref="W55" ca="1">SQRT(AVERAGE((INDIRECT("'" &amp; C55 &amp; "'!C$3:C$31") - INDIRECT("'" &amp; C55 &amp; "'!M$3:M$31"))^2))</f>
        <v>11.713534759060739</v>
      </c>
      <c r="X55" s="79" cm="1">
        <f t="array" aca="1" ref="X55" ca="1">AVERAGE(ABS(INDIRECT("'"&amp;C55&amp;"'!C$3:C$31")-INDIRECT("'"&amp;C55&amp;"'!M$3:M$31")))</f>
        <v>8.7931034482758612</v>
      </c>
    </row>
    <row r="56" spans="1:24" x14ac:dyDescent="0.35">
      <c r="A56" s="78">
        <v>14</v>
      </c>
      <c r="B56" s="78" t="s">
        <v>176</v>
      </c>
      <c r="C56" s="78" t="str">
        <f t="shared" si="0"/>
        <v>DS14_T2_zebra</v>
      </c>
      <c r="D56" s="80" t="str">
        <f t="shared" si="1"/>
        <v>to_table</v>
      </c>
      <c r="J56" s="79">
        <f t="shared" ca="1" si="2"/>
        <v>0.53864796711395135</v>
      </c>
      <c r="K56" s="79" cm="1">
        <f t="array" aca="1" ref="K56" ca="1">SQRT(AVERAGE((INDIRECT("'" &amp; C56 &amp; "'!C$3:C$31") - INDIRECT("'" &amp; C56 &amp; "'!I$3:I$31"))^2))</f>
        <v>11.088981794618446</v>
      </c>
      <c r="L56" s="79" cm="1">
        <f t="array" aca="1" ref="L56" ca="1">AVERAGE(ABS(INDIRECT("'"&amp;C56&amp;"'!C$3:C$31")-INDIRECT("'"&amp;C56&amp;"'!I$3:I$31")))</f>
        <v>8.6896551724137936</v>
      </c>
      <c r="M56" s="78">
        <f t="shared" ca="1" si="3"/>
        <v>0.42741410750041664</v>
      </c>
      <c r="N56" s="78" cm="1">
        <f t="array" aca="1" ref="N56" ca="1">SQRT(AVERAGE((INDIRECT("'" &amp; C56 &amp; "'!C$3:C$31") - INDIRECT("'" &amp; C56 &amp; "'!J$3:J$31"))^2))</f>
        <v>18.928176406325189</v>
      </c>
      <c r="O56" s="78" cm="1">
        <f t="array" aca="1" ref="O56" ca="1">AVERAGE(ABS(INDIRECT("'"&amp;C56&amp;"'!C$3:C$31")-INDIRECT("'"&amp;C56&amp;"'!J$3:J$31")))</f>
        <v>14.620689655172415</v>
      </c>
      <c r="P56" s="79">
        <f t="shared" ca="1" si="4"/>
        <v>0.60239987825751229</v>
      </c>
      <c r="Q56" s="79" cm="1">
        <f t="array" aca="1" ref="Q56" ca="1">SQRT(AVERAGE((INDIRECT("'" &amp; C56 &amp; "'!C$3:C$31") - INDIRECT("'" &amp; C56 &amp; "'!K$3:K$31"))^2))</f>
        <v>10.277192693297739</v>
      </c>
      <c r="R56" s="79" cm="1">
        <f t="array" aca="1" ref="R56" ca="1">AVERAGE(ABS(INDIRECT("'"&amp;C56&amp;"'!C$3:C$31")-INDIRECT("'"&amp;C56&amp;"'!K$3:K$31")))</f>
        <v>8.3103448275862064</v>
      </c>
      <c r="S56" s="82">
        <f t="shared" ca="1" si="5"/>
        <v>0.99941483276183463</v>
      </c>
      <c r="T56" s="82" cm="1">
        <f t="array" aca="1" ref="T56" ca="1">SQRT(AVERAGE((INDIRECT("'" &amp; C56 &amp; "'!C$3:C$31") - INDIRECT("'" &amp; C56 &amp; "'!L$3:L$31"))^2))</f>
        <v>3.690621852096529</v>
      </c>
      <c r="U56" s="82" cm="1">
        <f t="array" aca="1" ref="U56" ca="1">AVERAGE(ABS(INDIRECT("'"&amp;C56&amp;"'!C$3:C$31")-INDIRECT("'"&amp;C56&amp;"'!L$3:L$31")))</f>
        <v>3.4827586206896552</v>
      </c>
      <c r="V56" s="79">
        <f t="shared" ca="1" si="6"/>
        <v>0.48478464326720977</v>
      </c>
      <c r="W56" s="79" cm="1">
        <f t="array" aca="1" ref="W56" ca="1">SQRT(AVERAGE((INDIRECT("'" &amp; C56 &amp; "'!C$3:C$31") - INDIRECT("'" &amp; C56 &amp; "'!M$3:M$31"))^2))</f>
        <v>11.713534759060739</v>
      </c>
      <c r="X56" s="79" cm="1">
        <f t="array" aca="1" ref="X56" ca="1">AVERAGE(ABS(INDIRECT("'"&amp;C56&amp;"'!C$3:C$31")-INDIRECT("'"&amp;C56&amp;"'!M$3:M$31")))</f>
        <v>8.7931034482758612</v>
      </c>
    </row>
    <row r="57" spans="1:24" x14ac:dyDescent="0.35">
      <c r="A57" s="78">
        <v>14</v>
      </c>
      <c r="B57" s="78" t="s">
        <v>177</v>
      </c>
      <c r="C57" s="78" t="str">
        <f t="shared" si="0"/>
        <v>DS14_T2_plain</v>
      </c>
      <c r="D57" s="80" t="str">
        <f t="shared" si="1"/>
        <v>to_table</v>
      </c>
      <c r="J57" s="79">
        <f t="shared" ca="1" si="2"/>
        <v>0.53864796711395135</v>
      </c>
      <c r="K57" s="79" cm="1">
        <f t="array" aca="1" ref="K57" ca="1">SQRT(AVERAGE((INDIRECT("'" &amp; C57 &amp; "'!C$3:C$31") - INDIRECT("'" &amp; C57 &amp; "'!I$3:I$31"))^2))</f>
        <v>11.088981794618446</v>
      </c>
      <c r="L57" s="79" cm="1">
        <f t="array" aca="1" ref="L57" ca="1">AVERAGE(ABS(INDIRECT("'"&amp;C57&amp;"'!C$3:C$31")-INDIRECT("'"&amp;C57&amp;"'!I$3:I$31")))</f>
        <v>8.6896551724137936</v>
      </c>
      <c r="M57" s="78">
        <f t="shared" ca="1" si="3"/>
        <v>0.42741410750041664</v>
      </c>
      <c r="N57" s="78" cm="1">
        <f t="array" aca="1" ref="N57" ca="1">SQRT(AVERAGE((INDIRECT("'" &amp; C57 &amp; "'!C$3:C$31") - INDIRECT("'" &amp; C57 &amp; "'!J$3:J$31"))^2))</f>
        <v>18.928176406325189</v>
      </c>
      <c r="O57" s="78" cm="1">
        <f t="array" aca="1" ref="O57" ca="1">AVERAGE(ABS(INDIRECT("'"&amp;C57&amp;"'!C$3:C$31")-INDIRECT("'"&amp;C57&amp;"'!J$3:J$31")))</f>
        <v>14.620689655172415</v>
      </c>
      <c r="P57" s="79">
        <f t="shared" ca="1" si="4"/>
        <v>0.60239987825751229</v>
      </c>
      <c r="Q57" s="79" cm="1">
        <f t="array" aca="1" ref="Q57" ca="1">SQRT(AVERAGE((INDIRECT("'" &amp; C57 &amp; "'!C$3:C$31") - INDIRECT("'" &amp; C57 &amp; "'!K$3:K$31"))^2))</f>
        <v>10.277192693297739</v>
      </c>
      <c r="R57" s="79" cm="1">
        <f t="array" aca="1" ref="R57" ca="1">AVERAGE(ABS(INDIRECT("'"&amp;C57&amp;"'!C$3:C$31")-INDIRECT("'"&amp;C57&amp;"'!K$3:K$31")))</f>
        <v>8.3103448275862064</v>
      </c>
      <c r="S57" s="82">
        <f t="shared" ca="1" si="5"/>
        <v>0.99941483276183463</v>
      </c>
      <c r="T57" s="82" cm="1">
        <f t="array" aca="1" ref="T57" ca="1">SQRT(AVERAGE((INDIRECT("'" &amp; C57 &amp; "'!C$3:C$31") - INDIRECT("'" &amp; C57 &amp; "'!L$3:L$31"))^2))</f>
        <v>3.690621852096529</v>
      </c>
      <c r="U57" s="82" cm="1">
        <f t="array" aca="1" ref="U57" ca="1">AVERAGE(ABS(INDIRECT("'"&amp;C57&amp;"'!C$3:C$31")-INDIRECT("'"&amp;C57&amp;"'!L$3:L$31")))</f>
        <v>3.4827586206896552</v>
      </c>
      <c r="V57" s="79">
        <f t="shared" ca="1" si="6"/>
        <v>0.48478464326720977</v>
      </c>
      <c r="W57" s="79" cm="1">
        <f t="array" aca="1" ref="W57" ca="1">SQRT(AVERAGE((INDIRECT("'" &amp; C57 &amp; "'!C$3:C$31") - INDIRECT("'" &amp; C57 &amp; "'!M$3:M$31"))^2))</f>
        <v>11.713534759060739</v>
      </c>
      <c r="X57" s="79" cm="1">
        <f t="array" aca="1" ref="X57" ca="1">AVERAGE(ABS(INDIRECT("'"&amp;C57&amp;"'!C$3:C$31")-INDIRECT("'"&amp;C57&amp;"'!M$3:M$31")))</f>
        <v>8.7931034482758612</v>
      </c>
    </row>
    <row r="58" spans="1:24" x14ac:dyDescent="0.35">
      <c r="A58" s="78">
        <v>14</v>
      </c>
      <c r="B58" s="78" t="s">
        <v>178</v>
      </c>
      <c r="C58" s="78" t="str">
        <f t="shared" si="0"/>
        <v>DS14_T2_bar</v>
      </c>
      <c r="D58" s="80" t="str">
        <f t="shared" si="1"/>
        <v>to_table</v>
      </c>
      <c r="J58" s="79">
        <f t="shared" ca="1" si="2"/>
        <v>0.53864796711395135</v>
      </c>
      <c r="K58" s="79" cm="1">
        <f t="array" aca="1" ref="K58" ca="1">SQRT(AVERAGE((INDIRECT("'" &amp; C58 &amp; "'!C$3:C$31") - INDIRECT("'" &amp; C58 &amp; "'!I$3:I$31"))^2))</f>
        <v>11.088981794618446</v>
      </c>
      <c r="L58" s="79" cm="1">
        <f t="array" aca="1" ref="L58" ca="1">AVERAGE(ABS(INDIRECT("'"&amp;C58&amp;"'!C$3:C$31")-INDIRECT("'"&amp;C58&amp;"'!I$3:I$31")))</f>
        <v>8.6896551724137936</v>
      </c>
      <c r="M58" s="78">
        <f t="shared" ca="1" si="3"/>
        <v>0.42741410750041664</v>
      </c>
      <c r="N58" s="78" cm="1">
        <f t="array" aca="1" ref="N58" ca="1">SQRT(AVERAGE((INDIRECT("'" &amp; C58 &amp; "'!C$3:C$31") - INDIRECT("'" &amp; C58 &amp; "'!J$3:J$31"))^2))</f>
        <v>18.928176406325189</v>
      </c>
      <c r="O58" s="78" cm="1">
        <f t="array" aca="1" ref="O58" ca="1">AVERAGE(ABS(INDIRECT("'"&amp;C58&amp;"'!C$3:C$31")-INDIRECT("'"&amp;C58&amp;"'!J$3:J$31")))</f>
        <v>14.620689655172415</v>
      </c>
      <c r="P58" s="79">
        <f t="shared" ca="1" si="4"/>
        <v>0.60239987825751229</v>
      </c>
      <c r="Q58" s="79" cm="1">
        <f t="array" aca="1" ref="Q58" ca="1">SQRT(AVERAGE((INDIRECT("'" &amp; C58 &amp; "'!C$3:C$31") - INDIRECT("'" &amp; C58 &amp; "'!K$3:K$31"))^2))</f>
        <v>10.277192693297739</v>
      </c>
      <c r="R58" s="79" cm="1">
        <f t="array" aca="1" ref="R58" ca="1">AVERAGE(ABS(INDIRECT("'"&amp;C58&amp;"'!C$3:C$31")-INDIRECT("'"&amp;C58&amp;"'!K$3:K$31")))</f>
        <v>8.3103448275862064</v>
      </c>
      <c r="S58" s="82">
        <f t="shared" ca="1" si="5"/>
        <v>0.99941483276183463</v>
      </c>
      <c r="T58" s="82" cm="1">
        <f t="array" aca="1" ref="T58" ca="1">SQRT(AVERAGE((INDIRECT("'" &amp; C58 &amp; "'!C$3:C$31") - INDIRECT("'" &amp; C58 &amp; "'!L$3:L$31"))^2))</f>
        <v>3.690621852096529</v>
      </c>
      <c r="U58" s="82" cm="1">
        <f t="array" aca="1" ref="U58" ca="1">AVERAGE(ABS(INDIRECT("'"&amp;C58&amp;"'!C$3:C$31")-INDIRECT("'"&amp;C58&amp;"'!L$3:L$31")))</f>
        <v>3.4827586206896552</v>
      </c>
      <c r="V58" s="79">
        <f t="shared" ca="1" si="6"/>
        <v>0.48478464326720977</v>
      </c>
      <c r="W58" s="79" cm="1">
        <f t="array" aca="1" ref="W58" ca="1">SQRT(AVERAGE((INDIRECT("'" &amp; C58 &amp; "'!C$3:C$31") - INDIRECT("'" &amp; C58 &amp; "'!M$3:M$31"))^2))</f>
        <v>11.713534759060739</v>
      </c>
      <c r="X58" s="79" cm="1">
        <f t="array" aca="1" ref="X58" ca="1">AVERAGE(ABS(INDIRECT("'"&amp;C58&amp;"'!C$3:C$31")-INDIRECT("'"&amp;C58&amp;"'!M$3:M$31")))</f>
        <v>8.7931034482758612</v>
      </c>
    </row>
    <row r="59" spans="1:24" x14ac:dyDescent="0.35">
      <c r="A59" s="78">
        <v>15</v>
      </c>
      <c r="B59" s="78" t="s">
        <v>182</v>
      </c>
      <c r="C59" s="78" t="str">
        <f t="shared" si="0"/>
        <v>DS15_T2_color</v>
      </c>
      <c r="D59" s="80" t="str">
        <f t="shared" si="1"/>
        <v>to_table</v>
      </c>
      <c r="H59" s="78">
        <f ca="1">AVERAGE(L59,O59,U59,X59)</f>
        <v>14.043103448275863</v>
      </c>
      <c r="I59" s="78">
        <f ca="1">AVERAGE(K59,N59,T59,W59)</f>
        <v>16.752905366862286</v>
      </c>
      <c r="J59" s="79">
        <f t="shared" ca="1" si="2"/>
        <v>0.34253530568783952</v>
      </c>
      <c r="K59" s="79" cm="1">
        <f t="array" aca="1" ref="K59" ca="1">SQRT(AVERAGE((INDIRECT("'" &amp; C59 &amp; "'!C$3:C$31") - INDIRECT("'" &amp; C59 &amp; "'!I$3:I$31"))^2))</f>
        <v>12.988058175586287</v>
      </c>
      <c r="L59" s="79" cm="1">
        <f t="array" aca="1" ref="L59" ca="1">AVERAGE(ABS(INDIRECT("'"&amp;C59&amp;"'!C$3:C$31")-INDIRECT("'"&amp;C59&amp;"'!I$3:I$31")))</f>
        <v>10.620689655172415</v>
      </c>
      <c r="M59" s="78">
        <f t="shared" ca="1" si="3"/>
        <v>0.50441466284396763</v>
      </c>
      <c r="N59" s="78" cm="1">
        <f t="array" aca="1" ref="N59" ca="1">SQRT(AVERAGE((INDIRECT("'" &amp; C59 &amp; "'!C$3:C$31") - INDIRECT("'" &amp; C59 &amp; "'!J$3:J$31"))^2))</f>
        <v>11.301510426975435</v>
      </c>
      <c r="O59" s="78" cm="1">
        <f t="array" aca="1" ref="O59" ca="1">AVERAGE(ABS(INDIRECT("'"&amp;C59&amp;"'!C$3:C$31")-INDIRECT("'"&amp;C59&amp;"'!J$3:J$31")))</f>
        <v>9.3793103448275854</v>
      </c>
      <c r="P59" s="82">
        <f t="shared" ca="1" si="4"/>
        <v>0.99941483276183463</v>
      </c>
      <c r="Q59" s="82" cm="1">
        <f t="array" aca="1" ref="Q59" ca="1">SQRT(AVERAGE((INDIRECT("'" &amp; C59 &amp; "'!C$3:C$31") - INDIRECT("'" &amp; C59 &amp; "'!K$3:K$31"))^2))</f>
        <v>3.690621852096529</v>
      </c>
      <c r="R59" s="82" cm="1">
        <f t="array" aca="1" ref="R59" ca="1">AVERAGE(ABS(INDIRECT("'"&amp;C59&amp;"'!C$3:C$31")-INDIRECT("'"&amp;C59&amp;"'!K$3:K$31")))</f>
        <v>3.4827586206896552</v>
      </c>
      <c r="S59" s="78">
        <f t="shared" ca="1" si="5"/>
        <v>0.52014703186644717</v>
      </c>
      <c r="T59" s="78" cm="1">
        <f t="array" aca="1" ref="T59" ca="1">SQRT(AVERAGE((INDIRECT("'" &amp; C59 &amp; "'!C$3:C$31") - INDIRECT("'" &amp; C59 &amp; "'!L$3:L$31"))^2))</f>
        <v>11.110727962742539</v>
      </c>
      <c r="U59" s="78" cm="1">
        <f t="array" aca="1" ref="U59" ca="1">AVERAGE(ABS(INDIRECT("'"&amp;C59&amp;"'!C$3:C$31")-INDIRECT("'"&amp;C59&amp;"'!L$3:L$31")))</f>
        <v>8.7586206896551726</v>
      </c>
      <c r="V59" s="79">
        <f t="shared" ca="1" si="6"/>
        <v>0.34978656872374664</v>
      </c>
      <c r="W59" s="79" cm="1">
        <f t="array" aca="1" ref="W59" ca="1">SQRT(AVERAGE((INDIRECT("'" &amp; C59 &amp; "'!C$3:C$31") - INDIRECT("'" &amp; C59 &amp; "'!M$3:M$31"))^2))</f>
        <v>31.611324902144887</v>
      </c>
      <c r="X59" s="79" cm="1">
        <f t="array" aca="1" ref="X59" ca="1">AVERAGE(ABS(INDIRECT("'"&amp;C59&amp;"'!C$3:C$31")-INDIRECT("'"&amp;C59&amp;"'!M$3:M$31")))</f>
        <v>27.413793103448278</v>
      </c>
    </row>
    <row r="60" spans="1:24" x14ac:dyDescent="0.35">
      <c r="A60" s="78">
        <v>15</v>
      </c>
      <c r="B60" s="78" t="s">
        <v>176</v>
      </c>
      <c r="C60" s="78" t="str">
        <f t="shared" si="0"/>
        <v>DS15_T2_zebra</v>
      </c>
      <c r="D60" s="80" t="str">
        <f t="shared" si="1"/>
        <v>to_table</v>
      </c>
      <c r="J60" s="79">
        <f t="shared" ca="1" si="2"/>
        <v>0.34253530568783952</v>
      </c>
      <c r="K60" s="79" cm="1">
        <f t="array" aca="1" ref="K60" ca="1">SQRT(AVERAGE((INDIRECT("'" &amp; C60 &amp; "'!C$3:C$31") - INDIRECT("'" &amp; C60 &amp; "'!I$3:I$31"))^2))</f>
        <v>12.988058175586287</v>
      </c>
      <c r="L60" s="79" cm="1">
        <f t="array" aca="1" ref="L60" ca="1">AVERAGE(ABS(INDIRECT("'"&amp;C60&amp;"'!C$3:C$31")-INDIRECT("'"&amp;C60&amp;"'!I$3:I$31")))</f>
        <v>10.620689655172415</v>
      </c>
      <c r="M60" s="78">
        <f t="shared" ca="1" si="3"/>
        <v>0.50441466284396763</v>
      </c>
      <c r="N60" s="78" cm="1">
        <f t="array" aca="1" ref="N60" ca="1">SQRT(AVERAGE((INDIRECT("'" &amp; C60 &amp; "'!C$3:C$31") - INDIRECT("'" &amp; C60 &amp; "'!J$3:J$31"))^2))</f>
        <v>11.301510426975435</v>
      </c>
      <c r="O60" s="78" cm="1">
        <f t="array" aca="1" ref="O60" ca="1">AVERAGE(ABS(INDIRECT("'"&amp;C60&amp;"'!C$3:C$31")-INDIRECT("'"&amp;C60&amp;"'!J$3:J$31")))</f>
        <v>9.3793103448275854</v>
      </c>
      <c r="P60" s="82">
        <f t="shared" ca="1" si="4"/>
        <v>0.99941483276183463</v>
      </c>
      <c r="Q60" s="82" cm="1">
        <f t="array" aca="1" ref="Q60" ca="1">SQRT(AVERAGE((INDIRECT("'" &amp; C60 &amp; "'!C$3:C$31") - INDIRECT("'" &amp; C60 &amp; "'!K$3:K$31"))^2))</f>
        <v>3.690621852096529</v>
      </c>
      <c r="R60" s="82" cm="1">
        <f t="array" aca="1" ref="R60" ca="1">AVERAGE(ABS(INDIRECT("'"&amp;C60&amp;"'!C$3:C$31")-INDIRECT("'"&amp;C60&amp;"'!K$3:K$31")))</f>
        <v>3.4827586206896552</v>
      </c>
      <c r="S60" s="78">
        <f t="shared" ca="1" si="5"/>
        <v>0.52014703186644717</v>
      </c>
      <c r="T60" s="78" cm="1">
        <f t="array" aca="1" ref="T60" ca="1">SQRT(AVERAGE((INDIRECT("'" &amp; C60 &amp; "'!C$3:C$31") - INDIRECT("'" &amp; C60 &amp; "'!L$3:L$31"))^2))</f>
        <v>11.110727962742539</v>
      </c>
      <c r="U60" s="78" cm="1">
        <f t="array" aca="1" ref="U60" ca="1">AVERAGE(ABS(INDIRECT("'"&amp;C60&amp;"'!C$3:C$31")-INDIRECT("'"&amp;C60&amp;"'!L$3:L$31")))</f>
        <v>8.7586206896551726</v>
      </c>
      <c r="V60" s="79">
        <f t="shared" ca="1" si="6"/>
        <v>0.34978656872374664</v>
      </c>
      <c r="W60" s="79" cm="1">
        <f t="array" aca="1" ref="W60" ca="1">SQRT(AVERAGE((INDIRECT("'" &amp; C60 &amp; "'!C$3:C$31") - INDIRECT("'" &amp; C60 &amp; "'!M$3:M$31"))^2))</f>
        <v>31.611324902144887</v>
      </c>
      <c r="X60" s="79" cm="1">
        <f t="array" aca="1" ref="X60" ca="1">AVERAGE(ABS(INDIRECT("'"&amp;C60&amp;"'!C$3:C$31")-INDIRECT("'"&amp;C60&amp;"'!M$3:M$31")))</f>
        <v>27.413793103448278</v>
      </c>
    </row>
    <row r="61" spans="1:24" x14ac:dyDescent="0.35">
      <c r="A61" s="78">
        <v>15</v>
      </c>
      <c r="B61" s="78" t="s">
        <v>177</v>
      </c>
      <c r="C61" s="78" t="str">
        <f t="shared" si="0"/>
        <v>DS15_T2_plain</v>
      </c>
      <c r="D61" s="80" t="str">
        <f t="shared" si="1"/>
        <v>to_table</v>
      </c>
      <c r="J61" s="79">
        <f t="shared" ca="1" si="2"/>
        <v>0.34253530568783952</v>
      </c>
      <c r="K61" s="79" cm="1">
        <f t="array" aca="1" ref="K61" ca="1">SQRT(AVERAGE((INDIRECT("'" &amp; C61 &amp; "'!C$3:C$31") - INDIRECT("'" &amp; C61 &amp; "'!I$3:I$31"))^2))</f>
        <v>12.988058175586287</v>
      </c>
      <c r="L61" s="79" cm="1">
        <f t="array" aca="1" ref="L61" ca="1">AVERAGE(ABS(INDIRECT("'"&amp;C61&amp;"'!C$3:C$31")-INDIRECT("'"&amp;C61&amp;"'!I$3:I$31")))</f>
        <v>10.620689655172415</v>
      </c>
      <c r="M61" s="78">
        <f t="shared" ca="1" si="3"/>
        <v>0.50441466284396763</v>
      </c>
      <c r="N61" s="78" cm="1">
        <f t="array" aca="1" ref="N61" ca="1">SQRT(AVERAGE((INDIRECT("'" &amp; C61 &amp; "'!C$3:C$31") - INDIRECT("'" &amp; C61 &amp; "'!J$3:J$31"))^2))</f>
        <v>11.301510426975435</v>
      </c>
      <c r="O61" s="78" cm="1">
        <f t="array" aca="1" ref="O61" ca="1">AVERAGE(ABS(INDIRECT("'"&amp;C61&amp;"'!C$3:C$31")-INDIRECT("'"&amp;C61&amp;"'!J$3:J$31")))</f>
        <v>9.3793103448275854</v>
      </c>
      <c r="P61" s="82">
        <f t="shared" ca="1" si="4"/>
        <v>0.99941483276183463</v>
      </c>
      <c r="Q61" s="82" cm="1">
        <f t="array" aca="1" ref="Q61" ca="1">SQRT(AVERAGE((INDIRECT("'" &amp; C61 &amp; "'!C$3:C$31") - INDIRECT("'" &amp; C61 &amp; "'!K$3:K$31"))^2))</f>
        <v>3.690621852096529</v>
      </c>
      <c r="R61" s="82" cm="1">
        <f t="array" aca="1" ref="R61" ca="1">AVERAGE(ABS(INDIRECT("'"&amp;C61&amp;"'!C$3:C$31")-INDIRECT("'"&amp;C61&amp;"'!K$3:K$31")))</f>
        <v>3.4827586206896552</v>
      </c>
      <c r="S61" s="78">
        <f t="shared" ca="1" si="5"/>
        <v>0.52014703186644717</v>
      </c>
      <c r="T61" s="78" cm="1">
        <f t="array" aca="1" ref="T61" ca="1">SQRT(AVERAGE((INDIRECT("'" &amp; C61 &amp; "'!C$3:C$31") - INDIRECT("'" &amp; C61 &amp; "'!L$3:L$31"))^2))</f>
        <v>11.110727962742539</v>
      </c>
      <c r="U61" s="78" cm="1">
        <f t="array" aca="1" ref="U61" ca="1">AVERAGE(ABS(INDIRECT("'"&amp;C61&amp;"'!C$3:C$31")-INDIRECT("'"&amp;C61&amp;"'!L$3:L$31")))</f>
        <v>8.7586206896551726</v>
      </c>
      <c r="V61" s="79">
        <f t="shared" ca="1" si="6"/>
        <v>0.34978656872374664</v>
      </c>
      <c r="W61" s="79" cm="1">
        <f t="array" aca="1" ref="W61" ca="1">SQRT(AVERAGE((INDIRECT("'" &amp; C61 &amp; "'!C$3:C$31") - INDIRECT("'" &amp; C61 &amp; "'!M$3:M$31"))^2))</f>
        <v>31.611324902144887</v>
      </c>
      <c r="X61" s="79" cm="1">
        <f t="array" aca="1" ref="X61" ca="1">AVERAGE(ABS(INDIRECT("'"&amp;C61&amp;"'!C$3:C$31")-INDIRECT("'"&amp;C61&amp;"'!M$3:M$31")))</f>
        <v>27.413793103448278</v>
      </c>
    </row>
    <row r="62" spans="1:24" x14ac:dyDescent="0.35">
      <c r="A62" s="78">
        <v>15</v>
      </c>
      <c r="B62" s="78" t="s">
        <v>178</v>
      </c>
      <c r="C62" s="78" t="str">
        <f t="shared" si="0"/>
        <v>DS15_T2_bar</v>
      </c>
      <c r="D62" s="80" t="str">
        <f t="shared" si="1"/>
        <v>to_table</v>
      </c>
      <c r="J62" s="79">
        <f t="shared" ca="1" si="2"/>
        <v>0.34253530568783952</v>
      </c>
      <c r="K62" s="79" cm="1">
        <f t="array" aca="1" ref="K62" ca="1">SQRT(AVERAGE((INDIRECT("'" &amp; C62 &amp; "'!C$3:C$31") - INDIRECT("'" &amp; C62 &amp; "'!I$3:I$31"))^2))</f>
        <v>12.988058175586287</v>
      </c>
      <c r="L62" s="79" cm="1">
        <f t="array" aca="1" ref="L62" ca="1">AVERAGE(ABS(INDIRECT("'"&amp;C62&amp;"'!C$3:C$31")-INDIRECT("'"&amp;C62&amp;"'!I$3:I$31")))</f>
        <v>10.620689655172415</v>
      </c>
      <c r="M62" s="78">
        <f t="shared" ca="1" si="3"/>
        <v>0.50441466284396763</v>
      </c>
      <c r="N62" s="78" cm="1">
        <f t="array" aca="1" ref="N62" ca="1">SQRT(AVERAGE((INDIRECT("'" &amp; C62 &amp; "'!C$3:C$31") - INDIRECT("'" &amp; C62 &amp; "'!J$3:J$31"))^2))</f>
        <v>11.301510426975435</v>
      </c>
      <c r="O62" s="78" cm="1">
        <f t="array" aca="1" ref="O62" ca="1">AVERAGE(ABS(INDIRECT("'"&amp;C62&amp;"'!C$3:C$31")-INDIRECT("'"&amp;C62&amp;"'!J$3:J$31")))</f>
        <v>9.3793103448275854</v>
      </c>
      <c r="P62" s="82">
        <f t="shared" ca="1" si="4"/>
        <v>0.99941483276183463</v>
      </c>
      <c r="Q62" s="82" cm="1">
        <f t="array" aca="1" ref="Q62" ca="1">SQRT(AVERAGE((INDIRECT("'" &amp; C62 &amp; "'!C$3:C$31") - INDIRECT("'" &amp; C62 &amp; "'!K$3:K$31"))^2))</f>
        <v>3.690621852096529</v>
      </c>
      <c r="R62" s="82" cm="1">
        <f t="array" aca="1" ref="R62" ca="1">AVERAGE(ABS(INDIRECT("'"&amp;C62&amp;"'!C$3:C$31")-INDIRECT("'"&amp;C62&amp;"'!K$3:K$31")))</f>
        <v>3.4827586206896552</v>
      </c>
      <c r="S62" s="78">
        <f t="shared" ca="1" si="5"/>
        <v>0.52014703186644717</v>
      </c>
      <c r="T62" s="78" cm="1">
        <f t="array" aca="1" ref="T62" ca="1">SQRT(AVERAGE((INDIRECT("'" &amp; C62 &amp; "'!C$3:C$31") - INDIRECT("'" &amp; C62 &amp; "'!L$3:L$31"))^2))</f>
        <v>11.110727962742539</v>
      </c>
      <c r="U62" s="78" cm="1">
        <f t="array" aca="1" ref="U62" ca="1">AVERAGE(ABS(INDIRECT("'"&amp;C62&amp;"'!C$3:C$31")-INDIRECT("'"&amp;C62&amp;"'!L$3:L$31")))</f>
        <v>8.7586206896551726</v>
      </c>
      <c r="V62" s="79">
        <f t="shared" ca="1" si="6"/>
        <v>0.34978656872374664</v>
      </c>
      <c r="W62" s="79" cm="1">
        <f t="array" aca="1" ref="W62" ca="1">SQRT(AVERAGE((INDIRECT("'" &amp; C62 &amp; "'!C$3:C$31") - INDIRECT("'" &amp; C62 &amp; "'!M$3:M$31"))^2))</f>
        <v>31.611324902144887</v>
      </c>
      <c r="X62" s="79" cm="1">
        <f t="array" aca="1" ref="X62" ca="1">AVERAGE(ABS(INDIRECT("'"&amp;C62&amp;"'!C$3:C$31")-INDIRECT("'"&amp;C62&amp;"'!M$3:M$31")))</f>
        <v>27.413793103448278</v>
      </c>
    </row>
    <row r="63" spans="1:24" x14ac:dyDescent="0.35">
      <c r="A63" s="78">
        <v>16</v>
      </c>
      <c r="B63" s="78" t="s">
        <v>182</v>
      </c>
      <c r="C63" s="78" t="str">
        <f t="shared" si="0"/>
        <v>DS16_T2_color</v>
      </c>
      <c r="D63" s="80" t="str">
        <f t="shared" si="1"/>
        <v>to_table</v>
      </c>
      <c r="H63" s="78">
        <f ca="1">AVERAGE(L63,R63,U63,X63)</f>
        <v>12</v>
      </c>
      <c r="I63" s="78">
        <f ca="1">AVERAGE(K63,Q63,T63,W63)</f>
        <v>15.422743750227164</v>
      </c>
      <c r="J63" s="79">
        <f t="shared" ca="1" si="2"/>
        <v>0.56185005159570356</v>
      </c>
      <c r="K63" s="79" cm="1">
        <f t="array" aca="1" ref="K63" ca="1">SQRT(AVERAGE((INDIRECT("'" &amp; C63 &amp; "'!C$3:C$31") - INDIRECT("'" &amp; C63 &amp; "'!I$3:I$31"))^2))</f>
        <v>13.914765167086809</v>
      </c>
      <c r="L63" s="79" cm="1">
        <f t="array" aca="1" ref="L63" ca="1">AVERAGE(ABS(INDIRECT("'"&amp;C63&amp;"'!C$3:C$31")-INDIRECT("'"&amp;C63&amp;"'!I$3:I$31")))</f>
        <v>11.413793103448276</v>
      </c>
      <c r="M63" s="82">
        <f t="shared" ca="1" si="3"/>
        <v>0.99227475769340667</v>
      </c>
      <c r="N63" s="82" cm="1">
        <f t="array" aca="1" ref="N63" ca="1">SQRT(AVERAGE((INDIRECT("'" &amp; C63 &amp; "'!C$3:C$31") - INDIRECT("'" &amp; C63 &amp; "'!J$3:J$31"))^2))</f>
        <v>5.5429358584629576</v>
      </c>
      <c r="O63" s="82" cm="1">
        <f t="array" aca="1" ref="O63" ca="1">AVERAGE(ABS(INDIRECT("'"&amp;C63&amp;"'!C$3:C$31")-INDIRECT("'"&amp;C63&amp;"'!J$3:J$31")))</f>
        <v>5</v>
      </c>
      <c r="P63" s="79">
        <f t="shared" ca="1" si="4"/>
        <v>0.47658147403571155</v>
      </c>
      <c r="Q63" s="79" cm="1">
        <f t="array" aca="1" ref="Q63" ca="1">SQRT(AVERAGE((INDIRECT("'" &amp; C63 &amp; "'!C$3:C$31") - INDIRECT("'" &amp; C63 &amp; "'!K$3:K$31"))^2))</f>
        <v>15.626017208268506</v>
      </c>
      <c r="R63" s="79" cm="1">
        <f t="array" aca="1" ref="R63" ca="1">AVERAGE(ABS(INDIRECT("'"&amp;C63&amp;"'!C$3:C$31")-INDIRECT("'"&amp;C63&amp;"'!K$3:K$31")))</f>
        <v>12.172413793103448</v>
      </c>
      <c r="S63" s="78">
        <f t="shared" ca="1" si="5"/>
        <v>0.50853823752474847</v>
      </c>
      <c r="T63" s="78" cm="1">
        <f t="array" aca="1" ref="T63" ca="1">SQRT(AVERAGE((INDIRECT("'" &amp; C63 &amp; "'!C$3:C$31") - INDIRECT("'" &amp; C63 &amp; "'!L$3:L$31"))^2))</f>
        <v>14.869547682288863</v>
      </c>
      <c r="U63" s="78" cm="1">
        <f t="array" aca="1" ref="U63" ca="1">AVERAGE(ABS(INDIRECT("'"&amp;C63&amp;"'!C$3:C$31")-INDIRECT("'"&amp;C63&amp;"'!L$3:L$31")))</f>
        <v>11.379310344827585</v>
      </c>
      <c r="V63" s="79">
        <f t="shared" ca="1" si="6"/>
        <v>0.31690198333840242</v>
      </c>
      <c r="W63" s="79" cm="1">
        <f t="array" aca="1" ref="W63" ca="1">SQRT(AVERAGE((INDIRECT("'" &amp; C63 &amp; "'!C$3:C$31") - INDIRECT("'" &amp; C63 &amp; "'!M$3:M$31"))^2))</f>
        <v>17.280644943264484</v>
      </c>
      <c r="X63" s="79" cm="1">
        <f t="array" aca="1" ref="X63" ca="1">AVERAGE(ABS(INDIRECT("'"&amp;C63&amp;"'!C$3:C$31")-INDIRECT("'"&amp;C63&amp;"'!M$3:M$31")))</f>
        <v>13.03448275862069</v>
      </c>
    </row>
    <row r="64" spans="1:24" x14ac:dyDescent="0.35">
      <c r="A64" s="78">
        <v>16</v>
      </c>
      <c r="B64" s="78" t="s">
        <v>176</v>
      </c>
      <c r="C64" s="78" t="str">
        <f t="shared" si="0"/>
        <v>DS16_T2_zebra</v>
      </c>
      <c r="D64" s="80" t="str">
        <f t="shared" si="1"/>
        <v>to_table</v>
      </c>
      <c r="J64" s="79">
        <f t="shared" ca="1" si="2"/>
        <v>0.56185005159570356</v>
      </c>
      <c r="K64" s="79" cm="1">
        <f t="array" aca="1" ref="K64" ca="1">SQRT(AVERAGE((INDIRECT("'" &amp; C64 &amp; "'!C$3:C$31") - INDIRECT("'" &amp; C64 &amp; "'!I$3:I$31"))^2))</f>
        <v>13.914765167086809</v>
      </c>
      <c r="L64" s="79" cm="1">
        <f t="array" aca="1" ref="L64" ca="1">AVERAGE(ABS(INDIRECT("'"&amp;C64&amp;"'!C$3:C$31")-INDIRECT("'"&amp;C64&amp;"'!I$3:I$31")))</f>
        <v>11.413793103448276</v>
      </c>
      <c r="M64" s="82">
        <f t="shared" ca="1" si="3"/>
        <v>0.99227475769340667</v>
      </c>
      <c r="N64" s="82" cm="1">
        <f t="array" aca="1" ref="N64" ca="1">SQRT(AVERAGE((INDIRECT("'" &amp; C64 &amp; "'!C$3:C$31") - INDIRECT("'" &amp; C64 &amp; "'!J$3:J$31"))^2))</f>
        <v>5.5429358584629576</v>
      </c>
      <c r="O64" s="82" cm="1">
        <f t="array" aca="1" ref="O64" ca="1">AVERAGE(ABS(INDIRECT("'"&amp;C64&amp;"'!C$3:C$31")-INDIRECT("'"&amp;C64&amp;"'!J$3:J$31")))</f>
        <v>5</v>
      </c>
      <c r="P64" s="79">
        <f t="shared" ca="1" si="4"/>
        <v>0.47658147403571155</v>
      </c>
      <c r="Q64" s="79" cm="1">
        <f t="array" aca="1" ref="Q64" ca="1">SQRT(AVERAGE((INDIRECT("'" &amp; C64 &amp; "'!C$3:C$31") - INDIRECT("'" &amp; C64 &amp; "'!K$3:K$31"))^2))</f>
        <v>15.626017208268506</v>
      </c>
      <c r="R64" s="79" cm="1">
        <f t="array" aca="1" ref="R64" ca="1">AVERAGE(ABS(INDIRECT("'"&amp;C64&amp;"'!C$3:C$31")-INDIRECT("'"&amp;C64&amp;"'!K$3:K$31")))</f>
        <v>12.172413793103448</v>
      </c>
      <c r="S64" s="78">
        <f t="shared" ca="1" si="5"/>
        <v>0.50853823752474847</v>
      </c>
      <c r="T64" s="78" cm="1">
        <f t="array" aca="1" ref="T64" ca="1">SQRT(AVERAGE((INDIRECT("'" &amp; C64 &amp; "'!C$3:C$31") - INDIRECT("'" &amp; C64 &amp; "'!L$3:L$31"))^2))</f>
        <v>14.869547682288863</v>
      </c>
      <c r="U64" s="78" cm="1">
        <f t="array" aca="1" ref="U64" ca="1">AVERAGE(ABS(INDIRECT("'"&amp;C64&amp;"'!C$3:C$31")-INDIRECT("'"&amp;C64&amp;"'!L$3:L$31")))</f>
        <v>11.379310344827585</v>
      </c>
      <c r="V64" s="79">
        <f t="shared" ca="1" si="6"/>
        <v>0.31690198333840242</v>
      </c>
      <c r="W64" s="79" cm="1">
        <f t="array" aca="1" ref="W64" ca="1">SQRT(AVERAGE((INDIRECT("'" &amp; C64 &amp; "'!C$3:C$31") - INDIRECT("'" &amp; C64 &amp; "'!M$3:M$31"))^2))</f>
        <v>17.280644943264484</v>
      </c>
      <c r="X64" s="79" cm="1">
        <f t="array" aca="1" ref="X64" ca="1">AVERAGE(ABS(INDIRECT("'"&amp;C64&amp;"'!C$3:C$31")-INDIRECT("'"&amp;C64&amp;"'!M$3:M$31")))</f>
        <v>13.03448275862069</v>
      </c>
    </row>
    <row r="65" spans="1:24" x14ac:dyDescent="0.35">
      <c r="A65" s="78">
        <v>16</v>
      </c>
      <c r="B65" s="78" t="s">
        <v>177</v>
      </c>
      <c r="C65" s="78" t="str">
        <f t="shared" si="0"/>
        <v>DS16_T2_plain</v>
      </c>
      <c r="D65" s="80" t="str">
        <f t="shared" si="1"/>
        <v>to_table</v>
      </c>
      <c r="J65" s="79">
        <f t="shared" ca="1" si="2"/>
        <v>0.56185005159570356</v>
      </c>
      <c r="K65" s="79" cm="1">
        <f t="array" aca="1" ref="K65" ca="1">SQRT(AVERAGE((INDIRECT("'" &amp; C65 &amp; "'!C$3:C$31") - INDIRECT("'" &amp; C65 &amp; "'!I$3:I$31"))^2))</f>
        <v>13.914765167086809</v>
      </c>
      <c r="L65" s="79" cm="1">
        <f t="array" aca="1" ref="L65" ca="1">AVERAGE(ABS(INDIRECT("'"&amp;C65&amp;"'!C$3:C$31")-INDIRECT("'"&amp;C65&amp;"'!I$3:I$31")))</f>
        <v>11.413793103448276</v>
      </c>
      <c r="M65" s="82">
        <f t="shared" ca="1" si="3"/>
        <v>0.99227475769340667</v>
      </c>
      <c r="N65" s="82" cm="1">
        <f t="array" aca="1" ref="N65" ca="1">SQRT(AVERAGE((INDIRECT("'" &amp; C65 &amp; "'!C$3:C$31") - INDIRECT("'" &amp; C65 &amp; "'!J$3:J$31"))^2))</f>
        <v>5.5429358584629576</v>
      </c>
      <c r="O65" s="82" cm="1">
        <f t="array" aca="1" ref="O65" ca="1">AVERAGE(ABS(INDIRECT("'"&amp;C65&amp;"'!C$3:C$31")-INDIRECT("'"&amp;C65&amp;"'!J$3:J$31")))</f>
        <v>5</v>
      </c>
      <c r="P65" s="79">
        <f t="shared" ca="1" si="4"/>
        <v>0.47658147403571155</v>
      </c>
      <c r="Q65" s="79" cm="1">
        <f t="array" aca="1" ref="Q65" ca="1">SQRT(AVERAGE((INDIRECT("'" &amp; C65 &amp; "'!C$3:C$31") - INDIRECT("'" &amp; C65 &amp; "'!K$3:K$31"))^2))</f>
        <v>15.626017208268506</v>
      </c>
      <c r="R65" s="79" cm="1">
        <f t="array" aca="1" ref="R65" ca="1">AVERAGE(ABS(INDIRECT("'"&amp;C65&amp;"'!C$3:C$31")-INDIRECT("'"&amp;C65&amp;"'!K$3:K$31")))</f>
        <v>12.172413793103448</v>
      </c>
      <c r="S65" s="78">
        <f t="shared" ca="1" si="5"/>
        <v>0.50853823752474847</v>
      </c>
      <c r="T65" s="78" cm="1">
        <f t="array" aca="1" ref="T65" ca="1">SQRT(AVERAGE((INDIRECT("'" &amp; C65 &amp; "'!C$3:C$31") - INDIRECT("'" &amp; C65 &amp; "'!L$3:L$31"))^2))</f>
        <v>14.869547682288863</v>
      </c>
      <c r="U65" s="78" cm="1">
        <f t="array" aca="1" ref="U65" ca="1">AVERAGE(ABS(INDIRECT("'"&amp;C65&amp;"'!C$3:C$31")-INDIRECT("'"&amp;C65&amp;"'!L$3:L$31")))</f>
        <v>11.379310344827585</v>
      </c>
      <c r="V65" s="79">
        <f t="shared" ca="1" si="6"/>
        <v>0.31690198333840242</v>
      </c>
      <c r="W65" s="79" cm="1">
        <f t="array" aca="1" ref="W65" ca="1">SQRT(AVERAGE((INDIRECT("'" &amp; C65 &amp; "'!C$3:C$31") - INDIRECT("'" &amp; C65 &amp; "'!M$3:M$31"))^2))</f>
        <v>17.280644943264484</v>
      </c>
      <c r="X65" s="79" cm="1">
        <f t="array" aca="1" ref="X65" ca="1">AVERAGE(ABS(INDIRECT("'"&amp;C65&amp;"'!C$3:C$31")-INDIRECT("'"&amp;C65&amp;"'!M$3:M$31")))</f>
        <v>13.03448275862069</v>
      </c>
    </row>
    <row r="66" spans="1:24" x14ac:dyDescent="0.35">
      <c r="A66" s="78">
        <v>16</v>
      </c>
      <c r="B66" s="78" t="s">
        <v>178</v>
      </c>
      <c r="C66" s="78" t="str">
        <f t="shared" si="0"/>
        <v>DS16_T2_bar</v>
      </c>
      <c r="D66" s="80" t="str">
        <f t="shared" si="1"/>
        <v>to_table</v>
      </c>
      <c r="J66" s="79">
        <f t="shared" ca="1" si="2"/>
        <v>0.56185005159570356</v>
      </c>
      <c r="K66" s="79" cm="1">
        <f t="array" aca="1" ref="K66" ca="1">SQRT(AVERAGE((INDIRECT("'" &amp; C66 &amp; "'!C$3:C$31") - INDIRECT("'" &amp; C66 &amp; "'!I$3:I$31"))^2))</f>
        <v>13.914765167086809</v>
      </c>
      <c r="L66" s="79" cm="1">
        <f t="array" aca="1" ref="L66" ca="1">AVERAGE(ABS(INDIRECT("'"&amp;C66&amp;"'!C$3:C$31")-INDIRECT("'"&amp;C66&amp;"'!I$3:I$31")))</f>
        <v>11.413793103448276</v>
      </c>
      <c r="M66" s="82">
        <f t="shared" ca="1" si="3"/>
        <v>0.99227475769340667</v>
      </c>
      <c r="N66" s="82" cm="1">
        <f t="array" aca="1" ref="N66" ca="1">SQRT(AVERAGE((INDIRECT("'" &amp; C66 &amp; "'!C$3:C$31") - INDIRECT("'" &amp; C66 &amp; "'!J$3:J$31"))^2))</f>
        <v>5.5429358584629576</v>
      </c>
      <c r="O66" s="82" cm="1">
        <f t="array" aca="1" ref="O66" ca="1">AVERAGE(ABS(INDIRECT("'"&amp;C66&amp;"'!C$3:C$31")-INDIRECT("'"&amp;C66&amp;"'!J$3:J$31")))</f>
        <v>5</v>
      </c>
      <c r="P66" s="79">
        <f t="shared" ca="1" si="4"/>
        <v>0.47658147403571155</v>
      </c>
      <c r="Q66" s="79" cm="1">
        <f t="array" aca="1" ref="Q66" ca="1">SQRT(AVERAGE((INDIRECT("'" &amp; C66 &amp; "'!C$3:C$31") - INDIRECT("'" &amp; C66 &amp; "'!K$3:K$31"))^2))</f>
        <v>15.626017208268506</v>
      </c>
      <c r="R66" s="79" cm="1">
        <f t="array" aca="1" ref="R66" ca="1">AVERAGE(ABS(INDIRECT("'"&amp;C66&amp;"'!C$3:C$31")-INDIRECT("'"&amp;C66&amp;"'!K$3:K$31")))</f>
        <v>12.172413793103448</v>
      </c>
      <c r="S66" s="78">
        <f t="shared" ca="1" si="5"/>
        <v>0.50853823752474847</v>
      </c>
      <c r="T66" s="78" cm="1">
        <f t="array" aca="1" ref="T66" ca="1">SQRT(AVERAGE((INDIRECT("'" &amp; C66 &amp; "'!C$3:C$31") - INDIRECT("'" &amp; C66 &amp; "'!L$3:L$31"))^2))</f>
        <v>14.869547682288863</v>
      </c>
      <c r="U66" s="78" cm="1">
        <f t="array" aca="1" ref="U66" ca="1">AVERAGE(ABS(INDIRECT("'"&amp;C66&amp;"'!C$3:C$31")-INDIRECT("'"&amp;C66&amp;"'!L$3:L$31")))</f>
        <v>11.379310344827585</v>
      </c>
      <c r="V66" s="79">
        <f t="shared" ca="1" si="6"/>
        <v>0.31690198333840242</v>
      </c>
      <c r="W66" s="79" cm="1">
        <f t="array" aca="1" ref="W66" ca="1">SQRT(AVERAGE((INDIRECT("'" &amp; C66 &amp; "'!C$3:C$31") - INDIRECT("'" &amp; C66 &amp; "'!M$3:M$31"))^2))</f>
        <v>17.280644943264484</v>
      </c>
      <c r="X66" s="79" cm="1">
        <f t="array" aca="1" ref="X66" ca="1">AVERAGE(ABS(INDIRECT("'"&amp;C66&amp;"'!C$3:C$31")-INDIRECT("'"&amp;C66&amp;"'!M$3:M$31")))</f>
        <v>13.03448275862069</v>
      </c>
    </row>
    <row r="67" spans="1:24" x14ac:dyDescent="0.35">
      <c r="H67" s="78">
        <f ca="1">MAX(H3:H66)</f>
        <v>16.086206896551722</v>
      </c>
      <c r="I67" s="78">
        <f ca="1">MAX(I3:I66)</f>
        <v>19.945121215782731</v>
      </c>
      <c r="J67" s="78"/>
      <c r="K67" s="78"/>
      <c r="L67" s="78"/>
      <c r="P67" s="78"/>
      <c r="Q67" s="78"/>
      <c r="R67" s="78"/>
      <c r="V67" s="78"/>
      <c r="W67" s="78"/>
      <c r="X67" s="78"/>
    </row>
    <row r="68" spans="1:24" x14ac:dyDescent="0.35">
      <c r="H68" s="78">
        <f ca="1">MIN(H4:H67)</f>
        <v>9.637931034482758</v>
      </c>
      <c r="I68" s="78">
        <f ca="1">MIN(I4:I67)</f>
        <v>11.990277368340038</v>
      </c>
    </row>
    <row r="71" spans="1:24" x14ac:dyDescent="0.35">
      <c r="J71" s="78"/>
      <c r="K71" s="78"/>
      <c r="L71" s="78"/>
      <c r="P71" s="78"/>
      <c r="Q71" s="78"/>
      <c r="R71" s="78"/>
      <c r="V71" s="78"/>
      <c r="W71" s="78"/>
      <c r="X71" s="78"/>
    </row>
    <row r="72" spans="1:24" x14ac:dyDescent="0.35">
      <c r="J72" s="78">
        <f t="shared" ref="J72:X72" ca="1" si="7">MIN(J3:J66)</f>
        <v>0.20795367736972389</v>
      </c>
      <c r="K72" s="78">
        <f t="shared" ca="1" si="7"/>
        <v>5.5429358584629576</v>
      </c>
      <c r="L72" s="78">
        <f t="shared" ca="1" si="7"/>
        <v>5</v>
      </c>
      <c r="M72" s="78">
        <f t="shared" ca="1" si="7"/>
        <v>0.20643414150983536</v>
      </c>
      <c r="N72" s="78">
        <f t="shared" ca="1" si="7"/>
        <v>3.690621852096529</v>
      </c>
      <c r="O72" s="78">
        <f t="shared" ca="1" si="7"/>
        <v>3.4827586206896552</v>
      </c>
      <c r="P72" s="78">
        <f t="shared" ca="1" si="7"/>
        <v>0.28100101268586758</v>
      </c>
      <c r="Q72" s="78">
        <f t="shared" ca="1" si="7"/>
        <v>3.690621852096529</v>
      </c>
      <c r="R72" s="78">
        <f t="shared" ca="1" si="7"/>
        <v>3.4827586206896552</v>
      </c>
      <c r="S72" s="78">
        <f t="shared" ca="1" si="7"/>
        <v>0.2156054732914319</v>
      </c>
      <c r="T72" s="78">
        <f t="shared" ca="1" si="7"/>
        <v>3.4038517735870526</v>
      </c>
      <c r="U72" s="78">
        <f t="shared" ca="1" si="7"/>
        <v>2.5517241379310347</v>
      </c>
      <c r="V72" s="78">
        <f t="shared" ca="1" si="7"/>
        <v>0.19153901536789525</v>
      </c>
      <c r="W72" s="78">
        <f t="shared" ca="1" si="7"/>
        <v>11.400241981702814</v>
      </c>
      <c r="X72" s="78">
        <f t="shared" ca="1" si="7"/>
        <v>8.7931034482758612</v>
      </c>
    </row>
    <row r="73" spans="1:24" x14ac:dyDescent="0.35">
      <c r="J73" s="78">
        <f ca="1" xml:space="preserve"> MAX(J7:J22,J27:J46,J55:J66)</f>
        <v>0.59383684083237154</v>
      </c>
      <c r="K73" s="78">
        <f ca="1" xml:space="preserve"> MAX(K3:K66)</f>
        <v>20.545156321524111</v>
      </c>
      <c r="L73" s="78">
        <f ca="1" xml:space="preserve"> MAX(L3:L66)</f>
        <v>16.862068965517242</v>
      </c>
      <c r="M73" s="78">
        <f ca="1" xml:space="preserve"> MAX(M3:M14,M19:M26,M43:M62,M31:M38)</f>
        <v>0.56017475494142022</v>
      </c>
      <c r="N73" s="78">
        <f t="shared" ref="N73:X73" ca="1" si="8" xml:space="preserve"> MAX(N3:N66)</f>
        <v>20.739766899232084</v>
      </c>
      <c r="O73" s="78">
        <f t="shared" ca="1" si="8"/>
        <v>16.344827586206897</v>
      </c>
      <c r="P73" s="78">
        <f t="shared" ca="1" si="8"/>
        <v>0.99941483276183463</v>
      </c>
      <c r="Q73" s="78">
        <f t="shared" ca="1" si="8"/>
        <v>18.251121836091666</v>
      </c>
      <c r="R73" s="78">
        <f t="shared" ca="1" si="8"/>
        <v>15.03448275862069</v>
      </c>
      <c r="S73" s="78">
        <f t="shared" ca="1" si="8"/>
        <v>0.99941483276183463</v>
      </c>
      <c r="T73" s="78">
        <f t="shared" ca="1" si="8"/>
        <v>18.475519683792577</v>
      </c>
      <c r="U73" s="78">
        <f t="shared" ca="1" si="8"/>
        <v>14.689655172413794</v>
      </c>
      <c r="V73" s="78">
        <f t="shared" ca="1" si="8"/>
        <v>0.50570144299226494</v>
      </c>
      <c r="W73" s="78">
        <f t="shared" ca="1" si="8"/>
        <v>33.855168199155408</v>
      </c>
      <c r="X73" s="78">
        <f t="shared" ca="1" si="8"/>
        <v>29.413793103448278</v>
      </c>
    </row>
    <row r="74" spans="1:24" x14ac:dyDescent="0.35">
      <c r="J74" s="78">
        <f ca="1">AVERAGE(J7:J22,J27:J46,J55:J66)</f>
        <v>0.45124246990027789</v>
      </c>
      <c r="K74" s="78">
        <f ca="1">AVERAGE(K3:K66)</f>
        <v>11.489430809300787</v>
      </c>
      <c r="L74" s="78">
        <f ca="1">AVERAGE(L3:L66)</f>
        <v>9.2844827586206868</v>
      </c>
      <c r="M74" s="78">
        <f ca="1">AVERAGE(M3:M14,M19:M26,M43:M62,M31:M38)</f>
        <v>0.42341510543758609</v>
      </c>
      <c r="N74" s="78">
        <f t="shared" ref="N74:X74" ca="1" si="9">AVERAGE(N3:N66)</f>
        <v>12.952182773055274</v>
      </c>
      <c r="O74" s="78">
        <f t="shared" ca="1" si="9"/>
        <v>10.568965517241377</v>
      </c>
      <c r="P74" s="78">
        <f t="shared" ca="1" si="9"/>
        <v>0.59162068348766583</v>
      </c>
      <c r="Q74" s="78">
        <f t="shared" ca="1" si="9"/>
        <v>11.878790593398401</v>
      </c>
      <c r="R74" s="78">
        <f t="shared" ca="1" si="9"/>
        <v>9.4428879310344822</v>
      </c>
      <c r="S74" s="78">
        <f t="shared" ca="1" si="9"/>
        <v>0.5753882066948075</v>
      </c>
      <c r="T74" s="78">
        <f t="shared" ca="1" si="9"/>
        <v>11.511150110423161</v>
      </c>
      <c r="U74" s="78">
        <f t="shared" ca="1" si="9"/>
        <v>9.1659482758620623</v>
      </c>
      <c r="V74" s="78">
        <f t="shared" ca="1" si="9"/>
        <v>0.34267942728690159</v>
      </c>
      <c r="W74" s="78">
        <f t="shared" ca="1" si="9"/>
        <v>20.340800758249916</v>
      </c>
      <c r="X74" s="78">
        <f t="shared" ca="1" si="9"/>
        <v>16.551185344827577</v>
      </c>
    </row>
    <row r="75" spans="1:24" x14ac:dyDescent="0.35">
      <c r="J75" s="78"/>
      <c r="K75" s="78"/>
      <c r="L75" s="78"/>
      <c r="P75" s="78"/>
      <c r="Q75" s="78"/>
      <c r="R75" s="78"/>
      <c r="V75" s="78"/>
      <c r="W75" s="78"/>
      <c r="X75" s="78"/>
    </row>
    <row r="76" spans="1:24" x14ac:dyDescent="0.35">
      <c r="J76" s="78"/>
      <c r="K76" s="78"/>
      <c r="L76" s="78"/>
      <c r="P76" s="78"/>
      <c r="Q76" s="78"/>
      <c r="R76" s="78"/>
      <c r="V76" s="78"/>
      <c r="W76" s="78"/>
      <c r="X76" s="78"/>
    </row>
    <row r="77" spans="1:24" x14ac:dyDescent="0.35">
      <c r="J77" s="78"/>
      <c r="K77" s="78"/>
      <c r="L77" s="78"/>
      <c r="P77" s="78"/>
      <c r="Q77" s="78"/>
      <c r="R77" s="78"/>
      <c r="V77" s="78"/>
      <c r="W77" s="78"/>
      <c r="X77" s="78"/>
    </row>
    <row r="78" spans="1:24" x14ac:dyDescent="0.35">
      <c r="J78" s="78"/>
      <c r="K78" s="78"/>
      <c r="L78" s="78"/>
      <c r="P78" s="78"/>
      <c r="Q78" s="78"/>
      <c r="R78" s="78"/>
      <c r="V78" s="78"/>
      <c r="W78" s="78"/>
      <c r="X78" s="78"/>
    </row>
    <row r="79" spans="1:24" x14ac:dyDescent="0.35">
      <c r="J79" s="78"/>
      <c r="K79" s="78"/>
      <c r="L79" s="78"/>
      <c r="P79" s="78"/>
      <c r="Q79" s="78"/>
      <c r="R79" s="78"/>
      <c r="V79" s="78"/>
      <c r="W79" s="78"/>
      <c r="X79" s="78"/>
    </row>
    <row r="80" spans="1:24" x14ac:dyDescent="0.35">
      <c r="J80" s="78"/>
      <c r="K80" s="78"/>
      <c r="L80" s="78"/>
      <c r="P80" s="78"/>
      <c r="Q80" s="78"/>
      <c r="R80" s="78"/>
      <c r="V80" s="78"/>
      <c r="W80" s="78"/>
      <c r="X80" s="78"/>
    </row>
    <row r="81" s="78" customFormat="1" x14ac:dyDescent="0.35"/>
    <row r="82" s="78" customFormat="1" x14ac:dyDescent="0.35"/>
    <row r="83" s="78" customFormat="1" x14ac:dyDescent="0.35"/>
    <row r="84" s="78" customFormat="1" x14ac:dyDescent="0.35"/>
    <row r="85" s="78" customFormat="1" x14ac:dyDescent="0.35"/>
    <row r="86" s="78" customFormat="1" x14ac:dyDescent="0.35"/>
    <row r="87" s="78" customFormat="1" x14ac:dyDescent="0.35"/>
    <row r="88" s="78" customFormat="1" x14ac:dyDescent="0.35"/>
    <row r="89" s="78" customFormat="1" x14ac:dyDescent="0.35"/>
    <row r="90" s="78" customFormat="1" x14ac:dyDescent="0.35"/>
    <row r="91" s="78" customFormat="1" x14ac:dyDescent="0.35"/>
    <row r="92" s="78" customFormat="1" x14ac:dyDescent="0.35"/>
    <row r="93" s="78" customFormat="1" x14ac:dyDescent="0.35"/>
    <row r="94" s="78" customFormat="1" x14ac:dyDescent="0.35"/>
    <row r="95" s="78" customFormat="1" x14ac:dyDescent="0.35"/>
    <row r="96" s="78" customFormat="1" x14ac:dyDescent="0.35"/>
    <row r="97" s="78" customFormat="1" x14ac:dyDescent="0.35"/>
    <row r="98" s="78" customFormat="1" x14ac:dyDescent="0.35"/>
    <row r="99" s="78" customFormat="1" x14ac:dyDescent="0.35"/>
    <row r="100" s="78" customFormat="1" x14ac:dyDescent="0.35"/>
    <row r="101" s="78" customFormat="1" x14ac:dyDescent="0.35"/>
    <row r="102" s="78" customFormat="1" x14ac:dyDescent="0.35"/>
    <row r="103" s="78" customFormat="1" x14ac:dyDescent="0.35"/>
    <row r="104" s="78" customFormat="1" x14ac:dyDescent="0.35"/>
    <row r="105" s="78" customFormat="1" x14ac:dyDescent="0.35"/>
    <row r="106" s="78" customFormat="1" x14ac:dyDescent="0.35"/>
    <row r="107" s="78" customFormat="1" x14ac:dyDescent="0.35"/>
    <row r="108" s="78" customFormat="1" x14ac:dyDescent="0.35"/>
    <row r="109" s="78" customFormat="1" x14ac:dyDescent="0.35"/>
    <row r="110" s="78" customFormat="1" x14ac:dyDescent="0.35"/>
    <row r="111" s="78" customFormat="1" x14ac:dyDescent="0.35"/>
    <row r="112" s="78" customFormat="1" x14ac:dyDescent="0.35"/>
    <row r="113" s="78" customFormat="1" x14ac:dyDescent="0.35"/>
    <row r="114" s="78" customFormat="1" x14ac:dyDescent="0.35"/>
    <row r="115" s="78" customFormat="1" x14ac:dyDescent="0.35"/>
    <row r="116" s="78" customFormat="1" x14ac:dyDescent="0.35"/>
    <row r="117" s="78" customFormat="1" x14ac:dyDescent="0.35"/>
    <row r="118" s="78" customFormat="1" x14ac:dyDescent="0.35"/>
    <row r="119" s="78" customFormat="1" x14ac:dyDescent="0.35"/>
    <row r="120" s="78" customFormat="1" x14ac:dyDescent="0.35"/>
    <row r="121" s="78" customFormat="1" x14ac:dyDescent="0.35"/>
    <row r="122" s="78" customFormat="1" x14ac:dyDescent="0.35"/>
    <row r="123" s="78" customFormat="1" x14ac:dyDescent="0.35"/>
    <row r="124" s="78" customFormat="1" x14ac:dyDescent="0.35"/>
    <row r="125" s="78" customFormat="1" x14ac:dyDescent="0.35"/>
    <row r="126" s="78" customFormat="1" x14ac:dyDescent="0.35"/>
    <row r="127" s="78" customFormat="1" x14ac:dyDescent="0.35"/>
    <row r="128" s="78" customFormat="1" x14ac:dyDescent="0.35"/>
    <row r="129" s="78" customFormat="1" x14ac:dyDescent="0.35"/>
    <row r="130" s="78" customFormat="1" x14ac:dyDescent="0.35"/>
    <row r="131" s="78" customFormat="1" x14ac:dyDescent="0.35"/>
    <row r="132" s="78" customFormat="1" x14ac:dyDescent="0.35"/>
    <row r="133" s="78" customFormat="1" x14ac:dyDescent="0.35"/>
    <row r="134" s="78" customFormat="1" x14ac:dyDescent="0.35"/>
    <row r="135" s="78" customFormat="1" x14ac:dyDescent="0.35"/>
    <row r="136" s="78" customFormat="1" x14ac:dyDescent="0.35"/>
    <row r="137" s="78" customFormat="1" x14ac:dyDescent="0.35"/>
    <row r="138" s="78" customFormat="1" x14ac:dyDescent="0.35"/>
    <row r="139" s="78" customFormat="1" x14ac:dyDescent="0.35"/>
    <row r="140" s="78" customFormat="1" x14ac:dyDescent="0.35"/>
    <row r="141" s="78" customFormat="1" x14ac:dyDescent="0.35"/>
    <row r="142" s="78" customFormat="1" x14ac:dyDescent="0.35"/>
    <row r="143" s="78" customFormat="1" x14ac:dyDescent="0.35"/>
    <row r="144" s="78" customFormat="1" x14ac:dyDescent="0.35"/>
    <row r="145" s="78" customFormat="1" x14ac:dyDescent="0.35"/>
    <row r="146" s="78" customFormat="1" x14ac:dyDescent="0.35"/>
    <row r="147" s="78" customFormat="1" x14ac:dyDescent="0.35"/>
    <row r="148" s="78" customFormat="1" x14ac:dyDescent="0.35"/>
    <row r="149" s="78" customFormat="1" x14ac:dyDescent="0.35"/>
    <row r="150" s="78" customFormat="1" x14ac:dyDescent="0.35"/>
    <row r="151" s="78" customFormat="1" x14ac:dyDescent="0.35"/>
    <row r="152" s="78" customFormat="1" x14ac:dyDescent="0.35"/>
    <row r="153" s="78" customFormat="1" x14ac:dyDescent="0.35"/>
    <row r="154" s="78" customFormat="1" x14ac:dyDescent="0.35"/>
    <row r="155" s="78" customFormat="1" x14ac:dyDescent="0.35"/>
    <row r="156" s="78" customFormat="1" x14ac:dyDescent="0.35"/>
    <row r="157" s="78" customFormat="1" x14ac:dyDescent="0.35"/>
    <row r="158" s="78" customFormat="1" x14ac:dyDescent="0.35"/>
    <row r="159" s="78" customFormat="1" x14ac:dyDescent="0.35"/>
    <row r="160" s="78" customFormat="1" x14ac:dyDescent="0.35"/>
    <row r="161" s="78" customFormat="1" x14ac:dyDescent="0.35"/>
    <row r="162" s="78" customFormat="1" x14ac:dyDescent="0.35"/>
    <row r="163" s="78" customFormat="1" x14ac:dyDescent="0.35"/>
    <row r="164" s="78" customFormat="1" x14ac:dyDescent="0.35"/>
    <row r="165" s="78" customFormat="1" x14ac:dyDescent="0.35"/>
    <row r="166" s="78" customFormat="1" x14ac:dyDescent="0.35"/>
    <row r="167" s="78" customFormat="1" x14ac:dyDescent="0.35"/>
    <row r="168" s="78" customFormat="1" x14ac:dyDescent="0.35"/>
    <row r="169" s="78" customFormat="1" x14ac:dyDescent="0.35"/>
    <row r="170" s="78" customFormat="1" x14ac:dyDescent="0.35"/>
    <row r="171" s="78" customFormat="1" x14ac:dyDescent="0.35"/>
    <row r="172" s="78" customFormat="1" x14ac:dyDescent="0.35"/>
    <row r="173" s="78" customFormat="1" x14ac:dyDescent="0.35"/>
    <row r="174" s="78" customFormat="1" x14ac:dyDescent="0.35"/>
    <row r="175" s="78" customFormat="1" x14ac:dyDescent="0.35"/>
    <row r="176" s="78" customFormat="1" x14ac:dyDescent="0.35"/>
    <row r="177" s="78" customFormat="1" x14ac:dyDescent="0.35"/>
    <row r="178" s="78" customFormat="1" x14ac:dyDescent="0.35"/>
    <row r="179" s="78" customFormat="1" x14ac:dyDescent="0.35"/>
    <row r="180" s="78" customFormat="1" x14ac:dyDescent="0.35"/>
    <row r="181" s="78" customFormat="1" x14ac:dyDescent="0.35"/>
    <row r="182" s="78" customFormat="1" x14ac:dyDescent="0.35"/>
    <row r="183" s="78" customFormat="1" x14ac:dyDescent="0.35"/>
    <row r="184" s="78" customFormat="1" x14ac:dyDescent="0.35"/>
    <row r="185" s="78" customFormat="1" x14ac:dyDescent="0.35"/>
    <row r="186" s="78" customFormat="1" x14ac:dyDescent="0.35"/>
    <row r="187" s="78" customFormat="1" x14ac:dyDescent="0.35"/>
    <row r="188" s="78" customFormat="1" x14ac:dyDescent="0.35"/>
    <row r="189" s="78" customFormat="1" x14ac:dyDescent="0.35"/>
    <row r="190" s="78" customFormat="1" x14ac:dyDescent="0.35"/>
    <row r="191" s="78" customFormat="1" x14ac:dyDescent="0.35"/>
    <row r="192" s="78" customFormat="1" x14ac:dyDescent="0.35"/>
    <row r="193" s="78" customFormat="1" x14ac:dyDescent="0.35"/>
    <row r="194" s="78" customFormat="1" x14ac:dyDescent="0.35"/>
    <row r="195" s="78" customFormat="1" x14ac:dyDescent="0.35"/>
    <row r="196" s="78" customFormat="1" x14ac:dyDescent="0.35"/>
    <row r="197" s="78" customFormat="1" x14ac:dyDescent="0.35"/>
    <row r="198" s="78" customFormat="1" x14ac:dyDescent="0.35"/>
    <row r="199" s="78" customFormat="1" x14ac:dyDescent="0.35"/>
    <row r="200" s="78" customFormat="1" x14ac:dyDescent="0.35"/>
    <row r="201" s="78" customFormat="1" x14ac:dyDescent="0.35"/>
    <row r="202" s="78" customFormat="1" x14ac:dyDescent="0.35"/>
    <row r="203" s="78" customFormat="1" x14ac:dyDescent="0.35"/>
    <row r="204" s="78" customFormat="1" x14ac:dyDescent="0.35"/>
    <row r="205" s="78" customFormat="1" x14ac:dyDescent="0.35"/>
    <row r="206" s="78" customFormat="1" x14ac:dyDescent="0.35"/>
    <row r="207" s="78" customFormat="1" x14ac:dyDescent="0.35"/>
    <row r="208" s="78" customFormat="1" x14ac:dyDescent="0.35"/>
    <row r="209" s="78" customFormat="1" x14ac:dyDescent="0.35"/>
    <row r="210" s="78" customFormat="1" x14ac:dyDescent="0.35"/>
    <row r="211" s="78" customFormat="1" x14ac:dyDescent="0.35"/>
    <row r="212" s="78" customFormat="1" x14ac:dyDescent="0.35"/>
    <row r="213" s="78" customFormat="1" x14ac:dyDescent="0.35"/>
    <row r="214" s="78" customFormat="1" x14ac:dyDescent="0.35"/>
    <row r="215" s="78" customFormat="1" x14ac:dyDescent="0.35"/>
    <row r="216" s="78" customFormat="1" x14ac:dyDescent="0.35"/>
    <row r="217" s="78" customFormat="1" x14ac:dyDescent="0.35"/>
    <row r="218" s="78" customFormat="1" x14ac:dyDescent="0.35"/>
    <row r="219" s="78" customFormat="1" x14ac:dyDescent="0.35"/>
    <row r="220" s="78" customFormat="1" x14ac:dyDescent="0.35"/>
  </sheetData>
  <mergeCells count="7">
    <mergeCell ref="AD1:AE1"/>
    <mergeCell ref="E1:G1"/>
    <mergeCell ref="J1:L1"/>
    <mergeCell ref="M1:O1"/>
    <mergeCell ref="P1:R1"/>
    <mergeCell ref="S1:U1"/>
    <mergeCell ref="V1:X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056D-F51C-4CD2-8020-10EED8705DC3}">
  <sheetPr codeName="Sheet8"/>
  <dimension ref="A1:AC220"/>
  <sheetViews>
    <sheetView workbookViewId="0"/>
  </sheetViews>
  <sheetFormatPr defaultColWidth="9.1796875" defaultRowHeight="14.5" x14ac:dyDescent="0.35"/>
  <cols>
    <col min="1" max="2" width="9.1796875" style="78"/>
    <col min="3" max="4" width="12.7265625" style="78" bestFit="1" customWidth="1"/>
    <col min="5" max="5" width="18.1796875" style="78" bestFit="1" customWidth="1"/>
    <col min="6" max="7" width="9.1796875" style="78"/>
    <col min="8" max="8" width="12.1796875" style="79" bestFit="1" customWidth="1"/>
    <col min="9" max="9" width="11.81640625" style="79" customWidth="1"/>
    <col min="10" max="10" width="12.1796875" style="79" bestFit="1" customWidth="1"/>
    <col min="11" max="11" width="12.1796875" style="78" bestFit="1" customWidth="1"/>
    <col min="12" max="12" width="12" style="78" bestFit="1" customWidth="1"/>
    <col min="13" max="13" width="12.1796875" style="78" bestFit="1" customWidth="1"/>
    <col min="14" max="16" width="12.1796875" style="79" bestFit="1" customWidth="1"/>
    <col min="17" max="19" width="12.1796875" style="78" bestFit="1" customWidth="1"/>
    <col min="20" max="22" width="12.1796875" style="79" bestFit="1" customWidth="1"/>
    <col min="23" max="24" width="9.1796875" style="78"/>
    <col min="25" max="25" width="14.453125" style="78" bestFit="1" customWidth="1"/>
    <col min="26" max="27" width="9.1796875" style="78"/>
    <col min="28" max="28" width="28.7265625" style="78" bestFit="1" customWidth="1"/>
    <col min="29" max="29" width="20.453125" style="78" bestFit="1" customWidth="1"/>
    <col min="30" max="16384" width="9.1796875" style="78"/>
  </cols>
  <sheetData>
    <row r="1" spans="1:29" x14ac:dyDescent="0.35">
      <c r="E1" s="83" t="s">
        <v>179</v>
      </c>
      <c r="F1" s="85"/>
      <c r="G1" s="84"/>
      <c r="H1" s="86" t="s">
        <v>231</v>
      </c>
      <c r="I1" s="86"/>
      <c r="J1" s="86"/>
      <c r="K1" s="87" t="s">
        <v>232</v>
      </c>
      <c r="L1" s="87"/>
      <c r="M1" s="87"/>
      <c r="N1" s="86" t="s">
        <v>171</v>
      </c>
      <c r="O1" s="86"/>
      <c r="P1" s="86"/>
      <c r="Q1" s="87" t="s">
        <v>166</v>
      </c>
      <c r="R1" s="87"/>
      <c r="S1" s="87"/>
      <c r="T1" s="86" t="s">
        <v>233</v>
      </c>
      <c r="U1" s="86"/>
      <c r="V1" s="86"/>
      <c r="Y1" s="78" t="s">
        <v>236</v>
      </c>
      <c r="AB1" s="83" t="s">
        <v>237</v>
      </c>
      <c r="AC1" s="84"/>
    </row>
    <row r="2" spans="1:29" x14ac:dyDescent="0.35">
      <c r="E2" s="78" t="s">
        <v>230</v>
      </c>
      <c r="H2" s="79" t="s">
        <v>229</v>
      </c>
      <c r="I2" s="79" t="s">
        <v>228</v>
      </c>
      <c r="J2" s="79" t="s">
        <v>227</v>
      </c>
      <c r="K2" s="78" t="s">
        <v>229</v>
      </c>
      <c r="L2" s="78" t="s">
        <v>228</v>
      </c>
      <c r="M2" s="78" t="s">
        <v>227</v>
      </c>
      <c r="N2" s="79" t="s">
        <v>229</v>
      </c>
      <c r="O2" s="79" t="s">
        <v>228</v>
      </c>
      <c r="P2" s="79" t="s">
        <v>227</v>
      </c>
      <c r="Q2" s="78" t="s">
        <v>229</v>
      </c>
      <c r="R2" s="78" t="s">
        <v>228</v>
      </c>
      <c r="S2" s="78" t="s">
        <v>227</v>
      </c>
      <c r="T2" s="79" t="s">
        <v>229</v>
      </c>
      <c r="U2" s="79" t="s">
        <v>228</v>
      </c>
      <c r="V2" s="79" t="s">
        <v>227</v>
      </c>
      <c r="Y2" s="78" t="s">
        <v>234</v>
      </c>
      <c r="Z2" s="78" t="s">
        <v>235</v>
      </c>
      <c r="AB2" s="78" t="s">
        <v>238</v>
      </c>
      <c r="AC2" s="78" t="s">
        <v>239</v>
      </c>
    </row>
    <row r="3" spans="1:29" x14ac:dyDescent="0.35">
      <c r="A3" s="78">
        <v>1</v>
      </c>
      <c r="B3" s="78" t="s">
        <v>182</v>
      </c>
      <c r="C3" s="78" t="str">
        <f>"DS"&amp;A3&amp;"_T2_"&amp;B3</f>
        <v>DS1_T2_color</v>
      </c>
      <c r="D3" s="80" t="str">
        <f>HYPERLINK("#'" &amp; C3 &amp; "'!A1", "to_table")</f>
        <v>to_table</v>
      </c>
      <c r="H3" s="82">
        <f ca="1">CORREL(INDIRECT("'" &amp; C3 &amp; "'!C$3:C$31"), INDIRECT("'" &amp; C3 &amp; "'!" &amp; H1 &amp; "$3:" &amp; H1 &amp; "$31"))</f>
        <v>0.95845576417486755</v>
      </c>
      <c r="I3" s="82" cm="1">
        <f t="array" aca="1" ref="I3" ca="1">SQRT(AVERAGE((INDIRECT("'" &amp; C3 &amp; "'!C$3:C$31") - INDIRECT("'" &amp; C3 &amp; "'!I$3:I$31"))^2))</f>
        <v>9.3624341073138186</v>
      </c>
      <c r="J3" s="82" cm="1">
        <f t="array" aca="1" ref="J3" ca="1">AVERAGE(ABS(INDIRECT("'"&amp;C3&amp;"'!C$3:C$31")-INDIRECT("'"&amp;C3&amp;"'!I$3:I$31")))</f>
        <v>8.2758620689655178</v>
      </c>
      <c r="K3" s="78">
        <f ca="1">CORREL(INDIRECT("'" &amp; C3 &amp; "'!C$3:C$31"), INDIRECT("'" &amp; C3 &amp; "'!j$3:j$31"))</f>
        <v>0.48298995664976924</v>
      </c>
      <c r="L3" s="78" cm="1">
        <f t="array" aca="1" ref="L3" ca="1">SQRT(AVERAGE((INDIRECT("'" &amp; C3 &amp; "'!C$3:C$31") - INDIRECT("'" &amp; C3 &amp; "'!J$3:J$31"))^2))</f>
        <v>15.464085198759181</v>
      </c>
      <c r="M3" s="78" cm="1">
        <f t="array" aca="1" ref="M3" ca="1">AVERAGE(ABS(INDIRECT("'"&amp;C3&amp;"'!C$3:C$31")-INDIRECT("'"&amp;C3&amp;"'!J$3:J$31")))</f>
        <v>12.793103448275861</v>
      </c>
      <c r="N3" s="79">
        <f ca="1">CORREL(INDIRECT("'" &amp; C3 &amp; "'!C$3:C$31"), INDIRECT("'" &amp; C3 &amp; "'!K$3:K$31"))</f>
        <v>0.28100101268586758</v>
      </c>
      <c r="O3" s="79" cm="1">
        <f t="array" aca="1" ref="O3" ca="1">SQRT(AVERAGE((INDIRECT("'" &amp; C3 &amp; "'!C$3:C$31") - INDIRECT("'" &amp; C3 &amp; "'!K$3:K$31"))^2))</f>
        <v>18.251121836091666</v>
      </c>
      <c r="P3" s="79" cm="1">
        <f t="array" aca="1" ref="P3" ca="1">AVERAGE(ABS(INDIRECT("'"&amp;C3&amp;"'!C$3:C$31")-INDIRECT("'"&amp;C3&amp;"'!K$3:K$31")))</f>
        <v>14.689655172413794</v>
      </c>
      <c r="Q3" s="78">
        <f ca="1">CORREL(INDIRECT("'" &amp; C3 &amp; "'!C$3:C$31"), INDIRECT("'" &amp; C3 &amp; "'!L$3:L$31"))</f>
        <v>0.26420611547871725</v>
      </c>
      <c r="R3" s="78" cm="1">
        <f t="array" aca="1" ref="R3" ca="1">SQRT(AVERAGE((INDIRECT("'" &amp; C3 &amp; "'!C$3:C$31") - INDIRECT("'" &amp; C3 &amp; "'!L$3:L$31"))^2))</f>
        <v>18.475519683792577</v>
      </c>
      <c r="S3" s="78" cm="1">
        <f t="array" aca="1" ref="S3" ca="1">AVERAGE(ABS(INDIRECT("'"&amp;C3&amp;"'!C$3:C$31")-INDIRECT("'"&amp;C3&amp;"'!L$3:L$31")))</f>
        <v>14.655172413793103</v>
      </c>
      <c r="T3" s="79">
        <f ca="1">CORREL(INDIRECT("'" &amp; C3 &amp; "'!C$3:C$31"), INDIRECT("'" &amp; C3 &amp; "'!M$3:M$31"))</f>
        <v>0.50570144299226494</v>
      </c>
      <c r="U3" s="79" cm="1">
        <f t="array" aca="1" ref="U3" ca="1">SQRT(AVERAGE((INDIRECT("'" &amp; C3 &amp; "'!C$3:C$31") - INDIRECT("'" &amp; C3 &amp; "'!M$3:M$31"))^2))</f>
        <v>14.845178016609555</v>
      </c>
      <c r="V3" s="79" cm="1">
        <f t="array" aca="1" ref="V3" ca="1">AVERAGE(ABS(INDIRECT("'"&amp;C3&amp;"'!C$3:C$31")-INDIRECT("'"&amp;C3&amp;"'!M$3:M$31")))</f>
        <v>11.96551724137931</v>
      </c>
    </row>
    <row r="4" spans="1:29" x14ac:dyDescent="0.35">
      <c r="A4" s="78">
        <v>1</v>
      </c>
      <c r="B4" s="78" t="s">
        <v>176</v>
      </c>
      <c r="C4" s="78" t="str">
        <f t="shared" ref="C4:C66" si="0">"DS"&amp;A4&amp;"_T2_"&amp;B4</f>
        <v>DS1_T2_zebra</v>
      </c>
      <c r="D4" s="80" t="str">
        <f t="shared" ref="D4:D66" si="1">HYPERLINK("#'" &amp; C4 &amp; "'!A1", "to_table")</f>
        <v>to_table</v>
      </c>
      <c r="H4" s="82">
        <f t="shared" ref="H4:H66" ca="1" si="2">CORREL(INDIRECT("'" &amp; C4 &amp; "'!C$3:C$31"), INDIRECT("'" &amp; C4 &amp; "'!I$3:I$31"))</f>
        <v>0.95845576417486755</v>
      </c>
      <c r="I4" s="82" cm="1">
        <f t="array" aca="1" ref="I4" ca="1">SQRT(AVERAGE((INDIRECT("'" &amp; C4 &amp; "'!C$3:C$31") - INDIRECT("'" &amp; C4 &amp; "'!I$3:I$31"))^2))</f>
        <v>9.3624341073138186</v>
      </c>
      <c r="J4" s="82" cm="1">
        <f t="array" aca="1" ref="J4" ca="1">AVERAGE(ABS(INDIRECT("'"&amp;C4&amp;"'!C$3:C$31")-INDIRECT("'"&amp;C4&amp;"'!I$3:I$31")))</f>
        <v>8.2758620689655178</v>
      </c>
      <c r="K4" s="78">
        <f t="shared" ref="K4:K66" ca="1" si="3">CORREL(INDIRECT("'" &amp; C4 &amp; "'!C$3:C$31"), INDIRECT("'" &amp; C4 &amp; "'!j$3:j$31"))</f>
        <v>0.48298995664976924</v>
      </c>
      <c r="L4" s="78" cm="1">
        <f t="array" aca="1" ref="L4" ca="1">SQRT(AVERAGE((INDIRECT("'" &amp; C4 &amp; "'!C$3:C$31") - INDIRECT("'" &amp; C4 &amp; "'!J$3:J$31"))^2))</f>
        <v>15.464085198759181</v>
      </c>
      <c r="M4" s="78" cm="1">
        <f t="array" aca="1" ref="M4" ca="1">AVERAGE(ABS(INDIRECT("'"&amp;C4&amp;"'!C$3:C$31")-INDIRECT("'"&amp;C4&amp;"'!J$3:J$31")))</f>
        <v>12.793103448275861</v>
      </c>
      <c r="N4" s="79">
        <f t="shared" ref="N4:N66" ca="1" si="4">CORREL(INDIRECT("'" &amp; C4 &amp; "'!C$3:C$31"), INDIRECT("'" &amp; C4 &amp; "'!K$3:K$31"))</f>
        <v>0.28100101268586758</v>
      </c>
      <c r="O4" s="79" cm="1">
        <f t="array" aca="1" ref="O4" ca="1">SQRT(AVERAGE((INDIRECT("'" &amp; C4 &amp; "'!C$3:C$31") - INDIRECT("'" &amp; C4 &amp; "'!K$3:K$31"))^2))</f>
        <v>18.251121836091666</v>
      </c>
      <c r="P4" s="79" cm="1">
        <f t="array" aca="1" ref="P4" ca="1">AVERAGE(ABS(INDIRECT("'"&amp;C4&amp;"'!C$3:C$31")-INDIRECT("'"&amp;C4&amp;"'!K$3:K$31")))</f>
        <v>14.689655172413794</v>
      </c>
      <c r="Q4" s="78">
        <f t="shared" ref="Q4:Q66" ca="1" si="5">CORREL(INDIRECT("'" &amp; C4 &amp; "'!C$3:C$31"), INDIRECT("'" &amp; C4 &amp; "'!L$3:L$31"))</f>
        <v>0.26420611547871725</v>
      </c>
      <c r="R4" s="78" cm="1">
        <f t="array" aca="1" ref="R4" ca="1">SQRT(AVERAGE((INDIRECT("'" &amp; C4 &amp; "'!C$3:C$31") - INDIRECT("'" &amp; C4 &amp; "'!L$3:L$31"))^2))</f>
        <v>18.475519683792577</v>
      </c>
      <c r="S4" s="78" cm="1">
        <f t="array" aca="1" ref="S4" ca="1">AVERAGE(ABS(INDIRECT("'"&amp;C4&amp;"'!C$3:C$31")-INDIRECT("'"&amp;C4&amp;"'!L$3:L$31")))</f>
        <v>14.655172413793103</v>
      </c>
      <c r="T4" s="79">
        <f t="shared" ref="T4:T66" ca="1" si="6">CORREL(INDIRECT("'" &amp; C4 &amp; "'!C$3:C$31"), INDIRECT("'" &amp; C4 &amp; "'!M$3:M$31"))</f>
        <v>0.50570144299226494</v>
      </c>
      <c r="U4" s="79" cm="1">
        <f t="array" aca="1" ref="U4" ca="1">SQRT(AVERAGE((INDIRECT("'" &amp; C4 &amp; "'!C$3:C$31") - INDIRECT("'" &amp; C4 &amp; "'!M$3:M$31"))^2))</f>
        <v>14.845178016609555</v>
      </c>
      <c r="V4" s="79" cm="1">
        <f t="array" aca="1" ref="V4" ca="1">AVERAGE(ABS(INDIRECT("'"&amp;C4&amp;"'!C$3:C$31")-INDIRECT("'"&amp;C4&amp;"'!M$3:M$31")))</f>
        <v>11.96551724137931</v>
      </c>
    </row>
    <row r="5" spans="1:29" x14ac:dyDescent="0.35">
      <c r="A5" s="78">
        <v>1</v>
      </c>
      <c r="B5" s="78" t="s">
        <v>177</v>
      </c>
      <c r="C5" s="78" t="str">
        <f t="shared" si="0"/>
        <v>DS1_T2_plain</v>
      </c>
      <c r="D5" s="80" t="str">
        <f t="shared" si="1"/>
        <v>to_table</v>
      </c>
      <c r="H5" s="82">
        <f t="shared" ca="1" si="2"/>
        <v>0.95845576417486755</v>
      </c>
      <c r="I5" s="82" cm="1">
        <f t="array" aca="1" ref="I5" ca="1">SQRT(AVERAGE((INDIRECT("'" &amp; C5 &amp; "'!C$3:C$31") - INDIRECT("'" &amp; C5 &amp; "'!I$3:I$31"))^2))</f>
        <v>9.3624341073138186</v>
      </c>
      <c r="J5" s="82" cm="1">
        <f t="array" aca="1" ref="J5" ca="1">AVERAGE(ABS(INDIRECT("'"&amp;C5&amp;"'!C$3:C$31")-INDIRECT("'"&amp;C5&amp;"'!I$3:I$31")))</f>
        <v>8.2758620689655178</v>
      </c>
      <c r="K5" s="78">
        <f t="shared" ca="1" si="3"/>
        <v>0.48298995664976924</v>
      </c>
      <c r="L5" s="78" cm="1">
        <f t="array" aca="1" ref="L5" ca="1">SQRT(AVERAGE((INDIRECT("'" &amp; C5 &amp; "'!C$3:C$31") - INDIRECT("'" &amp; C5 &amp; "'!J$3:J$31"))^2))</f>
        <v>15.464085198759181</v>
      </c>
      <c r="M5" s="78" cm="1">
        <f t="array" aca="1" ref="M5" ca="1">AVERAGE(ABS(INDIRECT("'"&amp;C5&amp;"'!C$3:C$31")-INDIRECT("'"&amp;C5&amp;"'!J$3:J$31")))</f>
        <v>12.793103448275861</v>
      </c>
      <c r="N5" s="79">
        <f t="shared" ca="1" si="4"/>
        <v>0.28100101268586758</v>
      </c>
      <c r="O5" s="79" cm="1">
        <f t="array" aca="1" ref="O5" ca="1">SQRT(AVERAGE((INDIRECT("'" &amp; C5 &amp; "'!C$3:C$31") - INDIRECT("'" &amp; C5 &amp; "'!K$3:K$31"))^2))</f>
        <v>18.251121836091666</v>
      </c>
      <c r="P5" s="79" cm="1">
        <f t="array" aca="1" ref="P5" ca="1">AVERAGE(ABS(INDIRECT("'"&amp;C5&amp;"'!C$3:C$31")-INDIRECT("'"&amp;C5&amp;"'!K$3:K$31")))</f>
        <v>14.689655172413794</v>
      </c>
      <c r="Q5" s="78">
        <f t="shared" ca="1" si="5"/>
        <v>0.26420611547871725</v>
      </c>
      <c r="R5" s="78" cm="1">
        <f t="array" aca="1" ref="R5" ca="1">SQRT(AVERAGE((INDIRECT("'" &amp; C5 &amp; "'!C$3:C$31") - INDIRECT("'" &amp; C5 &amp; "'!L$3:L$31"))^2))</f>
        <v>18.475519683792577</v>
      </c>
      <c r="S5" s="78" cm="1">
        <f t="array" aca="1" ref="S5" ca="1">AVERAGE(ABS(INDIRECT("'"&amp;C5&amp;"'!C$3:C$31")-INDIRECT("'"&amp;C5&amp;"'!L$3:L$31")))</f>
        <v>14.655172413793103</v>
      </c>
      <c r="T5" s="79">
        <f t="shared" ca="1" si="6"/>
        <v>0.50570144299226494</v>
      </c>
      <c r="U5" s="79" cm="1">
        <f t="array" aca="1" ref="U5" ca="1">SQRT(AVERAGE((INDIRECT("'" &amp; C5 &amp; "'!C$3:C$31") - INDIRECT("'" &amp; C5 &amp; "'!M$3:M$31"))^2))</f>
        <v>14.845178016609555</v>
      </c>
      <c r="V5" s="79" cm="1">
        <f t="array" aca="1" ref="V5" ca="1">AVERAGE(ABS(INDIRECT("'"&amp;C5&amp;"'!C$3:C$31")-INDIRECT("'"&amp;C5&amp;"'!M$3:M$31")))</f>
        <v>11.96551724137931</v>
      </c>
    </row>
    <row r="6" spans="1:29" x14ac:dyDescent="0.35">
      <c r="A6" s="78">
        <v>1</v>
      </c>
      <c r="B6" s="78" t="s">
        <v>178</v>
      </c>
      <c r="C6" s="78" t="str">
        <f t="shared" si="0"/>
        <v>DS1_T2_bar</v>
      </c>
      <c r="D6" s="80" t="str">
        <f t="shared" si="1"/>
        <v>to_table</v>
      </c>
      <c r="H6" s="82">
        <f t="shared" ca="1" si="2"/>
        <v>0.95845576417486755</v>
      </c>
      <c r="I6" s="82" cm="1">
        <f t="array" aca="1" ref="I6" ca="1">SQRT(AVERAGE((INDIRECT("'" &amp; C6 &amp; "'!C$3:C$31") - INDIRECT("'" &amp; C6 &amp; "'!I$3:I$31"))^2))</f>
        <v>9.3624341073138186</v>
      </c>
      <c r="J6" s="82" cm="1">
        <f t="array" aca="1" ref="J6" ca="1">AVERAGE(ABS(INDIRECT("'"&amp;C6&amp;"'!C$3:C$31")-INDIRECT("'"&amp;C6&amp;"'!I$3:I$31")))</f>
        <v>8.2758620689655178</v>
      </c>
      <c r="K6" s="78">
        <f t="shared" ca="1" si="3"/>
        <v>0.48298995664976924</v>
      </c>
      <c r="L6" s="78" cm="1">
        <f t="array" aca="1" ref="L6" ca="1">SQRT(AVERAGE((INDIRECT("'" &amp; C6 &amp; "'!C$3:C$31") - INDIRECT("'" &amp; C6 &amp; "'!J$3:J$31"))^2))</f>
        <v>15.464085198759181</v>
      </c>
      <c r="M6" s="78" cm="1">
        <f t="array" aca="1" ref="M6" ca="1">AVERAGE(ABS(INDIRECT("'"&amp;C6&amp;"'!C$3:C$31")-INDIRECT("'"&amp;C6&amp;"'!J$3:J$31")))</f>
        <v>12.793103448275861</v>
      </c>
      <c r="N6" s="79">
        <f t="shared" ca="1" si="4"/>
        <v>0.28100101268586758</v>
      </c>
      <c r="O6" s="79" cm="1">
        <f t="array" aca="1" ref="O6" ca="1">SQRT(AVERAGE((INDIRECT("'" &amp; C6 &amp; "'!C$3:C$31") - INDIRECT("'" &amp; C6 &amp; "'!K$3:K$31"))^2))</f>
        <v>18.251121836091666</v>
      </c>
      <c r="P6" s="79" cm="1">
        <f t="array" aca="1" ref="P6" ca="1">AVERAGE(ABS(INDIRECT("'"&amp;C6&amp;"'!C$3:C$31")-INDIRECT("'"&amp;C6&amp;"'!K$3:K$31")))</f>
        <v>14.689655172413794</v>
      </c>
      <c r="Q6" s="78">
        <f t="shared" ca="1" si="5"/>
        <v>0.26420611547871725</v>
      </c>
      <c r="R6" s="78" cm="1">
        <f t="array" aca="1" ref="R6" ca="1">SQRT(AVERAGE((INDIRECT("'" &amp; C6 &amp; "'!C$3:C$31") - INDIRECT("'" &amp; C6 &amp; "'!L$3:L$31"))^2))</f>
        <v>18.475519683792577</v>
      </c>
      <c r="S6" s="78" cm="1">
        <f t="array" aca="1" ref="S6" ca="1">AVERAGE(ABS(INDIRECT("'"&amp;C6&amp;"'!C$3:C$31")-INDIRECT("'"&amp;C6&amp;"'!L$3:L$31")))</f>
        <v>14.655172413793103</v>
      </c>
      <c r="T6" s="79">
        <f t="shared" ca="1" si="6"/>
        <v>0.50570144299226494</v>
      </c>
      <c r="U6" s="79" cm="1">
        <f t="array" aca="1" ref="U6" ca="1">SQRT(AVERAGE((INDIRECT("'" &amp; C6 &amp; "'!C$3:C$31") - INDIRECT("'" &amp; C6 &amp; "'!M$3:M$31"))^2))</f>
        <v>14.845178016609555</v>
      </c>
      <c r="V6" s="79" cm="1">
        <f t="array" aca="1" ref="V6" ca="1">AVERAGE(ABS(INDIRECT("'"&amp;C6&amp;"'!C$3:C$31")-INDIRECT("'"&amp;C6&amp;"'!M$3:M$31")))</f>
        <v>11.96551724137931</v>
      </c>
    </row>
    <row r="7" spans="1:29" x14ac:dyDescent="0.35">
      <c r="A7" s="78">
        <v>2</v>
      </c>
      <c r="B7" s="78" t="s">
        <v>182</v>
      </c>
      <c r="C7" s="78" t="str">
        <f t="shared" si="0"/>
        <v>DS2_T2_color</v>
      </c>
      <c r="D7" s="80" t="str">
        <f t="shared" si="1"/>
        <v>to_table</v>
      </c>
      <c r="H7" s="79">
        <f t="shared" ca="1" si="2"/>
        <v>0.38643833189502563</v>
      </c>
      <c r="I7" s="79" cm="1">
        <f t="array" aca="1" ref="I7" ca="1">SQRT(AVERAGE((INDIRECT("'" &amp; C7 &amp; "'!C$3:C$31") - INDIRECT("'" &amp; C7 &amp; "'!I$3:I$31"))^2))</f>
        <v>18.425993633432917</v>
      </c>
      <c r="J7" s="79" cm="1">
        <f t="array" aca="1" ref="J7" ca="1">AVERAGE(ABS(INDIRECT("'"&amp;C7&amp;"'!C$3:C$31")-INDIRECT("'"&amp;C7&amp;"'!I$3:I$31")))</f>
        <v>14.758620689655173</v>
      </c>
      <c r="K7" s="78">
        <f t="shared" ca="1" si="3"/>
        <v>0.47371241960016064</v>
      </c>
      <c r="L7" s="78" cm="1">
        <f t="array" aca="1" ref="L7" ca="1">SQRT(AVERAGE((INDIRECT("'" &amp; C7 &amp; "'!C$3:C$31") - INDIRECT("'" &amp; C7 &amp; "'!J$3:J$31"))^2))</f>
        <v>16.989854985072505</v>
      </c>
      <c r="M7" s="78" cm="1">
        <f t="array" aca="1" ref="M7" ca="1">AVERAGE(ABS(INDIRECT("'"&amp;C7&amp;"'!C$3:C$31")-INDIRECT("'"&amp;C7&amp;"'!J$3:J$31")))</f>
        <v>13.96551724137931</v>
      </c>
      <c r="N7" s="79">
        <f t="shared" ca="1" si="4"/>
        <v>0.40028680247452364</v>
      </c>
      <c r="O7" s="79" cm="1">
        <f t="array" aca="1" ref="O7" ca="1">SQRT(AVERAGE((INDIRECT("'" &amp; C7 &amp; "'!C$3:C$31") - INDIRECT("'" &amp; C7 &amp; "'!K$3:K$31"))^2))</f>
        <v>18.200037893101893</v>
      </c>
      <c r="P7" s="79" cm="1">
        <f t="array" aca="1" ref="P7" ca="1">AVERAGE(ABS(INDIRECT("'"&amp;C7&amp;"'!C$3:C$31")-INDIRECT("'"&amp;C7&amp;"'!K$3:K$31")))</f>
        <v>15.03448275862069</v>
      </c>
      <c r="Q7" s="82">
        <f t="shared" ca="1" si="5"/>
        <v>0.97907681254828294</v>
      </c>
      <c r="R7" s="82" cm="1">
        <f t="array" aca="1" ref="R7" ca="1">SQRT(AVERAGE((INDIRECT("'" &amp; C7 &amp; "'!C$3:C$31") - INDIRECT("'" &amp; C7 &amp; "'!L$3:L$31"))^2))</f>
        <v>3.4038517735870526</v>
      </c>
      <c r="S7" s="82" cm="1">
        <f t="array" aca="1" ref="S7" ca="1">AVERAGE(ABS(INDIRECT("'"&amp;C7&amp;"'!C$3:C$31")-INDIRECT("'"&amp;C7&amp;"'!L$3:L$31")))</f>
        <v>2.5517241379310347</v>
      </c>
      <c r="T7" s="79">
        <f t="shared" ca="1" si="6"/>
        <v>0.27254045798042376</v>
      </c>
      <c r="U7" s="79" cm="1">
        <f t="array" aca="1" ref="U7" ca="1">SQRT(AVERAGE((INDIRECT("'" &amp; C7 &amp; "'!C$3:C$31") - INDIRECT("'" &amp; C7 &amp; "'!M$3:M$31"))^2))</f>
        <v>26.164598351523605</v>
      </c>
      <c r="V7" s="79" cm="1">
        <f t="array" aca="1" ref="V7" ca="1">AVERAGE(ABS(INDIRECT("'"&amp;C7&amp;"'!C$3:C$31")-INDIRECT("'"&amp;C7&amp;"'!M$3:M$31")))</f>
        <v>20.586206896551722</v>
      </c>
    </row>
    <row r="8" spans="1:29" x14ac:dyDescent="0.35">
      <c r="A8" s="78">
        <v>2</v>
      </c>
      <c r="B8" s="78" t="s">
        <v>176</v>
      </c>
      <c r="C8" s="78" t="str">
        <f t="shared" si="0"/>
        <v>DS2_T2_zebra</v>
      </c>
      <c r="D8" s="80" t="str">
        <f t="shared" si="1"/>
        <v>to_table</v>
      </c>
      <c r="H8" s="79">
        <f t="shared" ca="1" si="2"/>
        <v>0.38643833189502563</v>
      </c>
      <c r="I8" s="79" cm="1">
        <f t="array" aca="1" ref="I8" ca="1">SQRT(AVERAGE((INDIRECT("'" &amp; C8 &amp; "'!C$3:C$31") - INDIRECT("'" &amp; C8 &amp; "'!I$3:I$31"))^2))</f>
        <v>18.425993633432917</v>
      </c>
      <c r="J8" s="79" cm="1">
        <f t="array" aca="1" ref="J8" ca="1">AVERAGE(ABS(INDIRECT("'"&amp;C8&amp;"'!C$3:C$31")-INDIRECT("'"&amp;C8&amp;"'!I$3:I$31")))</f>
        <v>14.758620689655173</v>
      </c>
      <c r="K8" s="78">
        <f t="shared" ca="1" si="3"/>
        <v>0.47371241960016064</v>
      </c>
      <c r="L8" s="78" cm="1">
        <f t="array" aca="1" ref="L8" ca="1">SQRT(AVERAGE((INDIRECT("'" &amp; C8 &amp; "'!C$3:C$31") - INDIRECT("'" &amp; C8 &amp; "'!J$3:J$31"))^2))</f>
        <v>16.989854985072505</v>
      </c>
      <c r="M8" s="78" cm="1">
        <f t="array" aca="1" ref="M8" ca="1">AVERAGE(ABS(INDIRECT("'"&amp;C8&amp;"'!C$3:C$31")-INDIRECT("'"&amp;C8&amp;"'!J$3:J$31")))</f>
        <v>13.96551724137931</v>
      </c>
      <c r="N8" s="79">
        <f t="shared" ca="1" si="4"/>
        <v>0.40028680247452364</v>
      </c>
      <c r="O8" s="79" cm="1">
        <f t="array" aca="1" ref="O8" ca="1">SQRT(AVERAGE((INDIRECT("'" &amp; C8 &amp; "'!C$3:C$31") - INDIRECT("'" &amp; C8 &amp; "'!K$3:K$31"))^2))</f>
        <v>18.200037893101893</v>
      </c>
      <c r="P8" s="79" cm="1">
        <f t="array" aca="1" ref="P8" ca="1">AVERAGE(ABS(INDIRECT("'"&amp;C8&amp;"'!C$3:C$31")-INDIRECT("'"&amp;C8&amp;"'!K$3:K$31")))</f>
        <v>15.03448275862069</v>
      </c>
      <c r="Q8" s="82">
        <f t="shared" ca="1" si="5"/>
        <v>0.97907681254828294</v>
      </c>
      <c r="R8" s="82" cm="1">
        <f t="array" aca="1" ref="R8" ca="1">SQRT(AVERAGE((INDIRECT("'" &amp; C8 &amp; "'!C$3:C$31") - INDIRECT("'" &amp; C8 &amp; "'!L$3:L$31"))^2))</f>
        <v>3.4038517735870526</v>
      </c>
      <c r="S8" s="82" cm="1">
        <f t="array" aca="1" ref="S8" ca="1">AVERAGE(ABS(INDIRECT("'"&amp;C8&amp;"'!C$3:C$31")-INDIRECT("'"&amp;C8&amp;"'!L$3:L$31")))</f>
        <v>2.5517241379310347</v>
      </c>
      <c r="T8" s="79">
        <f t="shared" ca="1" si="6"/>
        <v>0.27254045798042376</v>
      </c>
      <c r="U8" s="79" cm="1">
        <f t="array" aca="1" ref="U8" ca="1">SQRT(AVERAGE((INDIRECT("'" &amp; C8 &amp; "'!C$3:C$31") - INDIRECT("'" &amp; C8 &amp; "'!M$3:M$31"))^2))</f>
        <v>26.164598351523605</v>
      </c>
      <c r="V8" s="79" cm="1">
        <f t="array" aca="1" ref="V8" ca="1">AVERAGE(ABS(INDIRECT("'"&amp;C8&amp;"'!C$3:C$31")-INDIRECT("'"&amp;C8&amp;"'!M$3:M$31")))</f>
        <v>20.586206896551722</v>
      </c>
    </row>
    <row r="9" spans="1:29" x14ac:dyDescent="0.35">
      <c r="A9" s="78">
        <v>2</v>
      </c>
      <c r="B9" s="78" t="s">
        <v>177</v>
      </c>
      <c r="C9" s="78" t="str">
        <f t="shared" si="0"/>
        <v>DS2_T2_plain</v>
      </c>
      <c r="D9" s="80" t="str">
        <f t="shared" si="1"/>
        <v>to_table</v>
      </c>
      <c r="H9" s="79">
        <f t="shared" ca="1" si="2"/>
        <v>0.38643833189502563</v>
      </c>
      <c r="I9" s="79" cm="1">
        <f t="array" aca="1" ref="I9" ca="1">SQRT(AVERAGE((INDIRECT("'" &amp; C9 &amp; "'!C$3:C$31") - INDIRECT("'" &amp; C9 &amp; "'!I$3:I$31"))^2))</f>
        <v>18.425993633432917</v>
      </c>
      <c r="J9" s="79" cm="1">
        <f t="array" aca="1" ref="J9" ca="1">AVERAGE(ABS(INDIRECT("'"&amp;C9&amp;"'!C$3:C$31")-INDIRECT("'"&amp;C9&amp;"'!I$3:I$31")))</f>
        <v>14.758620689655173</v>
      </c>
      <c r="K9" s="78">
        <f t="shared" ca="1" si="3"/>
        <v>0.47371241960016064</v>
      </c>
      <c r="L9" s="78" cm="1">
        <f t="array" aca="1" ref="L9" ca="1">SQRT(AVERAGE((INDIRECT("'" &amp; C9 &amp; "'!C$3:C$31") - INDIRECT("'" &amp; C9 &amp; "'!J$3:J$31"))^2))</f>
        <v>16.989854985072505</v>
      </c>
      <c r="M9" s="78" cm="1">
        <f t="array" aca="1" ref="M9" ca="1">AVERAGE(ABS(INDIRECT("'"&amp;C9&amp;"'!C$3:C$31")-INDIRECT("'"&amp;C9&amp;"'!J$3:J$31")))</f>
        <v>13.96551724137931</v>
      </c>
      <c r="N9" s="79">
        <f t="shared" ca="1" si="4"/>
        <v>0.40028680247452364</v>
      </c>
      <c r="O9" s="79" cm="1">
        <f t="array" aca="1" ref="O9" ca="1">SQRT(AVERAGE((INDIRECT("'" &amp; C9 &amp; "'!C$3:C$31") - INDIRECT("'" &amp; C9 &amp; "'!K$3:K$31"))^2))</f>
        <v>18.200037893101893</v>
      </c>
      <c r="P9" s="79" cm="1">
        <f t="array" aca="1" ref="P9" ca="1">AVERAGE(ABS(INDIRECT("'"&amp;C9&amp;"'!C$3:C$31")-INDIRECT("'"&amp;C9&amp;"'!K$3:K$31")))</f>
        <v>15.03448275862069</v>
      </c>
      <c r="Q9" s="82">
        <f t="shared" ca="1" si="5"/>
        <v>0.97907681254828294</v>
      </c>
      <c r="R9" s="82" cm="1">
        <f t="array" aca="1" ref="R9" ca="1">SQRT(AVERAGE((INDIRECT("'" &amp; C9 &amp; "'!C$3:C$31") - INDIRECT("'" &amp; C9 &amp; "'!L$3:L$31"))^2))</f>
        <v>3.4038517735870526</v>
      </c>
      <c r="S9" s="82" cm="1">
        <f t="array" aca="1" ref="S9" ca="1">AVERAGE(ABS(INDIRECT("'"&amp;C9&amp;"'!C$3:C$31")-INDIRECT("'"&amp;C9&amp;"'!L$3:L$31")))</f>
        <v>2.5517241379310347</v>
      </c>
      <c r="T9" s="79">
        <f t="shared" ca="1" si="6"/>
        <v>0.27254045798042376</v>
      </c>
      <c r="U9" s="79" cm="1">
        <f t="array" aca="1" ref="U9" ca="1">SQRT(AVERAGE((INDIRECT("'" &amp; C9 &amp; "'!C$3:C$31") - INDIRECT("'" &amp; C9 &amp; "'!M$3:M$31"))^2))</f>
        <v>26.164598351523605</v>
      </c>
      <c r="V9" s="79" cm="1">
        <f t="array" aca="1" ref="V9" ca="1">AVERAGE(ABS(INDIRECT("'"&amp;C9&amp;"'!C$3:C$31")-INDIRECT("'"&amp;C9&amp;"'!M$3:M$31")))</f>
        <v>20.586206896551722</v>
      </c>
    </row>
    <row r="10" spans="1:29" x14ac:dyDescent="0.35">
      <c r="A10" s="78">
        <v>2</v>
      </c>
      <c r="B10" s="78" t="s">
        <v>178</v>
      </c>
      <c r="C10" s="78" t="str">
        <f t="shared" si="0"/>
        <v>DS2_T2_bar</v>
      </c>
      <c r="D10" s="80" t="str">
        <f t="shared" si="1"/>
        <v>to_table</v>
      </c>
      <c r="H10" s="79">
        <f t="shared" ca="1" si="2"/>
        <v>0.38643833189502563</v>
      </c>
      <c r="I10" s="79" cm="1">
        <f t="array" aca="1" ref="I10" ca="1">SQRT(AVERAGE((INDIRECT("'" &amp; C10 &amp; "'!C$3:C$31") - INDIRECT("'" &amp; C10 &amp; "'!I$3:I$31"))^2))</f>
        <v>18.425993633432917</v>
      </c>
      <c r="J10" s="79" cm="1">
        <f t="array" aca="1" ref="J10" ca="1">AVERAGE(ABS(INDIRECT("'"&amp;C10&amp;"'!C$3:C$31")-INDIRECT("'"&amp;C10&amp;"'!I$3:I$31")))</f>
        <v>14.758620689655173</v>
      </c>
      <c r="K10" s="78">
        <f t="shared" ca="1" si="3"/>
        <v>0.47371241960016064</v>
      </c>
      <c r="L10" s="78" cm="1">
        <f t="array" aca="1" ref="L10" ca="1">SQRT(AVERAGE((INDIRECT("'" &amp; C10 &amp; "'!C$3:C$31") - INDIRECT("'" &amp; C10 &amp; "'!J$3:J$31"))^2))</f>
        <v>16.989854985072505</v>
      </c>
      <c r="M10" s="78" cm="1">
        <f t="array" aca="1" ref="M10" ca="1">AVERAGE(ABS(INDIRECT("'"&amp;C10&amp;"'!C$3:C$31")-INDIRECT("'"&amp;C10&amp;"'!J$3:J$31")))</f>
        <v>13.96551724137931</v>
      </c>
      <c r="N10" s="79">
        <f t="shared" ca="1" si="4"/>
        <v>0.40028680247452364</v>
      </c>
      <c r="O10" s="79" cm="1">
        <f t="array" aca="1" ref="O10" ca="1">SQRT(AVERAGE((INDIRECT("'" &amp; C10 &amp; "'!C$3:C$31") - INDIRECT("'" &amp; C10 &amp; "'!K$3:K$31"))^2))</f>
        <v>18.200037893101893</v>
      </c>
      <c r="P10" s="79" cm="1">
        <f t="array" aca="1" ref="P10" ca="1">AVERAGE(ABS(INDIRECT("'"&amp;C10&amp;"'!C$3:C$31")-INDIRECT("'"&amp;C10&amp;"'!K$3:K$31")))</f>
        <v>15.03448275862069</v>
      </c>
      <c r="Q10" s="82">
        <f t="shared" ca="1" si="5"/>
        <v>0.97907681254828294</v>
      </c>
      <c r="R10" s="82" cm="1">
        <f t="array" aca="1" ref="R10" ca="1">SQRT(AVERAGE((INDIRECT("'" &amp; C10 &amp; "'!C$3:C$31") - INDIRECT("'" &amp; C10 &amp; "'!L$3:L$31"))^2))</f>
        <v>3.4038517735870526</v>
      </c>
      <c r="S10" s="82" cm="1">
        <f t="array" aca="1" ref="S10" ca="1">AVERAGE(ABS(INDIRECT("'"&amp;C10&amp;"'!C$3:C$31")-INDIRECT("'"&amp;C10&amp;"'!L$3:L$31")))</f>
        <v>2.5517241379310347</v>
      </c>
      <c r="T10" s="79">
        <f t="shared" ca="1" si="6"/>
        <v>0.27254045798042376</v>
      </c>
      <c r="U10" s="79" cm="1">
        <f t="array" aca="1" ref="U10" ca="1">SQRT(AVERAGE((INDIRECT("'" &amp; C10 &amp; "'!C$3:C$31") - INDIRECT("'" &amp; C10 &amp; "'!M$3:M$31"))^2))</f>
        <v>26.164598351523605</v>
      </c>
      <c r="V10" s="79" cm="1">
        <f t="array" aca="1" ref="V10" ca="1">AVERAGE(ABS(INDIRECT("'"&amp;C10&amp;"'!C$3:C$31")-INDIRECT("'"&amp;C10&amp;"'!M$3:M$31")))</f>
        <v>20.586206896551722</v>
      </c>
    </row>
    <row r="11" spans="1:29" x14ac:dyDescent="0.35">
      <c r="A11" s="78">
        <v>3</v>
      </c>
      <c r="B11" s="78" t="s">
        <v>182</v>
      </c>
      <c r="C11" s="78" t="str">
        <f t="shared" si="0"/>
        <v>DS3_T2_color</v>
      </c>
      <c r="D11" s="80" t="str">
        <f t="shared" si="1"/>
        <v>to_table</v>
      </c>
      <c r="H11" s="79">
        <f t="shared" ca="1" si="2"/>
        <v>0.20795367736972389</v>
      </c>
      <c r="I11" s="79" cm="1">
        <f t="array" aca="1" ref="I11" ca="1">SQRT(AVERAGE((INDIRECT("'" &amp; C11 &amp; "'!C$3:C$31") - INDIRECT("'" &amp; C11 &amp; "'!I$3:I$31"))^2))</f>
        <v>20.545156321524111</v>
      </c>
      <c r="J11" s="79" cm="1">
        <f t="array" aca="1" ref="J11" ca="1">AVERAGE(ABS(INDIRECT("'"&amp;C11&amp;"'!C$3:C$31")-INDIRECT("'"&amp;C11&amp;"'!I$3:I$31")))</f>
        <v>16.862068965517242</v>
      </c>
      <c r="K11" s="78">
        <f t="shared" ca="1" si="3"/>
        <v>0.56017475494142022</v>
      </c>
      <c r="L11" s="78" cm="1">
        <f t="array" aca="1" ref="L11" ca="1">SQRT(AVERAGE((INDIRECT("'" &amp; C11 &amp; "'!C$3:C$31") - INDIRECT("'" &amp; C11 &amp; "'!J$3:J$31"))^2))</f>
        <v>15.516398444537804</v>
      </c>
      <c r="M11" s="78" cm="1">
        <f t="array" aca="1" ref="M11" ca="1">AVERAGE(ABS(INDIRECT("'"&amp;C11&amp;"'!C$3:C$31")-INDIRECT("'"&amp;C11&amp;"'!J$3:J$31")))</f>
        <v>12.275862068965518</v>
      </c>
      <c r="N11" s="82">
        <f t="shared" ca="1" si="4"/>
        <v>0.99227475769340667</v>
      </c>
      <c r="O11" s="82" cm="1">
        <f t="array" aca="1" ref="O11" ca="1">SQRT(AVERAGE((INDIRECT("'" &amp; C11 &amp; "'!C$3:C$31") - INDIRECT("'" &amp; C11 &amp; "'!K$3:K$31"))^2))</f>
        <v>5.5429358584629576</v>
      </c>
      <c r="P11" s="82" cm="1">
        <f t="array" aca="1" ref="P11" ca="1">AVERAGE(ABS(INDIRECT("'"&amp;C11&amp;"'!C$3:C$31")-INDIRECT("'"&amp;C11&amp;"'!K$3:K$31")))</f>
        <v>5</v>
      </c>
      <c r="Q11" s="78">
        <f t="shared" ca="1" si="5"/>
        <v>0.45571640865706636</v>
      </c>
      <c r="R11" s="78" cm="1">
        <f t="array" aca="1" ref="R11" ca="1">SQRT(AVERAGE((INDIRECT("'" &amp; C11 &amp; "'!C$3:C$31") - INDIRECT("'" &amp; C11 &amp; "'!L$3:L$31"))^2))</f>
        <v>17.200641527731378</v>
      </c>
      <c r="S11" s="78" cm="1">
        <f t="array" aca="1" ref="S11" ca="1">AVERAGE(ABS(INDIRECT("'"&amp;C11&amp;"'!C$3:C$31")-INDIRECT("'"&amp;C11&amp;"'!L$3:L$31")))</f>
        <v>13.931034482758621</v>
      </c>
      <c r="T11" s="79">
        <f t="shared" ca="1" si="6"/>
        <v>0.31686323034917846</v>
      </c>
      <c r="U11" s="79" cm="1">
        <f t="array" aca="1" ref="U11" ca="1">SQRT(AVERAGE((INDIRECT("'" &amp; C11 &amp; "'!C$3:C$31") - INDIRECT("'" &amp; C11 &amp; "'!M$3:M$31"))^2))</f>
        <v>24.064568316840052</v>
      </c>
      <c r="V11" s="79" cm="1">
        <f t="array" aca="1" ref="V11" ca="1">AVERAGE(ABS(INDIRECT("'"&amp;C11&amp;"'!C$3:C$31")-INDIRECT("'"&amp;C11&amp;"'!M$3:M$31")))</f>
        <v>17.931034482758619</v>
      </c>
    </row>
    <row r="12" spans="1:29" x14ac:dyDescent="0.35">
      <c r="A12" s="78">
        <v>3</v>
      </c>
      <c r="B12" s="78" t="s">
        <v>176</v>
      </c>
      <c r="C12" s="78" t="str">
        <f t="shared" si="0"/>
        <v>DS3_T2_zebra</v>
      </c>
      <c r="D12" s="80" t="str">
        <f t="shared" si="1"/>
        <v>to_table</v>
      </c>
      <c r="H12" s="79">
        <f t="shared" ca="1" si="2"/>
        <v>0.20795367736972389</v>
      </c>
      <c r="I12" s="79" cm="1">
        <f t="array" aca="1" ref="I12" ca="1">SQRT(AVERAGE((INDIRECT("'" &amp; C12 &amp; "'!C$3:C$31") - INDIRECT("'" &amp; C12 &amp; "'!I$3:I$31"))^2))</f>
        <v>20.545156321524111</v>
      </c>
      <c r="J12" s="79" cm="1">
        <f t="array" aca="1" ref="J12" ca="1">AVERAGE(ABS(INDIRECT("'"&amp;C12&amp;"'!C$3:C$31")-INDIRECT("'"&amp;C12&amp;"'!I$3:I$31")))</f>
        <v>16.862068965517242</v>
      </c>
      <c r="K12" s="78">
        <f t="shared" ca="1" si="3"/>
        <v>0.56017475494142022</v>
      </c>
      <c r="L12" s="78" cm="1">
        <f t="array" aca="1" ref="L12" ca="1">SQRT(AVERAGE((INDIRECT("'" &amp; C12 &amp; "'!C$3:C$31") - INDIRECT("'" &amp; C12 &amp; "'!J$3:J$31"))^2))</f>
        <v>15.516398444537804</v>
      </c>
      <c r="M12" s="78" cm="1">
        <f t="array" aca="1" ref="M12" ca="1">AVERAGE(ABS(INDIRECT("'"&amp;C12&amp;"'!C$3:C$31")-INDIRECT("'"&amp;C12&amp;"'!J$3:J$31")))</f>
        <v>12.275862068965518</v>
      </c>
      <c r="N12" s="82">
        <f t="shared" ca="1" si="4"/>
        <v>0.99227475769340667</v>
      </c>
      <c r="O12" s="82" cm="1">
        <f t="array" aca="1" ref="O12" ca="1">SQRT(AVERAGE((INDIRECT("'" &amp; C12 &amp; "'!C$3:C$31") - INDIRECT("'" &amp; C12 &amp; "'!K$3:K$31"))^2))</f>
        <v>5.5429358584629576</v>
      </c>
      <c r="P12" s="82" cm="1">
        <f t="array" aca="1" ref="P12" ca="1">AVERAGE(ABS(INDIRECT("'"&amp;C12&amp;"'!C$3:C$31")-INDIRECT("'"&amp;C12&amp;"'!K$3:K$31")))</f>
        <v>5</v>
      </c>
      <c r="Q12" s="78">
        <f t="shared" ca="1" si="5"/>
        <v>0.45571640865706636</v>
      </c>
      <c r="R12" s="78" cm="1">
        <f t="array" aca="1" ref="R12" ca="1">SQRT(AVERAGE((INDIRECT("'" &amp; C12 &amp; "'!C$3:C$31") - INDIRECT("'" &amp; C12 &amp; "'!L$3:L$31"))^2))</f>
        <v>17.200641527731378</v>
      </c>
      <c r="S12" s="78" cm="1">
        <f t="array" aca="1" ref="S12" ca="1">AVERAGE(ABS(INDIRECT("'"&amp;C12&amp;"'!C$3:C$31")-INDIRECT("'"&amp;C12&amp;"'!L$3:L$31")))</f>
        <v>13.931034482758621</v>
      </c>
      <c r="T12" s="79">
        <f t="shared" ca="1" si="6"/>
        <v>0.31686323034917846</v>
      </c>
      <c r="U12" s="79" cm="1">
        <f t="array" aca="1" ref="U12" ca="1">SQRT(AVERAGE((INDIRECT("'" &amp; C12 &amp; "'!C$3:C$31") - INDIRECT("'" &amp; C12 &amp; "'!M$3:M$31"))^2))</f>
        <v>24.064568316840052</v>
      </c>
      <c r="V12" s="79" cm="1">
        <f t="array" aca="1" ref="V12" ca="1">AVERAGE(ABS(INDIRECT("'"&amp;C12&amp;"'!C$3:C$31")-INDIRECT("'"&amp;C12&amp;"'!M$3:M$31")))</f>
        <v>17.931034482758619</v>
      </c>
    </row>
    <row r="13" spans="1:29" x14ac:dyDescent="0.35">
      <c r="A13" s="78">
        <v>3</v>
      </c>
      <c r="B13" s="78" t="s">
        <v>177</v>
      </c>
      <c r="C13" s="78" t="str">
        <f t="shared" si="0"/>
        <v>DS3_T2_plain</v>
      </c>
      <c r="D13" s="80" t="str">
        <f t="shared" si="1"/>
        <v>to_table</v>
      </c>
      <c r="H13" s="79">
        <f t="shared" ca="1" si="2"/>
        <v>0.20795367736972389</v>
      </c>
      <c r="I13" s="79" cm="1">
        <f t="array" aca="1" ref="I13" ca="1">SQRT(AVERAGE((INDIRECT("'" &amp; C13 &amp; "'!C$3:C$31") - INDIRECT("'" &amp; C13 &amp; "'!I$3:I$31"))^2))</f>
        <v>20.545156321524111</v>
      </c>
      <c r="J13" s="79" cm="1">
        <f t="array" aca="1" ref="J13" ca="1">AVERAGE(ABS(INDIRECT("'"&amp;C13&amp;"'!C$3:C$31")-INDIRECT("'"&amp;C13&amp;"'!I$3:I$31")))</f>
        <v>16.862068965517242</v>
      </c>
      <c r="K13" s="78">
        <f t="shared" ca="1" si="3"/>
        <v>0.56017475494142022</v>
      </c>
      <c r="L13" s="78" cm="1">
        <f t="array" aca="1" ref="L13" ca="1">SQRT(AVERAGE((INDIRECT("'" &amp; C13 &amp; "'!C$3:C$31") - INDIRECT("'" &amp; C13 &amp; "'!J$3:J$31"))^2))</f>
        <v>15.516398444537804</v>
      </c>
      <c r="M13" s="78" cm="1">
        <f t="array" aca="1" ref="M13" ca="1">AVERAGE(ABS(INDIRECT("'"&amp;C13&amp;"'!C$3:C$31")-INDIRECT("'"&amp;C13&amp;"'!J$3:J$31")))</f>
        <v>12.275862068965518</v>
      </c>
      <c r="N13" s="82">
        <f t="shared" ca="1" si="4"/>
        <v>0.99227475769340667</v>
      </c>
      <c r="O13" s="82" cm="1">
        <f t="array" aca="1" ref="O13" ca="1">SQRT(AVERAGE((INDIRECT("'" &amp; C13 &amp; "'!C$3:C$31") - INDIRECT("'" &amp; C13 &amp; "'!K$3:K$31"))^2))</f>
        <v>5.5429358584629576</v>
      </c>
      <c r="P13" s="82" cm="1">
        <f t="array" aca="1" ref="P13" ca="1">AVERAGE(ABS(INDIRECT("'"&amp;C13&amp;"'!C$3:C$31")-INDIRECT("'"&amp;C13&amp;"'!K$3:K$31")))</f>
        <v>5</v>
      </c>
      <c r="Q13" s="78">
        <f t="shared" ca="1" si="5"/>
        <v>0.45571640865706636</v>
      </c>
      <c r="R13" s="78" cm="1">
        <f t="array" aca="1" ref="R13" ca="1">SQRT(AVERAGE((INDIRECT("'" &amp; C13 &amp; "'!C$3:C$31") - INDIRECT("'" &amp; C13 &amp; "'!L$3:L$31"))^2))</f>
        <v>17.200641527731378</v>
      </c>
      <c r="S13" s="78" cm="1">
        <f t="array" aca="1" ref="S13" ca="1">AVERAGE(ABS(INDIRECT("'"&amp;C13&amp;"'!C$3:C$31")-INDIRECT("'"&amp;C13&amp;"'!L$3:L$31")))</f>
        <v>13.931034482758621</v>
      </c>
      <c r="T13" s="79">
        <f t="shared" ca="1" si="6"/>
        <v>0.31686323034917846</v>
      </c>
      <c r="U13" s="79" cm="1">
        <f t="array" aca="1" ref="U13" ca="1">SQRT(AVERAGE((INDIRECT("'" &amp; C13 &amp; "'!C$3:C$31") - INDIRECT("'" &amp; C13 &amp; "'!M$3:M$31"))^2))</f>
        <v>24.064568316840052</v>
      </c>
      <c r="V13" s="79" cm="1">
        <f t="array" aca="1" ref="V13" ca="1">AVERAGE(ABS(INDIRECT("'"&amp;C13&amp;"'!C$3:C$31")-INDIRECT("'"&amp;C13&amp;"'!M$3:M$31")))</f>
        <v>17.931034482758619</v>
      </c>
    </row>
    <row r="14" spans="1:29" x14ac:dyDescent="0.35">
      <c r="A14" s="78">
        <v>3</v>
      </c>
      <c r="B14" s="78" t="s">
        <v>178</v>
      </c>
      <c r="C14" s="78" t="str">
        <f t="shared" si="0"/>
        <v>DS3_T2_bar</v>
      </c>
      <c r="D14" s="80" t="str">
        <f t="shared" si="1"/>
        <v>to_table</v>
      </c>
      <c r="H14" s="79">
        <f t="shared" ca="1" si="2"/>
        <v>0.20795367736972389</v>
      </c>
      <c r="I14" s="79" cm="1">
        <f t="array" aca="1" ref="I14" ca="1">SQRT(AVERAGE((INDIRECT("'" &amp; C14 &amp; "'!C$3:C$31") - INDIRECT("'" &amp; C14 &amp; "'!I$3:I$31"))^2))</f>
        <v>20.545156321524111</v>
      </c>
      <c r="J14" s="79" cm="1">
        <f t="array" aca="1" ref="J14" ca="1">AVERAGE(ABS(INDIRECT("'"&amp;C14&amp;"'!C$3:C$31")-INDIRECT("'"&amp;C14&amp;"'!I$3:I$31")))</f>
        <v>16.862068965517242</v>
      </c>
      <c r="K14" s="78">
        <f t="shared" ca="1" si="3"/>
        <v>0.56017475494142022</v>
      </c>
      <c r="L14" s="78" cm="1">
        <f t="array" aca="1" ref="L14" ca="1">SQRT(AVERAGE((INDIRECT("'" &amp; C14 &amp; "'!C$3:C$31") - INDIRECT("'" &amp; C14 &amp; "'!J$3:J$31"))^2))</f>
        <v>15.516398444537804</v>
      </c>
      <c r="M14" s="78" cm="1">
        <f t="array" aca="1" ref="M14" ca="1">AVERAGE(ABS(INDIRECT("'"&amp;C14&amp;"'!C$3:C$31")-INDIRECT("'"&amp;C14&amp;"'!J$3:J$31")))</f>
        <v>12.275862068965518</v>
      </c>
      <c r="N14" s="82">
        <f t="shared" ca="1" si="4"/>
        <v>0.99227475769340667</v>
      </c>
      <c r="O14" s="82" cm="1">
        <f t="array" aca="1" ref="O14" ca="1">SQRT(AVERAGE((INDIRECT("'" &amp; C14 &amp; "'!C$3:C$31") - INDIRECT("'" &amp; C14 &amp; "'!K$3:K$31"))^2))</f>
        <v>5.5429358584629576</v>
      </c>
      <c r="P14" s="82" cm="1">
        <f t="array" aca="1" ref="P14" ca="1">AVERAGE(ABS(INDIRECT("'"&amp;C14&amp;"'!C$3:C$31")-INDIRECT("'"&amp;C14&amp;"'!K$3:K$31")))</f>
        <v>5</v>
      </c>
      <c r="Q14" s="78">
        <f t="shared" ca="1" si="5"/>
        <v>0.45571640865706636</v>
      </c>
      <c r="R14" s="78" cm="1">
        <f t="array" aca="1" ref="R14" ca="1">SQRT(AVERAGE((INDIRECT("'" &amp; C14 &amp; "'!C$3:C$31") - INDIRECT("'" &amp; C14 &amp; "'!L$3:L$31"))^2))</f>
        <v>17.200641527731378</v>
      </c>
      <c r="S14" s="78" cm="1">
        <f t="array" aca="1" ref="S14" ca="1">AVERAGE(ABS(INDIRECT("'"&amp;C14&amp;"'!C$3:C$31")-INDIRECT("'"&amp;C14&amp;"'!L$3:L$31")))</f>
        <v>13.931034482758621</v>
      </c>
      <c r="T14" s="79">
        <f t="shared" ca="1" si="6"/>
        <v>0.31686323034917846</v>
      </c>
      <c r="U14" s="79" cm="1">
        <f t="array" aca="1" ref="U14" ca="1">SQRT(AVERAGE((INDIRECT("'" &amp; C14 &amp; "'!C$3:C$31") - INDIRECT("'" &amp; C14 &amp; "'!M$3:M$31"))^2))</f>
        <v>24.064568316840052</v>
      </c>
      <c r="V14" s="79" cm="1">
        <f t="array" aca="1" ref="V14" ca="1">AVERAGE(ABS(INDIRECT("'"&amp;C14&amp;"'!C$3:C$31")-INDIRECT("'"&amp;C14&amp;"'!M$3:M$31")))</f>
        <v>17.931034482758619</v>
      </c>
    </row>
    <row r="15" spans="1:29" x14ac:dyDescent="0.35">
      <c r="A15" s="78">
        <v>4</v>
      </c>
      <c r="B15" s="78" t="s">
        <v>182</v>
      </c>
      <c r="C15" s="78" t="str">
        <f t="shared" si="0"/>
        <v>DS4_T2_color</v>
      </c>
      <c r="D15" s="80" t="str">
        <f t="shared" si="1"/>
        <v>to_table</v>
      </c>
      <c r="H15" s="79">
        <f t="shared" ca="1" si="2"/>
        <v>0.57770753160113197</v>
      </c>
      <c r="I15" s="79" cm="1">
        <f t="array" aca="1" ref="I15" ca="1">SQRT(AVERAGE((INDIRECT("'" &amp; C15 &amp; "'!C$3:C$31") - INDIRECT("'" &amp; C15 &amp; "'!I$3:I$31"))^2))</f>
        <v>10.446910119000869</v>
      </c>
      <c r="J15" s="79" cm="1">
        <f t="array" aca="1" ref="J15" ca="1">AVERAGE(ABS(INDIRECT("'"&amp;C15&amp;"'!C$3:C$31")-INDIRECT("'"&amp;C15&amp;"'!I$3:I$31")))</f>
        <v>7.4137931034482758</v>
      </c>
      <c r="K15" s="82">
        <f t="shared" ca="1" si="3"/>
        <v>0.99941483276183429</v>
      </c>
      <c r="L15" s="82" cm="1">
        <f t="array" aca="1" ref="L15" ca="1">SQRT(AVERAGE((INDIRECT("'" &amp; C15 &amp; "'!C$3:C$31") - INDIRECT("'" &amp; C15 &amp; "'!J$3:J$31"))^2))</f>
        <v>3.690621852096529</v>
      </c>
      <c r="M15" s="82" cm="1">
        <f t="array" aca="1" ref="M15" ca="1">AVERAGE(ABS(INDIRECT("'"&amp;C15&amp;"'!C$3:C$31")-INDIRECT("'"&amp;C15&amp;"'!J$3:J$31")))</f>
        <v>3.4827586206896552</v>
      </c>
      <c r="N15" s="79">
        <f t="shared" ca="1" si="4"/>
        <v>0.37243257432578025</v>
      </c>
      <c r="O15" s="79" cm="1">
        <f t="array" aca="1" ref="O15" ca="1">SQRT(AVERAGE((INDIRECT("'" &amp; C15 &amp; "'!C$3:C$31") - INDIRECT("'" &amp; C15 &amp; "'!K$3:K$31"))^2))</f>
        <v>17.770568461596152</v>
      </c>
      <c r="P15" s="79" cm="1">
        <f t="array" aca="1" ref="P15" ca="1">AVERAGE(ABS(INDIRECT("'"&amp;C15&amp;"'!C$3:C$31")-INDIRECT("'"&amp;C15&amp;"'!K$3:K$31")))</f>
        <v>13.103448275862069</v>
      </c>
      <c r="Q15" s="78">
        <f t="shared" ca="1" si="5"/>
        <v>0.48656371189888087</v>
      </c>
      <c r="R15" s="78" cm="1">
        <f t="array" aca="1" ref="R15" ca="1">SQRT(AVERAGE((INDIRECT("'" &amp; C15 &amp; "'!C$3:C$31") - INDIRECT("'" &amp; C15 &amp; "'!L$3:L$31"))^2))</f>
        <v>11.611528159845996</v>
      </c>
      <c r="S15" s="78" cm="1">
        <f t="array" aca="1" ref="S15" ca="1">AVERAGE(ABS(INDIRECT("'"&amp;C15&amp;"'!C$3:C$31")-INDIRECT("'"&amp;C15&amp;"'!L$3:L$31")))</f>
        <v>8.9655172413793096</v>
      </c>
      <c r="T15" s="79">
        <f t="shared" ca="1" si="6"/>
        <v>0.49426218902711222</v>
      </c>
      <c r="U15" s="79" cm="1">
        <f t="array" aca="1" ref="U15" ca="1">SQRT(AVERAGE((INDIRECT("'" &amp; C15 &amp; "'!C$3:C$31") - INDIRECT("'" &amp; C15 &amp; "'!M$3:M$31"))^2))</f>
        <v>11.400241981702814</v>
      </c>
      <c r="V15" s="79" cm="1">
        <f t="array" aca="1" ref="V15" ca="1">AVERAGE(ABS(INDIRECT("'"&amp;C15&amp;"'!C$3:C$31")-INDIRECT("'"&amp;C15&amp;"'!M$3:M$31")))</f>
        <v>9.068965517241379</v>
      </c>
    </row>
    <row r="16" spans="1:29" x14ac:dyDescent="0.35">
      <c r="A16" s="78">
        <v>4</v>
      </c>
      <c r="B16" s="78" t="s">
        <v>176</v>
      </c>
      <c r="C16" s="78" t="str">
        <f t="shared" si="0"/>
        <v>DS4_T2_zebra</v>
      </c>
      <c r="D16" s="80" t="str">
        <f t="shared" si="1"/>
        <v>to_table</v>
      </c>
      <c r="H16" s="79">
        <f t="shared" ca="1" si="2"/>
        <v>0.57770753160113197</v>
      </c>
      <c r="I16" s="79" cm="1">
        <f t="array" aca="1" ref="I16" ca="1">SQRT(AVERAGE((INDIRECT("'" &amp; C16 &amp; "'!C$3:C$31") - INDIRECT("'" &amp; C16 &amp; "'!I$3:I$31"))^2))</f>
        <v>10.446910119000869</v>
      </c>
      <c r="J16" s="79" cm="1">
        <f t="array" aca="1" ref="J16" ca="1">AVERAGE(ABS(INDIRECT("'"&amp;C16&amp;"'!C$3:C$31")-INDIRECT("'"&amp;C16&amp;"'!I$3:I$31")))</f>
        <v>7.4137931034482758</v>
      </c>
      <c r="K16" s="82">
        <f t="shared" ca="1" si="3"/>
        <v>0.99941483276183429</v>
      </c>
      <c r="L16" s="82" cm="1">
        <f t="array" aca="1" ref="L16" ca="1">SQRT(AVERAGE((INDIRECT("'" &amp; C16 &amp; "'!C$3:C$31") - INDIRECT("'" &amp; C16 &amp; "'!J$3:J$31"))^2))</f>
        <v>3.690621852096529</v>
      </c>
      <c r="M16" s="82" cm="1">
        <f t="array" aca="1" ref="M16" ca="1">AVERAGE(ABS(INDIRECT("'"&amp;C16&amp;"'!C$3:C$31")-INDIRECT("'"&amp;C16&amp;"'!J$3:J$31")))</f>
        <v>3.4827586206896552</v>
      </c>
      <c r="N16" s="79">
        <f t="shared" ca="1" si="4"/>
        <v>0.37243257432578025</v>
      </c>
      <c r="O16" s="79" cm="1">
        <f t="array" aca="1" ref="O16" ca="1">SQRT(AVERAGE((INDIRECT("'" &amp; C16 &amp; "'!C$3:C$31") - INDIRECT("'" &amp; C16 &amp; "'!K$3:K$31"))^2))</f>
        <v>17.770568461596152</v>
      </c>
      <c r="P16" s="79" cm="1">
        <f t="array" aca="1" ref="P16" ca="1">AVERAGE(ABS(INDIRECT("'"&amp;C16&amp;"'!C$3:C$31")-INDIRECT("'"&amp;C16&amp;"'!K$3:K$31")))</f>
        <v>13.103448275862069</v>
      </c>
      <c r="Q16" s="78">
        <f t="shared" ca="1" si="5"/>
        <v>0.48656371189888087</v>
      </c>
      <c r="R16" s="78" cm="1">
        <f t="array" aca="1" ref="R16" ca="1">SQRT(AVERAGE((INDIRECT("'" &amp; C16 &amp; "'!C$3:C$31") - INDIRECT("'" &amp; C16 &amp; "'!L$3:L$31"))^2))</f>
        <v>11.611528159845996</v>
      </c>
      <c r="S16" s="78" cm="1">
        <f t="array" aca="1" ref="S16" ca="1">AVERAGE(ABS(INDIRECT("'"&amp;C16&amp;"'!C$3:C$31")-INDIRECT("'"&amp;C16&amp;"'!L$3:L$31")))</f>
        <v>8.9655172413793096</v>
      </c>
      <c r="T16" s="79">
        <f t="shared" ca="1" si="6"/>
        <v>0.49426218902711222</v>
      </c>
      <c r="U16" s="79" cm="1">
        <f t="array" aca="1" ref="U16" ca="1">SQRT(AVERAGE((INDIRECT("'" &amp; C16 &amp; "'!C$3:C$31") - INDIRECT("'" &amp; C16 &amp; "'!M$3:M$31"))^2))</f>
        <v>11.400241981702814</v>
      </c>
      <c r="V16" s="79" cm="1">
        <f t="array" aca="1" ref="V16" ca="1">AVERAGE(ABS(INDIRECT("'"&amp;C16&amp;"'!C$3:C$31")-INDIRECT("'"&amp;C16&amp;"'!M$3:M$31")))</f>
        <v>9.068965517241379</v>
      </c>
    </row>
    <row r="17" spans="1:22" x14ac:dyDescent="0.35">
      <c r="A17" s="78">
        <v>4</v>
      </c>
      <c r="B17" s="78" t="s">
        <v>177</v>
      </c>
      <c r="C17" s="78" t="str">
        <f t="shared" si="0"/>
        <v>DS4_T2_plain</v>
      </c>
      <c r="D17" s="80" t="str">
        <f t="shared" si="1"/>
        <v>to_table</v>
      </c>
      <c r="H17" s="79">
        <f t="shared" ca="1" si="2"/>
        <v>0.57770753160113197</v>
      </c>
      <c r="I17" s="79" cm="1">
        <f t="array" aca="1" ref="I17" ca="1">SQRT(AVERAGE((INDIRECT("'" &amp; C17 &amp; "'!C$3:C$31") - INDIRECT("'" &amp; C17 &amp; "'!I$3:I$31"))^2))</f>
        <v>10.446910119000869</v>
      </c>
      <c r="J17" s="79" cm="1">
        <f t="array" aca="1" ref="J17" ca="1">AVERAGE(ABS(INDIRECT("'"&amp;C17&amp;"'!C$3:C$31")-INDIRECT("'"&amp;C17&amp;"'!I$3:I$31")))</f>
        <v>7.4137931034482758</v>
      </c>
      <c r="K17" s="82">
        <f t="shared" ca="1" si="3"/>
        <v>0.99941483276183429</v>
      </c>
      <c r="L17" s="82" cm="1">
        <f t="array" aca="1" ref="L17" ca="1">SQRT(AVERAGE((INDIRECT("'" &amp; C17 &amp; "'!C$3:C$31") - INDIRECT("'" &amp; C17 &amp; "'!J$3:J$31"))^2))</f>
        <v>3.690621852096529</v>
      </c>
      <c r="M17" s="82" cm="1">
        <f t="array" aca="1" ref="M17" ca="1">AVERAGE(ABS(INDIRECT("'"&amp;C17&amp;"'!C$3:C$31")-INDIRECT("'"&amp;C17&amp;"'!J$3:J$31")))</f>
        <v>3.4827586206896552</v>
      </c>
      <c r="N17" s="79">
        <f t="shared" ca="1" si="4"/>
        <v>0.37243257432578025</v>
      </c>
      <c r="O17" s="79" cm="1">
        <f t="array" aca="1" ref="O17" ca="1">SQRT(AVERAGE((INDIRECT("'" &amp; C17 &amp; "'!C$3:C$31") - INDIRECT("'" &amp; C17 &amp; "'!K$3:K$31"))^2))</f>
        <v>17.770568461596152</v>
      </c>
      <c r="P17" s="79" cm="1">
        <f t="array" aca="1" ref="P17" ca="1">AVERAGE(ABS(INDIRECT("'"&amp;C17&amp;"'!C$3:C$31")-INDIRECT("'"&amp;C17&amp;"'!K$3:K$31")))</f>
        <v>13.103448275862069</v>
      </c>
      <c r="Q17" s="78">
        <f t="shared" ca="1" si="5"/>
        <v>0.48656371189888087</v>
      </c>
      <c r="R17" s="78" cm="1">
        <f t="array" aca="1" ref="R17" ca="1">SQRT(AVERAGE((INDIRECT("'" &amp; C17 &amp; "'!C$3:C$31") - INDIRECT("'" &amp; C17 &amp; "'!L$3:L$31"))^2))</f>
        <v>11.611528159845996</v>
      </c>
      <c r="S17" s="78" cm="1">
        <f t="array" aca="1" ref="S17" ca="1">AVERAGE(ABS(INDIRECT("'"&amp;C17&amp;"'!C$3:C$31")-INDIRECT("'"&amp;C17&amp;"'!L$3:L$31")))</f>
        <v>8.9655172413793096</v>
      </c>
      <c r="T17" s="79">
        <f t="shared" ca="1" si="6"/>
        <v>0.49426218902711222</v>
      </c>
      <c r="U17" s="79" cm="1">
        <f t="array" aca="1" ref="U17" ca="1">SQRT(AVERAGE((INDIRECT("'" &amp; C17 &amp; "'!C$3:C$31") - INDIRECT("'" &amp; C17 &amp; "'!M$3:M$31"))^2))</f>
        <v>11.400241981702814</v>
      </c>
      <c r="V17" s="79" cm="1">
        <f t="array" aca="1" ref="V17" ca="1">AVERAGE(ABS(INDIRECT("'"&amp;C17&amp;"'!C$3:C$31")-INDIRECT("'"&amp;C17&amp;"'!M$3:M$31")))</f>
        <v>9.068965517241379</v>
      </c>
    </row>
    <row r="18" spans="1:22" x14ac:dyDescent="0.35">
      <c r="A18" s="78">
        <v>4</v>
      </c>
      <c r="B18" s="78" t="s">
        <v>178</v>
      </c>
      <c r="C18" s="78" t="str">
        <f t="shared" si="0"/>
        <v>DS4_T2_bar</v>
      </c>
      <c r="D18" s="80" t="str">
        <f t="shared" si="1"/>
        <v>to_table</v>
      </c>
      <c r="H18" s="79">
        <f t="shared" ca="1" si="2"/>
        <v>0.57770753160113197</v>
      </c>
      <c r="I18" s="79" cm="1">
        <f t="array" aca="1" ref="I18" ca="1">SQRT(AVERAGE((INDIRECT("'" &amp; C18 &amp; "'!C$3:C$31") - INDIRECT("'" &amp; C18 &amp; "'!I$3:I$31"))^2))</f>
        <v>10.446910119000869</v>
      </c>
      <c r="J18" s="79" cm="1">
        <f t="array" aca="1" ref="J18" ca="1">AVERAGE(ABS(INDIRECT("'"&amp;C18&amp;"'!C$3:C$31")-INDIRECT("'"&amp;C18&amp;"'!I$3:I$31")))</f>
        <v>7.4137931034482758</v>
      </c>
      <c r="K18" s="82">
        <f t="shared" ca="1" si="3"/>
        <v>0.99941483276183429</v>
      </c>
      <c r="L18" s="82" cm="1">
        <f t="array" aca="1" ref="L18" ca="1">SQRT(AVERAGE((INDIRECT("'" &amp; C18 &amp; "'!C$3:C$31") - INDIRECT("'" &amp; C18 &amp; "'!J$3:J$31"))^2))</f>
        <v>3.690621852096529</v>
      </c>
      <c r="M18" s="82" cm="1">
        <f t="array" aca="1" ref="M18" ca="1">AVERAGE(ABS(INDIRECT("'"&amp;C18&amp;"'!C$3:C$31")-INDIRECT("'"&amp;C18&amp;"'!J$3:J$31")))</f>
        <v>3.4827586206896552</v>
      </c>
      <c r="N18" s="79">
        <f t="shared" ca="1" si="4"/>
        <v>0.37243257432578025</v>
      </c>
      <c r="O18" s="79" cm="1">
        <f t="array" aca="1" ref="O18" ca="1">SQRT(AVERAGE((INDIRECT("'" &amp; C18 &amp; "'!C$3:C$31") - INDIRECT("'" &amp; C18 &amp; "'!K$3:K$31"))^2))</f>
        <v>17.770568461596152</v>
      </c>
      <c r="P18" s="79" cm="1">
        <f t="array" aca="1" ref="P18" ca="1">AVERAGE(ABS(INDIRECT("'"&amp;C18&amp;"'!C$3:C$31")-INDIRECT("'"&amp;C18&amp;"'!K$3:K$31")))</f>
        <v>13.103448275862069</v>
      </c>
      <c r="Q18" s="78">
        <f t="shared" ca="1" si="5"/>
        <v>0.48656371189888087</v>
      </c>
      <c r="R18" s="78" cm="1">
        <f t="array" aca="1" ref="R18" ca="1">SQRT(AVERAGE((INDIRECT("'" &amp; C18 &amp; "'!C$3:C$31") - INDIRECT("'" &amp; C18 &amp; "'!L$3:L$31"))^2))</f>
        <v>11.611528159845996</v>
      </c>
      <c r="S18" s="78" cm="1">
        <f t="array" aca="1" ref="S18" ca="1">AVERAGE(ABS(INDIRECT("'"&amp;C18&amp;"'!C$3:C$31")-INDIRECT("'"&amp;C18&amp;"'!L$3:L$31")))</f>
        <v>8.9655172413793096</v>
      </c>
      <c r="T18" s="79">
        <f t="shared" ca="1" si="6"/>
        <v>0.49426218902711222</v>
      </c>
      <c r="U18" s="79" cm="1">
        <f t="array" aca="1" ref="U18" ca="1">SQRT(AVERAGE((INDIRECT("'" &amp; C18 &amp; "'!C$3:C$31") - INDIRECT("'" &amp; C18 &amp; "'!M$3:M$31"))^2))</f>
        <v>11.400241981702814</v>
      </c>
      <c r="V18" s="79" cm="1">
        <f t="array" aca="1" ref="V18" ca="1">AVERAGE(ABS(INDIRECT("'"&amp;C18&amp;"'!C$3:C$31")-INDIRECT("'"&amp;C18&amp;"'!M$3:M$31")))</f>
        <v>9.068965517241379</v>
      </c>
    </row>
    <row r="19" spans="1:22" x14ac:dyDescent="0.35">
      <c r="A19" s="78">
        <v>5</v>
      </c>
      <c r="B19" s="78" t="s">
        <v>182</v>
      </c>
      <c r="C19" s="78" t="str">
        <f t="shared" si="0"/>
        <v>DS5_T2_color</v>
      </c>
      <c r="D19" s="80" t="str">
        <f t="shared" si="1"/>
        <v>to_table</v>
      </c>
      <c r="H19" s="79">
        <f t="shared" ca="1" si="2"/>
        <v>0.58131676621031281</v>
      </c>
      <c r="I19" s="79" cm="1">
        <f t="array" aca="1" ref="I19" ca="1">SQRT(AVERAGE((INDIRECT("'" &amp; C19 &amp; "'!C$3:C$31") - INDIRECT("'" &amp; C19 &amp; "'!I$3:I$31"))^2))</f>
        <v>10.350745433758998</v>
      </c>
      <c r="J19" s="79" cm="1">
        <f t="array" aca="1" ref="J19" ca="1">AVERAGE(ABS(INDIRECT("'"&amp;C19&amp;"'!C$3:C$31")-INDIRECT("'"&amp;C19&amp;"'!I$3:I$31")))</f>
        <v>7.6896551724137927</v>
      </c>
      <c r="K19" s="78">
        <f t="shared" ca="1" si="3"/>
        <v>0.20643414150983536</v>
      </c>
      <c r="L19" s="78" cm="1">
        <f t="array" aca="1" ref="L19" ca="1">SQRT(AVERAGE((INDIRECT("'" &amp; C19 &amp; "'!C$3:C$31") - INDIRECT("'" &amp; C19 &amp; "'!J$3:J$31"))^2))</f>
        <v>18.527705256425186</v>
      </c>
      <c r="M19" s="78" cm="1">
        <f t="array" aca="1" ref="M19" ca="1">AVERAGE(ABS(INDIRECT("'"&amp;C19&amp;"'!C$3:C$31")-INDIRECT("'"&amp;C19&amp;"'!J$3:J$31")))</f>
        <v>15.275862068965518</v>
      </c>
      <c r="N19" s="82">
        <f t="shared" ca="1" si="4"/>
        <v>0.99941483276183463</v>
      </c>
      <c r="O19" s="82" cm="1">
        <f t="array" aca="1" ref="O19" ca="1">SQRT(AVERAGE((INDIRECT("'" &amp; C19 &amp; "'!C$3:C$31") - INDIRECT("'" &amp; C19 &amp; "'!K$3:K$31"))^2))</f>
        <v>3.690621852096529</v>
      </c>
      <c r="P19" s="82" cm="1">
        <f t="array" aca="1" ref="P19" ca="1">AVERAGE(ABS(INDIRECT("'"&amp;C19&amp;"'!C$3:C$31")-INDIRECT("'"&amp;C19&amp;"'!K$3:K$31")))</f>
        <v>3.4827586206896552</v>
      </c>
      <c r="Q19" s="78">
        <f t="shared" ca="1" si="5"/>
        <v>0.46431628613065096</v>
      </c>
      <c r="R19" s="78" cm="1">
        <f t="array" aca="1" ref="R19" ca="1">SQRT(AVERAGE((INDIRECT("'" &amp; C19 &amp; "'!C$3:C$31") - INDIRECT("'" &amp; C19 &amp; "'!L$3:L$31"))^2))</f>
        <v>11.968349063690649</v>
      </c>
      <c r="S19" s="78" cm="1">
        <f t="array" aca="1" ref="S19" ca="1">AVERAGE(ABS(INDIRECT("'"&amp;C19&amp;"'!C$3:C$31")-INDIRECT("'"&amp;C19&amp;"'!L$3:L$31")))</f>
        <v>9.1034482758620694</v>
      </c>
      <c r="T19" s="79">
        <f t="shared" ca="1" si="6"/>
        <v>0.23455864750284505</v>
      </c>
      <c r="U19" s="79" cm="1">
        <f t="array" aca="1" ref="U19" ca="1">SQRT(AVERAGE((INDIRECT("'" &amp; C19 &amp; "'!C$3:C$31") - INDIRECT("'" &amp; C19 &amp; "'!M$3:M$31"))^2))</f>
        <v>14.233278150045116</v>
      </c>
      <c r="V19" s="79" cm="1">
        <f t="array" aca="1" ref="V19" ca="1">AVERAGE(ABS(INDIRECT("'"&amp;C19&amp;"'!C$3:C$31")-INDIRECT("'"&amp;C19&amp;"'!M$3:M$31")))</f>
        <v>11.344827586206897</v>
      </c>
    </row>
    <row r="20" spans="1:22" x14ac:dyDescent="0.35">
      <c r="A20" s="78">
        <v>5</v>
      </c>
      <c r="B20" s="78" t="s">
        <v>176</v>
      </c>
      <c r="C20" s="78" t="str">
        <f t="shared" si="0"/>
        <v>DS5_T2_zebra</v>
      </c>
      <c r="D20" s="80" t="str">
        <f t="shared" si="1"/>
        <v>to_table</v>
      </c>
      <c r="H20" s="79">
        <f t="shared" ca="1" si="2"/>
        <v>0.58131676621031281</v>
      </c>
      <c r="I20" s="79" cm="1">
        <f t="array" aca="1" ref="I20" ca="1">SQRT(AVERAGE((INDIRECT("'" &amp; C20 &amp; "'!C$3:C$31") - INDIRECT("'" &amp; C20 &amp; "'!I$3:I$31"))^2))</f>
        <v>10.350745433758998</v>
      </c>
      <c r="J20" s="79" cm="1">
        <f t="array" aca="1" ref="J20" ca="1">AVERAGE(ABS(INDIRECT("'"&amp;C20&amp;"'!C$3:C$31")-INDIRECT("'"&amp;C20&amp;"'!I$3:I$31")))</f>
        <v>7.6896551724137927</v>
      </c>
      <c r="K20" s="78">
        <f t="shared" ca="1" si="3"/>
        <v>0.20643414150983536</v>
      </c>
      <c r="L20" s="78" cm="1">
        <f t="array" aca="1" ref="L20" ca="1">SQRT(AVERAGE((INDIRECT("'" &amp; C20 &amp; "'!C$3:C$31") - INDIRECT("'" &amp; C20 &amp; "'!J$3:J$31"))^2))</f>
        <v>18.527705256425186</v>
      </c>
      <c r="M20" s="78" cm="1">
        <f t="array" aca="1" ref="M20" ca="1">AVERAGE(ABS(INDIRECT("'"&amp;C20&amp;"'!C$3:C$31")-INDIRECT("'"&amp;C20&amp;"'!J$3:J$31")))</f>
        <v>15.275862068965518</v>
      </c>
      <c r="N20" s="82">
        <f t="shared" ca="1" si="4"/>
        <v>0.99941483276183463</v>
      </c>
      <c r="O20" s="82" cm="1">
        <f t="array" aca="1" ref="O20" ca="1">SQRT(AVERAGE((INDIRECT("'" &amp; C20 &amp; "'!C$3:C$31") - INDIRECT("'" &amp; C20 &amp; "'!K$3:K$31"))^2))</f>
        <v>3.690621852096529</v>
      </c>
      <c r="P20" s="82" cm="1">
        <f t="array" aca="1" ref="P20" ca="1">AVERAGE(ABS(INDIRECT("'"&amp;C20&amp;"'!C$3:C$31")-INDIRECT("'"&amp;C20&amp;"'!K$3:K$31")))</f>
        <v>3.4827586206896552</v>
      </c>
      <c r="Q20" s="78">
        <f t="shared" ca="1" si="5"/>
        <v>0.46431628613065096</v>
      </c>
      <c r="R20" s="78" cm="1">
        <f t="array" aca="1" ref="R20" ca="1">SQRT(AVERAGE((INDIRECT("'" &amp; C20 &amp; "'!C$3:C$31") - INDIRECT("'" &amp; C20 &amp; "'!L$3:L$31"))^2))</f>
        <v>11.968349063690649</v>
      </c>
      <c r="S20" s="78" cm="1">
        <f t="array" aca="1" ref="S20" ca="1">AVERAGE(ABS(INDIRECT("'"&amp;C20&amp;"'!C$3:C$31")-INDIRECT("'"&amp;C20&amp;"'!L$3:L$31")))</f>
        <v>9.1034482758620694</v>
      </c>
      <c r="T20" s="79">
        <f t="shared" ca="1" si="6"/>
        <v>0.23455864750284505</v>
      </c>
      <c r="U20" s="79" cm="1">
        <f t="array" aca="1" ref="U20" ca="1">SQRT(AVERAGE((INDIRECT("'" &amp; C20 &amp; "'!C$3:C$31") - INDIRECT("'" &amp; C20 &amp; "'!M$3:M$31"))^2))</f>
        <v>14.233278150045116</v>
      </c>
      <c r="V20" s="79" cm="1">
        <f t="array" aca="1" ref="V20" ca="1">AVERAGE(ABS(INDIRECT("'"&amp;C20&amp;"'!C$3:C$31")-INDIRECT("'"&amp;C20&amp;"'!M$3:M$31")))</f>
        <v>11.344827586206897</v>
      </c>
    </row>
    <row r="21" spans="1:22" x14ac:dyDescent="0.35">
      <c r="A21" s="78">
        <v>5</v>
      </c>
      <c r="B21" s="78" t="s">
        <v>177</v>
      </c>
      <c r="C21" s="78" t="str">
        <f t="shared" si="0"/>
        <v>DS5_T2_plain</v>
      </c>
      <c r="D21" s="80" t="str">
        <f t="shared" si="1"/>
        <v>to_table</v>
      </c>
      <c r="H21" s="79">
        <f t="shared" ca="1" si="2"/>
        <v>0.58131676621031281</v>
      </c>
      <c r="I21" s="79" cm="1">
        <f t="array" aca="1" ref="I21" ca="1">SQRT(AVERAGE((INDIRECT("'" &amp; C21 &amp; "'!C$3:C$31") - INDIRECT("'" &amp; C21 &amp; "'!I$3:I$31"))^2))</f>
        <v>10.350745433758998</v>
      </c>
      <c r="J21" s="79" cm="1">
        <f t="array" aca="1" ref="J21" ca="1">AVERAGE(ABS(INDIRECT("'"&amp;C21&amp;"'!C$3:C$31")-INDIRECT("'"&amp;C21&amp;"'!I$3:I$31")))</f>
        <v>7.6896551724137927</v>
      </c>
      <c r="K21" s="78">
        <f t="shared" ca="1" si="3"/>
        <v>0.20643414150983536</v>
      </c>
      <c r="L21" s="78" cm="1">
        <f t="array" aca="1" ref="L21" ca="1">SQRT(AVERAGE((INDIRECT("'" &amp; C21 &amp; "'!C$3:C$31") - INDIRECT("'" &amp; C21 &amp; "'!J$3:J$31"))^2))</f>
        <v>18.527705256425186</v>
      </c>
      <c r="M21" s="78" cm="1">
        <f t="array" aca="1" ref="M21" ca="1">AVERAGE(ABS(INDIRECT("'"&amp;C21&amp;"'!C$3:C$31")-INDIRECT("'"&amp;C21&amp;"'!J$3:J$31")))</f>
        <v>15.275862068965518</v>
      </c>
      <c r="N21" s="82">
        <f t="shared" ca="1" si="4"/>
        <v>0.99941483276183463</v>
      </c>
      <c r="O21" s="82" cm="1">
        <f t="array" aca="1" ref="O21" ca="1">SQRT(AVERAGE((INDIRECT("'" &amp; C21 &amp; "'!C$3:C$31") - INDIRECT("'" &amp; C21 &amp; "'!K$3:K$31"))^2))</f>
        <v>3.690621852096529</v>
      </c>
      <c r="P21" s="82" cm="1">
        <f t="array" aca="1" ref="P21" ca="1">AVERAGE(ABS(INDIRECT("'"&amp;C21&amp;"'!C$3:C$31")-INDIRECT("'"&amp;C21&amp;"'!K$3:K$31")))</f>
        <v>3.4827586206896552</v>
      </c>
      <c r="Q21" s="78">
        <f t="shared" ca="1" si="5"/>
        <v>0.46431628613065096</v>
      </c>
      <c r="R21" s="78" cm="1">
        <f t="array" aca="1" ref="R21" ca="1">SQRT(AVERAGE((INDIRECT("'" &amp; C21 &amp; "'!C$3:C$31") - INDIRECT("'" &amp; C21 &amp; "'!L$3:L$31"))^2))</f>
        <v>11.968349063690649</v>
      </c>
      <c r="S21" s="78" cm="1">
        <f t="array" aca="1" ref="S21" ca="1">AVERAGE(ABS(INDIRECT("'"&amp;C21&amp;"'!C$3:C$31")-INDIRECT("'"&amp;C21&amp;"'!L$3:L$31")))</f>
        <v>9.1034482758620694</v>
      </c>
      <c r="T21" s="79">
        <f t="shared" ca="1" si="6"/>
        <v>0.23455864750284505</v>
      </c>
      <c r="U21" s="79" cm="1">
        <f t="array" aca="1" ref="U21" ca="1">SQRT(AVERAGE((INDIRECT("'" &amp; C21 &amp; "'!C$3:C$31") - INDIRECT("'" &amp; C21 &amp; "'!M$3:M$31"))^2))</f>
        <v>14.233278150045116</v>
      </c>
      <c r="V21" s="79" cm="1">
        <f t="array" aca="1" ref="V21" ca="1">AVERAGE(ABS(INDIRECT("'"&amp;C21&amp;"'!C$3:C$31")-INDIRECT("'"&amp;C21&amp;"'!M$3:M$31")))</f>
        <v>11.344827586206897</v>
      </c>
    </row>
    <row r="22" spans="1:22" x14ac:dyDescent="0.35">
      <c r="A22" s="78">
        <v>5</v>
      </c>
      <c r="B22" s="78" t="s">
        <v>178</v>
      </c>
      <c r="C22" s="78" t="str">
        <f t="shared" si="0"/>
        <v>DS5_T2_bar</v>
      </c>
      <c r="D22" s="80" t="str">
        <f t="shared" si="1"/>
        <v>to_table</v>
      </c>
      <c r="H22" s="79">
        <f t="shared" ca="1" si="2"/>
        <v>0.58131676621031281</v>
      </c>
      <c r="I22" s="79" cm="1">
        <f t="array" aca="1" ref="I22" ca="1">SQRT(AVERAGE((INDIRECT("'" &amp; C22 &amp; "'!C$3:C$31") - INDIRECT("'" &amp; C22 &amp; "'!I$3:I$31"))^2))</f>
        <v>10.350745433758998</v>
      </c>
      <c r="J22" s="79" cm="1">
        <f t="array" aca="1" ref="J22" ca="1">AVERAGE(ABS(INDIRECT("'"&amp;C22&amp;"'!C$3:C$31")-INDIRECT("'"&amp;C22&amp;"'!I$3:I$31")))</f>
        <v>7.6896551724137927</v>
      </c>
      <c r="K22" s="78">
        <f t="shared" ca="1" si="3"/>
        <v>0.20643414150983536</v>
      </c>
      <c r="L22" s="78" cm="1">
        <f t="array" aca="1" ref="L22" ca="1">SQRT(AVERAGE((INDIRECT("'" &amp; C22 &amp; "'!C$3:C$31") - INDIRECT("'" &amp; C22 &amp; "'!J$3:J$31"))^2))</f>
        <v>18.527705256425186</v>
      </c>
      <c r="M22" s="78" cm="1">
        <f t="array" aca="1" ref="M22" ca="1">AVERAGE(ABS(INDIRECT("'"&amp;C22&amp;"'!C$3:C$31")-INDIRECT("'"&amp;C22&amp;"'!J$3:J$31")))</f>
        <v>15.275862068965518</v>
      </c>
      <c r="N22" s="82">
        <f t="shared" ca="1" si="4"/>
        <v>0.99941483276183463</v>
      </c>
      <c r="O22" s="82" cm="1">
        <f t="array" aca="1" ref="O22" ca="1">SQRT(AVERAGE((INDIRECT("'" &amp; C22 &amp; "'!C$3:C$31") - INDIRECT("'" &amp; C22 &amp; "'!K$3:K$31"))^2))</f>
        <v>3.690621852096529</v>
      </c>
      <c r="P22" s="82" cm="1">
        <f t="array" aca="1" ref="P22" ca="1">AVERAGE(ABS(INDIRECT("'"&amp;C22&amp;"'!C$3:C$31")-INDIRECT("'"&amp;C22&amp;"'!K$3:K$31")))</f>
        <v>3.4827586206896552</v>
      </c>
      <c r="Q22" s="78">
        <f t="shared" ca="1" si="5"/>
        <v>0.46431628613065096</v>
      </c>
      <c r="R22" s="78" cm="1">
        <f t="array" aca="1" ref="R22" ca="1">SQRT(AVERAGE((INDIRECT("'" &amp; C22 &amp; "'!C$3:C$31") - INDIRECT("'" &amp; C22 &amp; "'!L$3:L$31"))^2))</f>
        <v>11.968349063690649</v>
      </c>
      <c r="S22" s="78" cm="1">
        <f t="array" aca="1" ref="S22" ca="1">AVERAGE(ABS(INDIRECT("'"&amp;C22&amp;"'!C$3:C$31")-INDIRECT("'"&amp;C22&amp;"'!L$3:L$31")))</f>
        <v>9.1034482758620694</v>
      </c>
      <c r="T22" s="79">
        <f t="shared" ca="1" si="6"/>
        <v>0.23455864750284505</v>
      </c>
      <c r="U22" s="79" cm="1">
        <f t="array" aca="1" ref="U22" ca="1">SQRT(AVERAGE((INDIRECT("'" &amp; C22 &amp; "'!C$3:C$31") - INDIRECT("'" &amp; C22 &amp; "'!M$3:M$31"))^2))</f>
        <v>14.233278150045116</v>
      </c>
      <c r="V22" s="79" cm="1">
        <f t="array" aca="1" ref="V22" ca="1">AVERAGE(ABS(INDIRECT("'"&amp;C22&amp;"'!C$3:C$31")-INDIRECT("'"&amp;C22&amp;"'!M$3:M$31")))</f>
        <v>11.344827586206897</v>
      </c>
    </row>
    <row r="23" spans="1:22" x14ac:dyDescent="0.35">
      <c r="A23" s="78">
        <v>6</v>
      </c>
      <c r="B23" s="78" t="s">
        <v>182</v>
      </c>
      <c r="C23" s="78" t="str">
        <f t="shared" si="0"/>
        <v>DS6_T2_color</v>
      </c>
      <c r="D23" s="80" t="str">
        <f t="shared" si="1"/>
        <v>to_table</v>
      </c>
      <c r="H23" s="82">
        <f t="shared" ca="1" si="2"/>
        <v>0.99227475769340689</v>
      </c>
      <c r="I23" s="82" cm="1">
        <f t="array" aca="1" ref="I23" ca="1">SQRT(AVERAGE((INDIRECT("'" &amp; C23 &amp; "'!C$3:C$31") - INDIRECT("'" &amp; C23 &amp; "'!I$3:I$31"))^2))</f>
        <v>5.5429358584629576</v>
      </c>
      <c r="J23" s="82" cm="1">
        <f t="array" aca="1" ref="J23" ca="1">AVERAGE(ABS(INDIRECT("'"&amp;C23&amp;"'!C$3:C$31")-INDIRECT("'"&amp;C23&amp;"'!I$3:I$31")))</f>
        <v>5</v>
      </c>
      <c r="K23" s="78">
        <f t="shared" ca="1" si="3"/>
        <v>0.35413679334531611</v>
      </c>
      <c r="L23" s="78" cm="1">
        <f t="array" aca="1" ref="L23" ca="1">SQRT(AVERAGE((INDIRECT("'" &amp; C23 &amp; "'!C$3:C$31") - INDIRECT("'" &amp; C23 &amp; "'!J$3:J$31"))^2))</f>
        <v>17.135363715286946</v>
      </c>
      <c r="M23" s="78" cm="1">
        <f t="array" aca="1" ref="M23" ca="1">AVERAGE(ABS(INDIRECT("'"&amp;C23&amp;"'!C$3:C$31")-INDIRECT("'"&amp;C23&amp;"'!J$3:J$31")))</f>
        <v>13.896551724137931</v>
      </c>
      <c r="N23" s="79">
        <f t="shared" ca="1" si="4"/>
        <v>0.43292480145623363</v>
      </c>
      <c r="O23" s="79" cm="1">
        <f t="array" aca="1" ref="O23" ca="1">SQRT(AVERAGE((INDIRECT("'" &amp; C23 &amp; "'!C$3:C$31") - INDIRECT("'" &amp; C23 &amp; "'!K$3:K$31"))^2))</f>
        <v>16.918669549061619</v>
      </c>
      <c r="P23" s="79" cm="1">
        <f t="array" aca="1" ref="P23" ca="1">AVERAGE(ABS(INDIRECT("'"&amp;C23&amp;"'!C$3:C$31")-INDIRECT("'"&amp;C23&amp;"'!K$3:K$31")))</f>
        <v>12.724137931034482</v>
      </c>
      <c r="Q23" s="78">
        <f t="shared" ca="1" si="5"/>
        <v>0.53132074521345796</v>
      </c>
      <c r="R23" s="78" cm="1">
        <f t="array" aca="1" ref="R23" ca="1">SQRT(AVERAGE((INDIRECT("'" &amp; C23 &amp; "'!C$3:C$31") - INDIRECT("'" &amp; C23 &amp; "'!L$3:L$31"))^2))</f>
        <v>15.091673886274352</v>
      </c>
      <c r="S23" s="78" cm="1">
        <f t="array" aca="1" ref="S23" ca="1">AVERAGE(ABS(INDIRECT("'"&amp;C23&amp;"'!C$3:C$31")-INDIRECT("'"&amp;C23&amp;"'!L$3:L$31")))</f>
        <v>11.620689655172415</v>
      </c>
      <c r="T23" s="79">
        <f t="shared" ca="1" si="6"/>
        <v>0.37852183896292924</v>
      </c>
      <c r="U23" s="79" cm="1">
        <f t="array" aca="1" ref="U23" ca="1">SQRT(AVERAGE((INDIRECT("'" &amp; C23 &amp; "'!C$3:C$31") - INDIRECT("'" &amp; C23 &amp; "'!M$3:M$31"))^2))</f>
        <v>16.913573410643931</v>
      </c>
      <c r="V23" s="79" cm="1">
        <f t="array" aca="1" ref="V23" ca="1">AVERAGE(ABS(INDIRECT("'"&amp;C23&amp;"'!C$3:C$31")-INDIRECT("'"&amp;C23&amp;"'!M$3:M$31")))</f>
        <v>13.172413793103448</v>
      </c>
    </row>
    <row r="24" spans="1:22" x14ac:dyDescent="0.35">
      <c r="A24" s="78">
        <v>6</v>
      </c>
      <c r="B24" s="78" t="s">
        <v>176</v>
      </c>
      <c r="C24" s="78" t="str">
        <f t="shared" si="0"/>
        <v>DS6_T2_zebra</v>
      </c>
      <c r="D24" s="80" t="str">
        <f t="shared" si="1"/>
        <v>to_table</v>
      </c>
      <c r="H24" s="82">
        <f t="shared" ca="1" si="2"/>
        <v>0.99227475769340689</v>
      </c>
      <c r="I24" s="82" cm="1">
        <f t="array" aca="1" ref="I24" ca="1">SQRT(AVERAGE((INDIRECT("'" &amp; C24 &amp; "'!C$3:C$31") - INDIRECT("'" &amp; C24 &amp; "'!I$3:I$31"))^2))</f>
        <v>5.5429358584629576</v>
      </c>
      <c r="J24" s="82" cm="1">
        <f t="array" aca="1" ref="J24" ca="1">AVERAGE(ABS(INDIRECT("'"&amp;C24&amp;"'!C$3:C$31")-INDIRECT("'"&amp;C24&amp;"'!I$3:I$31")))</f>
        <v>5</v>
      </c>
      <c r="K24" s="78">
        <f t="shared" ca="1" si="3"/>
        <v>0.35413679334531611</v>
      </c>
      <c r="L24" s="78" cm="1">
        <f t="array" aca="1" ref="L24" ca="1">SQRT(AVERAGE((INDIRECT("'" &amp; C24 &amp; "'!C$3:C$31") - INDIRECT("'" &amp; C24 &amp; "'!J$3:J$31"))^2))</f>
        <v>17.135363715286946</v>
      </c>
      <c r="M24" s="78" cm="1">
        <f t="array" aca="1" ref="M24" ca="1">AVERAGE(ABS(INDIRECT("'"&amp;C24&amp;"'!C$3:C$31")-INDIRECT("'"&amp;C24&amp;"'!J$3:J$31")))</f>
        <v>13.896551724137931</v>
      </c>
      <c r="N24" s="79">
        <f t="shared" ca="1" si="4"/>
        <v>0.43292480145623363</v>
      </c>
      <c r="O24" s="79" cm="1">
        <f t="array" aca="1" ref="O24" ca="1">SQRT(AVERAGE((INDIRECT("'" &amp; C24 &amp; "'!C$3:C$31") - INDIRECT("'" &amp; C24 &amp; "'!K$3:K$31"))^2))</f>
        <v>16.918669549061619</v>
      </c>
      <c r="P24" s="79" cm="1">
        <f t="array" aca="1" ref="P24" ca="1">AVERAGE(ABS(INDIRECT("'"&amp;C24&amp;"'!C$3:C$31")-INDIRECT("'"&amp;C24&amp;"'!K$3:K$31")))</f>
        <v>12.724137931034482</v>
      </c>
      <c r="Q24" s="78">
        <f t="shared" ca="1" si="5"/>
        <v>0.53132074521345796</v>
      </c>
      <c r="R24" s="78" cm="1">
        <f t="array" aca="1" ref="R24" ca="1">SQRT(AVERAGE((INDIRECT("'" &amp; C24 &amp; "'!C$3:C$31") - INDIRECT("'" &amp; C24 &amp; "'!L$3:L$31"))^2))</f>
        <v>15.091673886274352</v>
      </c>
      <c r="S24" s="78" cm="1">
        <f t="array" aca="1" ref="S24" ca="1">AVERAGE(ABS(INDIRECT("'"&amp;C24&amp;"'!C$3:C$31")-INDIRECT("'"&amp;C24&amp;"'!L$3:L$31")))</f>
        <v>11.620689655172415</v>
      </c>
      <c r="T24" s="79">
        <f t="shared" ca="1" si="6"/>
        <v>0.37852183896292924</v>
      </c>
      <c r="U24" s="79" cm="1">
        <f t="array" aca="1" ref="U24" ca="1">SQRT(AVERAGE((INDIRECT("'" &amp; C24 &amp; "'!C$3:C$31") - INDIRECT("'" &amp; C24 &amp; "'!M$3:M$31"))^2))</f>
        <v>16.913573410643931</v>
      </c>
      <c r="V24" s="79" cm="1">
        <f t="array" aca="1" ref="V24" ca="1">AVERAGE(ABS(INDIRECT("'"&amp;C24&amp;"'!C$3:C$31")-INDIRECT("'"&amp;C24&amp;"'!M$3:M$31")))</f>
        <v>13.172413793103448</v>
      </c>
    </row>
    <row r="25" spans="1:22" x14ac:dyDescent="0.35">
      <c r="A25" s="78">
        <v>6</v>
      </c>
      <c r="B25" s="78" t="s">
        <v>177</v>
      </c>
      <c r="C25" s="78" t="str">
        <f t="shared" si="0"/>
        <v>DS6_T2_plain</v>
      </c>
      <c r="D25" s="80" t="str">
        <f t="shared" si="1"/>
        <v>to_table</v>
      </c>
      <c r="H25" s="82">
        <f t="shared" ca="1" si="2"/>
        <v>0.99227475769340689</v>
      </c>
      <c r="I25" s="82" cm="1">
        <f t="array" aca="1" ref="I25" ca="1">SQRT(AVERAGE((INDIRECT("'" &amp; C25 &amp; "'!C$3:C$31") - INDIRECT("'" &amp; C25 &amp; "'!I$3:I$31"))^2))</f>
        <v>5.5429358584629576</v>
      </c>
      <c r="J25" s="82" cm="1">
        <f t="array" aca="1" ref="J25" ca="1">AVERAGE(ABS(INDIRECT("'"&amp;C25&amp;"'!C$3:C$31")-INDIRECT("'"&amp;C25&amp;"'!I$3:I$31")))</f>
        <v>5</v>
      </c>
      <c r="K25" s="78">
        <f t="shared" ca="1" si="3"/>
        <v>0.35413679334531611</v>
      </c>
      <c r="L25" s="78" cm="1">
        <f t="array" aca="1" ref="L25" ca="1">SQRT(AVERAGE((INDIRECT("'" &amp; C25 &amp; "'!C$3:C$31") - INDIRECT("'" &amp; C25 &amp; "'!J$3:J$31"))^2))</f>
        <v>17.135363715286946</v>
      </c>
      <c r="M25" s="78" cm="1">
        <f t="array" aca="1" ref="M25" ca="1">AVERAGE(ABS(INDIRECT("'"&amp;C25&amp;"'!C$3:C$31")-INDIRECT("'"&amp;C25&amp;"'!J$3:J$31")))</f>
        <v>13.896551724137931</v>
      </c>
      <c r="N25" s="79">
        <f t="shared" ca="1" si="4"/>
        <v>0.43292480145623363</v>
      </c>
      <c r="O25" s="79" cm="1">
        <f t="array" aca="1" ref="O25" ca="1">SQRT(AVERAGE((INDIRECT("'" &amp; C25 &amp; "'!C$3:C$31") - INDIRECT("'" &amp; C25 &amp; "'!K$3:K$31"))^2))</f>
        <v>16.918669549061619</v>
      </c>
      <c r="P25" s="79" cm="1">
        <f t="array" aca="1" ref="P25" ca="1">AVERAGE(ABS(INDIRECT("'"&amp;C25&amp;"'!C$3:C$31")-INDIRECT("'"&amp;C25&amp;"'!K$3:K$31")))</f>
        <v>12.724137931034482</v>
      </c>
      <c r="Q25" s="78">
        <f t="shared" ca="1" si="5"/>
        <v>0.53132074521345796</v>
      </c>
      <c r="R25" s="78" cm="1">
        <f t="array" aca="1" ref="R25" ca="1">SQRT(AVERAGE((INDIRECT("'" &amp; C25 &amp; "'!C$3:C$31") - INDIRECT("'" &amp; C25 &amp; "'!L$3:L$31"))^2))</f>
        <v>15.091673886274352</v>
      </c>
      <c r="S25" s="78" cm="1">
        <f t="array" aca="1" ref="S25" ca="1">AVERAGE(ABS(INDIRECT("'"&amp;C25&amp;"'!C$3:C$31")-INDIRECT("'"&amp;C25&amp;"'!L$3:L$31")))</f>
        <v>11.620689655172415</v>
      </c>
      <c r="T25" s="79">
        <f t="shared" ca="1" si="6"/>
        <v>0.37852183896292924</v>
      </c>
      <c r="U25" s="79" cm="1">
        <f t="array" aca="1" ref="U25" ca="1">SQRT(AVERAGE((INDIRECT("'" &amp; C25 &amp; "'!C$3:C$31") - INDIRECT("'" &amp; C25 &amp; "'!M$3:M$31"))^2))</f>
        <v>16.913573410643931</v>
      </c>
      <c r="V25" s="79" cm="1">
        <f t="array" aca="1" ref="V25" ca="1">AVERAGE(ABS(INDIRECT("'"&amp;C25&amp;"'!C$3:C$31")-INDIRECT("'"&amp;C25&amp;"'!M$3:M$31")))</f>
        <v>13.172413793103448</v>
      </c>
    </row>
    <row r="26" spans="1:22" x14ac:dyDescent="0.35">
      <c r="A26" s="78">
        <v>6</v>
      </c>
      <c r="B26" s="78" t="s">
        <v>178</v>
      </c>
      <c r="C26" s="78" t="str">
        <f t="shared" si="0"/>
        <v>DS6_T2_bar</v>
      </c>
      <c r="D26" s="80" t="str">
        <f t="shared" si="1"/>
        <v>to_table</v>
      </c>
      <c r="H26" s="82">
        <f t="shared" ca="1" si="2"/>
        <v>0.99227475769340689</v>
      </c>
      <c r="I26" s="82" cm="1">
        <f t="array" aca="1" ref="I26" ca="1">SQRT(AVERAGE((INDIRECT("'" &amp; C26 &amp; "'!C$3:C$31") - INDIRECT("'" &amp; C26 &amp; "'!I$3:I$31"))^2))</f>
        <v>5.5429358584629576</v>
      </c>
      <c r="J26" s="82" cm="1">
        <f t="array" aca="1" ref="J26" ca="1">AVERAGE(ABS(INDIRECT("'"&amp;C26&amp;"'!C$3:C$31")-INDIRECT("'"&amp;C26&amp;"'!I$3:I$31")))</f>
        <v>5</v>
      </c>
      <c r="K26" s="78">
        <f t="shared" ca="1" si="3"/>
        <v>0.35413679334531611</v>
      </c>
      <c r="L26" s="78" cm="1">
        <f t="array" aca="1" ref="L26" ca="1">SQRT(AVERAGE((INDIRECT("'" &amp; C26 &amp; "'!C$3:C$31") - INDIRECT("'" &amp; C26 &amp; "'!J$3:J$31"))^2))</f>
        <v>17.135363715286946</v>
      </c>
      <c r="M26" s="78" cm="1">
        <f t="array" aca="1" ref="M26" ca="1">AVERAGE(ABS(INDIRECT("'"&amp;C26&amp;"'!C$3:C$31")-INDIRECT("'"&amp;C26&amp;"'!J$3:J$31")))</f>
        <v>13.896551724137931</v>
      </c>
      <c r="N26" s="79">
        <f t="shared" ca="1" si="4"/>
        <v>0.43292480145623363</v>
      </c>
      <c r="O26" s="79" cm="1">
        <f t="array" aca="1" ref="O26" ca="1">SQRT(AVERAGE((INDIRECT("'" &amp; C26 &amp; "'!C$3:C$31") - INDIRECT("'" &amp; C26 &amp; "'!K$3:K$31"))^2))</f>
        <v>16.918669549061619</v>
      </c>
      <c r="P26" s="79" cm="1">
        <f t="array" aca="1" ref="P26" ca="1">AVERAGE(ABS(INDIRECT("'"&amp;C26&amp;"'!C$3:C$31")-INDIRECT("'"&amp;C26&amp;"'!K$3:K$31")))</f>
        <v>12.724137931034482</v>
      </c>
      <c r="Q26" s="78">
        <f t="shared" ca="1" si="5"/>
        <v>0.53132074521345796</v>
      </c>
      <c r="R26" s="78" cm="1">
        <f t="array" aca="1" ref="R26" ca="1">SQRT(AVERAGE((INDIRECT("'" &amp; C26 &amp; "'!C$3:C$31") - INDIRECT("'" &amp; C26 &amp; "'!L$3:L$31"))^2))</f>
        <v>15.091673886274352</v>
      </c>
      <c r="S26" s="78" cm="1">
        <f t="array" aca="1" ref="S26" ca="1">AVERAGE(ABS(INDIRECT("'"&amp;C26&amp;"'!C$3:C$31")-INDIRECT("'"&amp;C26&amp;"'!L$3:L$31")))</f>
        <v>11.620689655172415</v>
      </c>
      <c r="T26" s="79">
        <f t="shared" ca="1" si="6"/>
        <v>0.37852183896292924</v>
      </c>
      <c r="U26" s="79" cm="1">
        <f t="array" aca="1" ref="U26" ca="1">SQRT(AVERAGE((INDIRECT("'" &amp; C26 &amp; "'!C$3:C$31") - INDIRECT("'" &amp; C26 &amp; "'!M$3:M$31"))^2))</f>
        <v>16.913573410643931</v>
      </c>
      <c r="V26" s="79" cm="1">
        <f t="array" aca="1" ref="V26" ca="1">AVERAGE(ABS(INDIRECT("'"&amp;C26&amp;"'!C$3:C$31")-INDIRECT("'"&amp;C26&amp;"'!M$3:M$31")))</f>
        <v>13.172413793103448</v>
      </c>
    </row>
    <row r="27" spans="1:22" x14ac:dyDescent="0.35">
      <c r="A27" s="78">
        <v>7</v>
      </c>
      <c r="B27" s="78" t="s">
        <v>182</v>
      </c>
      <c r="C27" s="78" t="str">
        <f t="shared" si="0"/>
        <v>DS7_T2_color</v>
      </c>
      <c r="D27" s="80" t="str">
        <f t="shared" si="1"/>
        <v>to_table</v>
      </c>
      <c r="H27" s="79">
        <f t="shared" ca="1" si="2"/>
        <v>0.56738854791141446</v>
      </c>
      <c r="I27" s="79" cm="1">
        <f t="array" aca="1" ref="I27" ca="1">SQRT(AVERAGE((INDIRECT("'" &amp; C27 &amp; "'!C$3:C$31") - INDIRECT("'" &amp; C27 &amp; "'!I$3:I$31"))^2))</f>
        <v>10.794315234386586</v>
      </c>
      <c r="J27" s="79" cm="1">
        <f t="array" aca="1" ref="J27" ca="1">AVERAGE(ABS(INDIRECT("'"&amp;C27&amp;"'!C$3:C$31")-INDIRECT("'"&amp;C27&amp;"'!I$3:I$31")))</f>
        <v>8.4482758620689662</v>
      </c>
      <c r="K27" s="82">
        <f t="shared" ca="1" si="3"/>
        <v>0.99941483276183429</v>
      </c>
      <c r="L27" s="82" cm="1">
        <f t="array" aca="1" ref="L27" ca="1">SQRT(AVERAGE((INDIRECT("'" &amp; C27 &amp; "'!C$3:C$31") - INDIRECT("'" &amp; C27 &amp; "'!J$3:J$31"))^2))</f>
        <v>3.690621852096529</v>
      </c>
      <c r="M27" s="82" cm="1">
        <f t="array" aca="1" ref="M27" ca="1">AVERAGE(ABS(INDIRECT("'"&amp;C27&amp;"'!C$3:C$31")-INDIRECT("'"&amp;C27&amp;"'!J$3:J$31")))</f>
        <v>3.4827586206896552</v>
      </c>
      <c r="N27" s="79">
        <f t="shared" ca="1" si="4"/>
        <v>0.44401968911309131</v>
      </c>
      <c r="O27" s="79" cm="1">
        <f t="array" aca="1" ref="O27" ca="1">SQRT(AVERAGE((INDIRECT("'" &amp; C27 &amp; "'!C$3:C$31") - INDIRECT("'" &amp; C27 &amp; "'!K$3:K$31"))^2))</f>
        <v>11.820496517957039</v>
      </c>
      <c r="P27" s="79" cm="1">
        <f t="array" aca="1" ref="P27" ca="1">AVERAGE(ABS(INDIRECT("'"&amp;C27&amp;"'!C$3:C$31")-INDIRECT("'"&amp;C27&amp;"'!K$3:K$31")))</f>
        <v>9.1034482758620694</v>
      </c>
      <c r="Q27" s="78">
        <f t="shared" ca="1" si="5"/>
        <v>0.29117355789634297</v>
      </c>
      <c r="R27" s="78" cm="1">
        <f t="array" aca="1" ref="R27" ca="1">SQRT(AVERAGE((INDIRECT("'" &amp; C27 &amp; "'!C$3:C$31") - INDIRECT("'" &amp; C27 &amp; "'!L$3:L$31"))^2))</f>
        <v>13.852673089484858</v>
      </c>
      <c r="S27" s="78" cm="1">
        <f t="array" aca="1" ref="S27" ca="1">AVERAGE(ABS(INDIRECT("'"&amp;C27&amp;"'!C$3:C$31")-INDIRECT("'"&amp;C27&amp;"'!L$3:L$31")))</f>
        <v>10.862068965517242</v>
      </c>
      <c r="T27" s="79">
        <f t="shared" ca="1" si="6"/>
        <v>0.19153901536789525</v>
      </c>
      <c r="U27" s="79" cm="1">
        <f t="array" aca="1" ref="U27" ca="1">SQRT(AVERAGE((INDIRECT("'" &amp; C27 &amp; "'!C$3:C$31") - INDIRECT("'" &amp; C27 &amp; "'!M$3:M$31"))^2))</f>
        <v>33.855168199155408</v>
      </c>
      <c r="V27" s="79" cm="1">
        <f t="array" aca="1" ref="V27" ca="1">AVERAGE(ABS(INDIRECT("'"&amp;C27&amp;"'!C$3:C$31")-INDIRECT("'"&amp;C27&amp;"'!M$3:M$31")))</f>
        <v>29.413793103448278</v>
      </c>
    </row>
    <row r="28" spans="1:22" x14ac:dyDescent="0.35">
      <c r="A28" s="78">
        <v>7</v>
      </c>
      <c r="B28" s="78" t="s">
        <v>176</v>
      </c>
      <c r="C28" s="78" t="str">
        <f t="shared" si="0"/>
        <v>DS7_T2_zebra</v>
      </c>
      <c r="D28" s="80" t="str">
        <f t="shared" si="1"/>
        <v>to_table</v>
      </c>
      <c r="H28" s="79">
        <f t="shared" ca="1" si="2"/>
        <v>0.56738854791141446</v>
      </c>
      <c r="I28" s="79" cm="1">
        <f t="array" aca="1" ref="I28" ca="1">SQRT(AVERAGE((INDIRECT("'" &amp; C28 &amp; "'!C$3:C$31") - INDIRECT("'" &amp; C28 &amp; "'!I$3:I$31"))^2))</f>
        <v>10.794315234386586</v>
      </c>
      <c r="J28" s="79" cm="1">
        <f t="array" aca="1" ref="J28" ca="1">AVERAGE(ABS(INDIRECT("'"&amp;C28&amp;"'!C$3:C$31")-INDIRECT("'"&amp;C28&amp;"'!I$3:I$31")))</f>
        <v>8.4482758620689662</v>
      </c>
      <c r="K28" s="82">
        <f t="shared" ca="1" si="3"/>
        <v>0.99941483276183429</v>
      </c>
      <c r="L28" s="82" cm="1">
        <f t="array" aca="1" ref="L28" ca="1">SQRT(AVERAGE((INDIRECT("'" &amp; C28 &amp; "'!C$3:C$31") - INDIRECT("'" &amp; C28 &amp; "'!J$3:J$31"))^2))</f>
        <v>3.690621852096529</v>
      </c>
      <c r="M28" s="82" cm="1">
        <f t="array" aca="1" ref="M28" ca="1">AVERAGE(ABS(INDIRECT("'"&amp;C28&amp;"'!C$3:C$31")-INDIRECT("'"&amp;C28&amp;"'!J$3:J$31")))</f>
        <v>3.4827586206896552</v>
      </c>
      <c r="N28" s="79">
        <f t="shared" ca="1" si="4"/>
        <v>0.44401968911309131</v>
      </c>
      <c r="O28" s="79" cm="1">
        <f t="array" aca="1" ref="O28" ca="1">SQRT(AVERAGE((INDIRECT("'" &amp; C28 &amp; "'!C$3:C$31") - INDIRECT("'" &amp; C28 &amp; "'!K$3:K$31"))^2))</f>
        <v>11.820496517957039</v>
      </c>
      <c r="P28" s="79" cm="1">
        <f t="array" aca="1" ref="P28" ca="1">AVERAGE(ABS(INDIRECT("'"&amp;C28&amp;"'!C$3:C$31")-INDIRECT("'"&amp;C28&amp;"'!K$3:K$31")))</f>
        <v>9.1034482758620694</v>
      </c>
      <c r="Q28" s="78">
        <f t="shared" ca="1" si="5"/>
        <v>0.29117355789634297</v>
      </c>
      <c r="R28" s="78" cm="1">
        <f t="array" aca="1" ref="R28" ca="1">SQRT(AVERAGE((INDIRECT("'" &amp; C28 &amp; "'!C$3:C$31") - INDIRECT("'" &amp; C28 &amp; "'!L$3:L$31"))^2))</f>
        <v>13.852673089484858</v>
      </c>
      <c r="S28" s="78" cm="1">
        <f t="array" aca="1" ref="S28" ca="1">AVERAGE(ABS(INDIRECT("'"&amp;C28&amp;"'!C$3:C$31")-INDIRECT("'"&amp;C28&amp;"'!L$3:L$31")))</f>
        <v>10.862068965517242</v>
      </c>
      <c r="T28" s="79">
        <f t="shared" ca="1" si="6"/>
        <v>0.19153901536789525</v>
      </c>
      <c r="U28" s="79" cm="1">
        <f t="array" aca="1" ref="U28" ca="1">SQRT(AVERAGE((INDIRECT("'" &amp; C28 &amp; "'!C$3:C$31") - INDIRECT("'" &amp; C28 &amp; "'!M$3:M$31"))^2))</f>
        <v>33.855168199155408</v>
      </c>
      <c r="V28" s="79" cm="1">
        <f t="array" aca="1" ref="V28" ca="1">AVERAGE(ABS(INDIRECT("'"&amp;C28&amp;"'!C$3:C$31")-INDIRECT("'"&amp;C28&amp;"'!M$3:M$31")))</f>
        <v>29.413793103448278</v>
      </c>
    </row>
    <row r="29" spans="1:22" x14ac:dyDescent="0.35">
      <c r="A29" s="78">
        <v>7</v>
      </c>
      <c r="B29" s="78" t="s">
        <v>177</v>
      </c>
      <c r="C29" s="78" t="str">
        <f t="shared" si="0"/>
        <v>DS7_T2_plain</v>
      </c>
      <c r="D29" s="80" t="str">
        <f t="shared" si="1"/>
        <v>to_table</v>
      </c>
      <c r="H29" s="79">
        <f t="shared" ca="1" si="2"/>
        <v>0.56738854791141446</v>
      </c>
      <c r="I29" s="79" cm="1">
        <f t="array" aca="1" ref="I29" ca="1">SQRT(AVERAGE((INDIRECT("'" &amp; C29 &amp; "'!C$3:C$31") - INDIRECT("'" &amp; C29 &amp; "'!I$3:I$31"))^2))</f>
        <v>10.794315234386586</v>
      </c>
      <c r="J29" s="79" cm="1">
        <f t="array" aca="1" ref="J29" ca="1">AVERAGE(ABS(INDIRECT("'"&amp;C29&amp;"'!C$3:C$31")-INDIRECT("'"&amp;C29&amp;"'!I$3:I$31")))</f>
        <v>8.4482758620689662</v>
      </c>
      <c r="K29" s="82">
        <f t="shared" ca="1" si="3"/>
        <v>0.99941483276183429</v>
      </c>
      <c r="L29" s="82" cm="1">
        <f t="array" aca="1" ref="L29" ca="1">SQRT(AVERAGE((INDIRECT("'" &amp; C29 &amp; "'!C$3:C$31") - INDIRECT("'" &amp; C29 &amp; "'!J$3:J$31"))^2))</f>
        <v>3.690621852096529</v>
      </c>
      <c r="M29" s="82" cm="1">
        <f t="array" aca="1" ref="M29" ca="1">AVERAGE(ABS(INDIRECT("'"&amp;C29&amp;"'!C$3:C$31")-INDIRECT("'"&amp;C29&amp;"'!J$3:J$31")))</f>
        <v>3.4827586206896552</v>
      </c>
      <c r="N29" s="79">
        <f t="shared" ca="1" si="4"/>
        <v>0.44401968911309131</v>
      </c>
      <c r="O29" s="79" cm="1">
        <f t="array" aca="1" ref="O29" ca="1">SQRT(AVERAGE((INDIRECT("'" &amp; C29 &amp; "'!C$3:C$31") - INDIRECT("'" &amp; C29 &amp; "'!K$3:K$31"))^2))</f>
        <v>11.820496517957039</v>
      </c>
      <c r="P29" s="79" cm="1">
        <f t="array" aca="1" ref="P29" ca="1">AVERAGE(ABS(INDIRECT("'"&amp;C29&amp;"'!C$3:C$31")-INDIRECT("'"&amp;C29&amp;"'!K$3:K$31")))</f>
        <v>9.1034482758620694</v>
      </c>
      <c r="Q29" s="78">
        <f t="shared" ca="1" si="5"/>
        <v>0.29117355789634297</v>
      </c>
      <c r="R29" s="78" cm="1">
        <f t="array" aca="1" ref="R29" ca="1">SQRT(AVERAGE((INDIRECT("'" &amp; C29 &amp; "'!C$3:C$31") - INDIRECT("'" &amp; C29 &amp; "'!L$3:L$31"))^2))</f>
        <v>13.852673089484858</v>
      </c>
      <c r="S29" s="78" cm="1">
        <f t="array" aca="1" ref="S29" ca="1">AVERAGE(ABS(INDIRECT("'"&amp;C29&amp;"'!C$3:C$31")-INDIRECT("'"&amp;C29&amp;"'!L$3:L$31")))</f>
        <v>10.862068965517242</v>
      </c>
      <c r="T29" s="79">
        <f t="shared" ca="1" si="6"/>
        <v>0.19153901536789525</v>
      </c>
      <c r="U29" s="79" cm="1">
        <f t="array" aca="1" ref="U29" ca="1">SQRT(AVERAGE((INDIRECT("'" &amp; C29 &amp; "'!C$3:C$31") - INDIRECT("'" &amp; C29 &amp; "'!M$3:M$31"))^2))</f>
        <v>33.855168199155408</v>
      </c>
      <c r="V29" s="79" cm="1">
        <f t="array" aca="1" ref="V29" ca="1">AVERAGE(ABS(INDIRECT("'"&amp;C29&amp;"'!C$3:C$31")-INDIRECT("'"&amp;C29&amp;"'!M$3:M$31")))</f>
        <v>29.413793103448278</v>
      </c>
    </row>
    <row r="30" spans="1:22" x14ac:dyDescent="0.35">
      <c r="A30" s="78">
        <v>7</v>
      </c>
      <c r="B30" s="78" t="s">
        <v>178</v>
      </c>
      <c r="C30" s="78" t="str">
        <f t="shared" si="0"/>
        <v>DS7_T2_bar</v>
      </c>
      <c r="D30" s="80" t="str">
        <f t="shared" si="1"/>
        <v>to_table</v>
      </c>
      <c r="H30" s="79">
        <f t="shared" ca="1" si="2"/>
        <v>0.56738854791141446</v>
      </c>
      <c r="I30" s="79" cm="1">
        <f t="array" aca="1" ref="I30" ca="1">SQRT(AVERAGE((INDIRECT("'" &amp; C30 &amp; "'!C$3:C$31") - INDIRECT("'" &amp; C30 &amp; "'!I$3:I$31"))^2))</f>
        <v>10.794315234386586</v>
      </c>
      <c r="J30" s="79" cm="1">
        <f t="array" aca="1" ref="J30" ca="1">AVERAGE(ABS(INDIRECT("'"&amp;C30&amp;"'!C$3:C$31")-INDIRECT("'"&amp;C30&amp;"'!I$3:I$31")))</f>
        <v>8.4482758620689662</v>
      </c>
      <c r="K30" s="82">
        <f t="shared" ca="1" si="3"/>
        <v>0.99941483276183429</v>
      </c>
      <c r="L30" s="82" cm="1">
        <f t="array" aca="1" ref="L30" ca="1">SQRT(AVERAGE((INDIRECT("'" &amp; C30 &amp; "'!C$3:C$31") - INDIRECT("'" &amp; C30 &amp; "'!J$3:J$31"))^2))</f>
        <v>3.690621852096529</v>
      </c>
      <c r="M30" s="82" cm="1">
        <f t="array" aca="1" ref="M30" ca="1">AVERAGE(ABS(INDIRECT("'"&amp;C30&amp;"'!C$3:C$31")-INDIRECT("'"&amp;C30&amp;"'!J$3:J$31")))</f>
        <v>3.4827586206896552</v>
      </c>
      <c r="N30" s="79">
        <f t="shared" ca="1" si="4"/>
        <v>0.44401968911309131</v>
      </c>
      <c r="O30" s="79" cm="1">
        <f t="array" aca="1" ref="O30" ca="1">SQRT(AVERAGE((INDIRECT("'" &amp; C30 &amp; "'!C$3:C$31") - INDIRECT("'" &amp; C30 &amp; "'!K$3:K$31"))^2))</f>
        <v>11.820496517957039</v>
      </c>
      <c r="P30" s="79" cm="1">
        <f t="array" aca="1" ref="P30" ca="1">AVERAGE(ABS(INDIRECT("'"&amp;C30&amp;"'!C$3:C$31")-INDIRECT("'"&amp;C30&amp;"'!K$3:K$31")))</f>
        <v>9.1034482758620694</v>
      </c>
      <c r="Q30" s="78">
        <f t="shared" ca="1" si="5"/>
        <v>0.29117355789634297</v>
      </c>
      <c r="R30" s="78" cm="1">
        <f t="array" aca="1" ref="R30" ca="1">SQRT(AVERAGE((INDIRECT("'" &amp; C30 &amp; "'!C$3:C$31") - INDIRECT("'" &amp; C30 &amp; "'!L$3:L$31"))^2))</f>
        <v>13.852673089484858</v>
      </c>
      <c r="S30" s="78" cm="1">
        <f t="array" aca="1" ref="S30" ca="1">AVERAGE(ABS(INDIRECT("'"&amp;C30&amp;"'!C$3:C$31")-INDIRECT("'"&amp;C30&amp;"'!L$3:L$31")))</f>
        <v>10.862068965517242</v>
      </c>
      <c r="T30" s="79">
        <f t="shared" ca="1" si="6"/>
        <v>0.19153901536789525</v>
      </c>
      <c r="U30" s="79" cm="1">
        <f t="array" aca="1" ref="U30" ca="1">SQRT(AVERAGE((INDIRECT("'" &amp; C30 &amp; "'!C$3:C$31") - INDIRECT("'" &amp; C30 &amp; "'!M$3:M$31"))^2))</f>
        <v>33.855168199155408</v>
      </c>
      <c r="V30" s="79" cm="1">
        <f t="array" aca="1" ref="V30" ca="1">AVERAGE(ABS(INDIRECT("'"&amp;C30&amp;"'!C$3:C$31")-INDIRECT("'"&amp;C30&amp;"'!M$3:M$31")))</f>
        <v>29.413793103448278</v>
      </c>
    </row>
    <row r="31" spans="1:22" x14ac:dyDescent="0.35">
      <c r="A31" s="78">
        <v>8</v>
      </c>
      <c r="B31" s="78" t="s">
        <v>182</v>
      </c>
      <c r="C31" s="78" t="str">
        <f t="shared" si="0"/>
        <v>DS8_T2_color</v>
      </c>
      <c r="D31" s="80" t="str">
        <f t="shared" si="1"/>
        <v>to_table</v>
      </c>
      <c r="H31" s="79">
        <f t="shared" ca="1" si="2"/>
        <v>0.23668659945962353</v>
      </c>
      <c r="I31" s="79" cm="1">
        <f t="array" aca="1" ref="I31" ca="1">SQRT(AVERAGE((INDIRECT("'" &amp; C31 &amp; "'!C$3:C$31") - INDIRECT("'" &amp; C31 &amp; "'!I$3:I$31"))^2))</f>
        <v>13.914765167086809</v>
      </c>
      <c r="J31" s="79" cm="1">
        <f t="array" aca="1" ref="J31" ca="1">AVERAGE(ABS(INDIRECT("'"&amp;C31&amp;"'!C$3:C$31")-INDIRECT("'"&amp;C31&amp;"'!I$3:I$31")))</f>
        <v>11.206896551724139</v>
      </c>
      <c r="K31" s="78">
        <f t="shared" ca="1" si="3"/>
        <v>0.54240714952087965</v>
      </c>
      <c r="L31" s="78" cm="1">
        <f t="array" aca="1" ref="L31" ca="1">SQRT(AVERAGE((INDIRECT("'" &amp; C31 &amp; "'!C$3:C$31") - INDIRECT("'" &amp; C31 &amp; "'!J$3:J$31"))^2))</f>
        <v>10.848486307887097</v>
      </c>
      <c r="M31" s="78" cm="1">
        <f t="array" aca="1" ref="M31" ca="1">AVERAGE(ABS(INDIRECT("'"&amp;C31&amp;"'!C$3:C$31")-INDIRECT("'"&amp;C31&amp;"'!J$3:J$31")))</f>
        <v>8.6551724137931032</v>
      </c>
      <c r="N31" s="79">
        <f t="shared" ca="1" si="4"/>
        <v>0.43119213416509178</v>
      </c>
      <c r="O31" s="79" cm="1">
        <f t="array" aca="1" ref="O31" ca="1">SQRT(AVERAGE((INDIRECT("'" &amp; C31 &amp; "'!C$3:C$31") - INDIRECT("'" &amp; C31 &amp; "'!K$3:K$31"))^2))</f>
        <v>12.59857682165071</v>
      </c>
      <c r="P31" s="79" cm="1">
        <f t="array" aca="1" ref="P31" ca="1">AVERAGE(ABS(INDIRECT("'"&amp;C31&amp;"'!C$3:C$31")-INDIRECT("'"&amp;C31&amp;"'!K$3:K$31")))</f>
        <v>10.172413793103448</v>
      </c>
      <c r="Q31" s="82">
        <f t="shared" ca="1" si="5"/>
        <v>0.99941483276183452</v>
      </c>
      <c r="R31" s="82" cm="1">
        <f t="array" aca="1" ref="R31" ca="1">SQRT(AVERAGE((INDIRECT("'" &amp; C31 &amp; "'!C$3:C$31") - INDIRECT("'" &amp; C31 &amp; "'!L$3:L$31"))^2))</f>
        <v>3.690621852096529</v>
      </c>
      <c r="S31" s="82" cm="1">
        <f t="array" aca="1" ref="S31" ca="1">AVERAGE(ABS(INDIRECT("'"&amp;C31&amp;"'!C$3:C$31")-INDIRECT("'"&amp;C31&amp;"'!L$3:L$31")))</f>
        <v>3.4827586206896552</v>
      </c>
      <c r="T31" s="79">
        <f t="shared" ca="1" si="6"/>
        <v>0.24433326364134558</v>
      </c>
      <c r="U31" s="79" cm="1">
        <f t="array" aca="1" ref="U31" ca="1">SQRT(AVERAGE((INDIRECT("'" &amp; C31 &amp; "'!C$3:C$31") - INDIRECT("'" &amp; C31 &amp; "'!M$3:M$31"))^2))</f>
        <v>30.333207022599211</v>
      </c>
      <c r="V31" s="79" cm="1">
        <f t="array" aca="1" ref="V31" ca="1">AVERAGE(ABS(INDIRECT("'"&amp;C31&amp;"'!C$3:C$31")-INDIRECT("'"&amp;C31&amp;"'!M$3:M$31")))</f>
        <v>24.724137931034484</v>
      </c>
    </row>
    <row r="32" spans="1:22" x14ac:dyDescent="0.35">
      <c r="A32" s="78">
        <v>8</v>
      </c>
      <c r="B32" s="78" t="s">
        <v>176</v>
      </c>
      <c r="C32" s="78" t="str">
        <f t="shared" si="0"/>
        <v>DS8_T2_zebra</v>
      </c>
      <c r="D32" s="80" t="str">
        <f t="shared" si="1"/>
        <v>to_table</v>
      </c>
      <c r="H32" s="79">
        <f t="shared" ca="1" si="2"/>
        <v>0.23668659945962353</v>
      </c>
      <c r="I32" s="79" cm="1">
        <f t="array" aca="1" ref="I32" ca="1">SQRT(AVERAGE((INDIRECT("'" &amp; C32 &amp; "'!C$3:C$31") - INDIRECT("'" &amp; C32 &amp; "'!I$3:I$31"))^2))</f>
        <v>13.914765167086809</v>
      </c>
      <c r="J32" s="79" cm="1">
        <f t="array" aca="1" ref="J32" ca="1">AVERAGE(ABS(INDIRECT("'"&amp;C32&amp;"'!C$3:C$31")-INDIRECT("'"&amp;C32&amp;"'!I$3:I$31")))</f>
        <v>11.206896551724139</v>
      </c>
      <c r="K32" s="78">
        <f t="shared" ca="1" si="3"/>
        <v>0.54240714952087965</v>
      </c>
      <c r="L32" s="78" cm="1">
        <f t="array" aca="1" ref="L32" ca="1">SQRT(AVERAGE((INDIRECT("'" &amp; C32 &amp; "'!C$3:C$31") - INDIRECT("'" &amp; C32 &amp; "'!J$3:J$31"))^2))</f>
        <v>10.848486307887097</v>
      </c>
      <c r="M32" s="78" cm="1">
        <f t="array" aca="1" ref="M32" ca="1">AVERAGE(ABS(INDIRECT("'"&amp;C32&amp;"'!C$3:C$31")-INDIRECT("'"&amp;C32&amp;"'!J$3:J$31")))</f>
        <v>8.6551724137931032</v>
      </c>
      <c r="N32" s="79">
        <f t="shared" ca="1" si="4"/>
        <v>0.43119213416509178</v>
      </c>
      <c r="O32" s="79" cm="1">
        <f t="array" aca="1" ref="O32" ca="1">SQRT(AVERAGE((INDIRECT("'" &amp; C32 &amp; "'!C$3:C$31") - INDIRECT("'" &amp; C32 &amp; "'!K$3:K$31"))^2))</f>
        <v>12.59857682165071</v>
      </c>
      <c r="P32" s="79" cm="1">
        <f t="array" aca="1" ref="P32" ca="1">AVERAGE(ABS(INDIRECT("'"&amp;C32&amp;"'!C$3:C$31")-INDIRECT("'"&amp;C32&amp;"'!K$3:K$31")))</f>
        <v>10.172413793103448</v>
      </c>
      <c r="Q32" s="82">
        <f t="shared" ca="1" si="5"/>
        <v>0.99941483276183452</v>
      </c>
      <c r="R32" s="82" cm="1">
        <f t="array" aca="1" ref="R32" ca="1">SQRT(AVERAGE((INDIRECT("'" &amp; C32 &amp; "'!C$3:C$31") - INDIRECT("'" &amp; C32 &amp; "'!L$3:L$31"))^2))</f>
        <v>3.690621852096529</v>
      </c>
      <c r="S32" s="82" cm="1">
        <f t="array" aca="1" ref="S32" ca="1">AVERAGE(ABS(INDIRECT("'"&amp;C32&amp;"'!C$3:C$31")-INDIRECT("'"&amp;C32&amp;"'!L$3:L$31")))</f>
        <v>3.4827586206896552</v>
      </c>
      <c r="T32" s="79">
        <f t="shared" ca="1" si="6"/>
        <v>0.24433326364134558</v>
      </c>
      <c r="U32" s="79" cm="1">
        <f t="array" aca="1" ref="U32" ca="1">SQRT(AVERAGE((INDIRECT("'" &amp; C32 &amp; "'!C$3:C$31") - INDIRECT("'" &amp; C32 &amp; "'!M$3:M$31"))^2))</f>
        <v>30.333207022599211</v>
      </c>
      <c r="V32" s="79" cm="1">
        <f t="array" aca="1" ref="V32" ca="1">AVERAGE(ABS(INDIRECT("'"&amp;C32&amp;"'!C$3:C$31")-INDIRECT("'"&amp;C32&amp;"'!M$3:M$31")))</f>
        <v>24.724137931034484</v>
      </c>
    </row>
    <row r="33" spans="1:22" x14ac:dyDescent="0.35">
      <c r="A33" s="78">
        <v>8</v>
      </c>
      <c r="B33" s="78" t="s">
        <v>177</v>
      </c>
      <c r="C33" s="78" t="str">
        <f t="shared" si="0"/>
        <v>DS8_T2_plain</v>
      </c>
      <c r="D33" s="80" t="str">
        <f t="shared" si="1"/>
        <v>to_table</v>
      </c>
      <c r="H33" s="79">
        <f t="shared" ca="1" si="2"/>
        <v>0.23668659945962353</v>
      </c>
      <c r="I33" s="79" cm="1">
        <f t="array" aca="1" ref="I33" ca="1">SQRT(AVERAGE((INDIRECT("'" &amp; C33 &amp; "'!C$3:C$31") - INDIRECT("'" &amp; C33 &amp; "'!I$3:I$31"))^2))</f>
        <v>13.914765167086809</v>
      </c>
      <c r="J33" s="79" cm="1">
        <f t="array" aca="1" ref="J33" ca="1">AVERAGE(ABS(INDIRECT("'"&amp;C33&amp;"'!C$3:C$31")-INDIRECT("'"&amp;C33&amp;"'!I$3:I$31")))</f>
        <v>11.206896551724139</v>
      </c>
      <c r="K33" s="78">
        <f t="shared" ca="1" si="3"/>
        <v>0.54240714952087965</v>
      </c>
      <c r="L33" s="78" cm="1">
        <f t="array" aca="1" ref="L33" ca="1">SQRT(AVERAGE((INDIRECT("'" &amp; C33 &amp; "'!C$3:C$31") - INDIRECT("'" &amp; C33 &amp; "'!J$3:J$31"))^2))</f>
        <v>10.848486307887097</v>
      </c>
      <c r="M33" s="78" cm="1">
        <f t="array" aca="1" ref="M33" ca="1">AVERAGE(ABS(INDIRECT("'"&amp;C33&amp;"'!C$3:C$31")-INDIRECT("'"&amp;C33&amp;"'!J$3:J$31")))</f>
        <v>8.6551724137931032</v>
      </c>
      <c r="N33" s="79">
        <f t="shared" ca="1" si="4"/>
        <v>0.43119213416509178</v>
      </c>
      <c r="O33" s="79" cm="1">
        <f t="array" aca="1" ref="O33" ca="1">SQRT(AVERAGE((INDIRECT("'" &amp; C33 &amp; "'!C$3:C$31") - INDIRECT("'" &amp; C33 &amp; "'!K$3:K$31"))^2))</f>
        <v>12.59857682165071</v>
      </c>
      <c r="P33" s="79" cm="1">
        <f t="array" aca="1" ref="P33" ca="1">AVERAGE(ABS(INDIRECT("'"&amp;C33&amp;"'!C$3:C$31")-INDIRECT("'"&amp;C33&amp;"'!K$3:K$31")))</f>
        <v>10.172413793103448</v>
      </c>
      <c r="Q33" s="82">
        <f t="shared" ca="1" si="5"/>
        <v>0.99941483276183452</v>
      </c>
      <c r="R33" s="82" cm="1">
        <f t="array" aca="1" ref="R33" ca="1">SQRT(AVERAGE((INDIRECT("'" &amp; C33 &amp; "'!C$3:C$31") - INDIRECT("'" &amp; C33 &amp; "'!L$3:L$31"))^2))</f>
        <v>3.690621852096529</v>
      </c>
      <c r="S33" s="82" cm="1">
        <f t="array" aca="1" ref="S33" ca="1">AVERAGE(ABS(INDIRECT("'"&amp;C33&amp;"'!C$3:C$31")-INDIRECT("'"&amp;C33&amp;"'!L$3:L$31")))</f>
        <v>3.4827586206896552</v>
      </c>
      <c r="T33" s="79">
        <f t="shared" ca="1" si="6"/>
        <v>0.24433326364134558</v>
      </c>
      <c r="U33" s="79" cm="1">
        <f t="array" aca="1" ref="U33" ca="1">SQRT(AVERAGE((INDIRECT("'" &amp; C33 &amp; "'!C$3:C$31") - INDIRECT("'" &amp; C33 &amp; "'!M$3:M$31"))^2))</f>
        <v>30.333207022599211</v>
      </c>
      <c r="V33" s="79" cm="1">
        <f t="array" aca="1" ref="V33" ca="1">AVERAGE(ABS(INDIRECT("'"&amp;C33&amp;"'!C$3:C$31")-INDIRECT("'"&amp;C33&amp;"'!M$3:M$31")))</f>
        <v>24.724137931034484</v>
      </c>
    </row>
    <row r="34" spans="1:22" x14ac:dyDescent="0.35">
      <c r="A34" s="78">
        <v>8</v>
      </c>
      <c r="B34" s="78" t="s">
        <v>178</v>
      </c>
      <c r="C34" s="78" t="str">
        <f t="shared" si="0"/>
        <v>DS8_T2_bar</v>
      </c>
      <c r="D34" s="80" t="str">
        <f t="shared" si="1"/>
        <v>to_table</v>
      </c>
      <c r="H34" s="79">
        <f t="shared" ca="1" si="2"/>
        <v>0.23668659945962353</v>
      </c>
      <c r="I34" s="79" cm="1">
        <f t="array" aca="1" ref="I34" ca="1">SQRT(AVERAGE((INDIRECT("'" &amp; C34 &amp; "'!C$3:C$31") - INDIRECT("'" &amp; C34 &amp; "'!I$3:I$31"))^2))</f>
        <v>13.914765167086809</v>
      </c>
      <c r="J34" s="79" cm="1">
        <f t="array" aca="1" ref="J34" ca="1">AVERAGE(ABS(INDIRECT("'"&amp;C34&amp;"'!C$3:C$31")-INDIRECT("'"&amp;C34&amp;"'!I$3:I$31")))</f>
        <v>11.206896551724139</v>
      </c>
      <c r="K34" s="78">
        <f t="shared" ca="1" si="3"/>
        <v>0.54240714952087965</v>
      </c>
      <c r="L34" s="78" cm="1">
        <f t="array" aca="1" ref="L34" ca="1">SQRT(AVERAGE((INDIRECT("'" &amp; C34 &amp; "'!C$3:C$31") - INDIRECT("'" &amp; C34 &amp; "'!J$3:J$31"))^2))</f>
        <v>10.848486307887097</v>
      </c>
      <c r="M34" s="78" cm="1">
        <f t="array" aca="1" ref="M34" ca="1">AVERAGE(ABS(INDIRECT("'"&amp;C34&amp;"'!C$3:C$31")-INDIRECT("'"&amp;C34&amp;"'!J$3:J$31")))</f>
        <v>8.6551724137931032</v>
      </c>
      <c r="N34" s="79">
        <f t="shared" ca="1" si="4"/>
        <v>0.43119213416509178</v>
      </c>
      <c r="O34" s="79" cm="1">
        <f t="array" aca="1" ref="O34" ca="1">SQRT(AVERAGE((INDIRECT("'" &amp; C34 &amp; "'!C$3:C$31") - INDIRECT("'" &amp; C34 &amp; "'!K$3:K$31"))^2))</f>
        <v>12.59857682165071</v>
      </c>
      <c r="P34" s="79" cm="1">
        <f t="array" aca="1" ref="P34" ca="1">AVERAGE(ABS(INDIRECT("'"&amp;C34&amp;"'!C$3:C$31")-INDIRECT("'"&amp;C34&amp;"'!K$3:K$31")))</f>
        <v>10.172413793103448</v>
      </c>
      <c r="Q34" s="82">
        <f t="shared" ca="1" si="5"/>
        <v>0.99941483276183452</v>
      </c>
      <c r="R34" s="82" cm="1">
        <f t="array" aca="1" ref="R34" ca="1">SQRT(AVERAGE((INDIRECT("'" &amp; C34 &amp; "'!C$3:C$31") - INDIRECT("'" &amp; C34 &amp; "'!L$3:L$31"))^2))</f>
        <v>3.690621852096529</v>
      </c>
      <c r="S34" s="82" cm="1">
        <f t="array" aca="1" ref="S34" ca="1">AVERAGE(ABS(INDIRECT("'"&amp;C34&amp;"'!C$3:C$31")-INDIRECT("'"&amp;C34&amp;"'!L$3:L$31")))</f>
        <v>3.4827586206896552</v>
      </c>
      <c r="T34" s="79">
        <f t="shared" ca="1" si="6"/>
        <v>0.24433326364134558</v>
      </c>
      <c r="U34" s="79" cm="1">
        <f t="array" aca="1" ref="U34" ca="1">SQRT(AVERAGE((INDIRECT("'" &amp; C34 &amp; "'!C$3:C$31") - INDIRECT("'" &amp; C34 &amp; "'!M$3:M$31"))^2))</f>
        <v>30.333207022599211</v>
      </c>
      <c r="V34" s="79" cm="1">
        <f t="array" aca="1" ref="V34" ca="1">AVERAGE(ABS(INDIRECT("'"&amp;C34&amp;"'!C$3:C$31")-INDIRECT("'"&amp;C34&amp;"'!M$3:M$31")))</f>
        <v>24.724137931034484</v>
      </c>
    </row>
    <row r="35" spans="1:22" x14ac:dyDescent="0.35">
      <c r="A35" s="78">
        <v>9</v>
      </c>
      <c r="B35" s="78" t="s">
        <v>182</v>
      </c>
      <c r="C35" s="78" t="str">
        <f t="shared" si="0"/>
        <v>DS9_T2_color</v>
      </c>
      <c r="D35" s="80" t="str">
        <f t="shared" si="1"/>
        <v>to_table</v>
      </c>
      <c r="H35" s="79">
        <f t="shared" ca="1" si="2"/>
        <v>0.43835047108434982</v>
      </c>
      <c r="I35" s="79" cm="1">
        <f t="array" aca="1" ref="I35" ca="1">SQRT(AVERAGE((INDIRECT("'" &amp; C35 &amp; "'!C$3:C$31") - INDIRECT("'" &amp; C35 &amp; "'!I$3:I$31"))^2))</f>
        <v>11.751742350641544</v>
      </c>
      <c r="J35" s="79" cm="1">
        <f t="array" aca="1" ref="J35" ca="1">AVERAGE(ABS(INDIRECT("'"&amp;C35&amp;"'!C$3:C$31")-INDIRECT("'"&amp;C35&amp;"'!I$3:I$31")))</f>
        <v>9.4137931034482758</v>
      </c>
      <c r="K35" s="78">
        <f t="shared" ca="1" si="3"/>
        <v>0.27012150086490372</v>
      </c>
      <c r="L35" s="78" cm="1">
        <f t="array" aca="1" ref="L35" ca="1">SQRT(AVERAGE((INDIRECT("'" &amp; C35 &amp; "'!C$3:C$31") - INDIRECT("'" &amp; C35 &amp; "'!J$3:J$31"))^2))</f>
        <v>20.739766899232084</v>
      </c>
      <c r="M35" s="78" cm="1">
        <f t="array" aca="1" ref="M35" ca="1">AVERAGE(ABS(INDIRECT("'"&amp;C35&amp;"'!C$3:C$31")-INDIRECT("'"&amp;C35&amp;"'!J$3:J$31")))</f>
        <v>16.344827586206897</v>
      </c>
      <c r="N35" s="79">
        <f t="shared" ca="1" si="4"/>
        <v>0.5512543414948452</v>
      </c>
      <c r="O35" s="79" cm="1">
        <f t="array" aca="1" ref="O35" ca="1">SQRT(AVERAGE((INDIRECT("'" &amp; C35 &amp; "'!C$3:C$31") - INDIRECT("'" &amp; C35 &amp; "'!K$3:K$31"))^2))</f>
        <v>10.722197407312519</v>
      </c>
      <c r="P35" s="79" cm="1">
        <f t="array" aca="1" ref="P35" ca="1">AVERAGE(ABS(INDIRECT("'"&amp;C35&amp;"'!C$3:C$31")-INDIRECT("'"&amp;C35&amp;"'!K$3:K$31")))</f>
        <v>7.6551724137931032</v>
      </c>
      <c r="Q35" s="82">
        <f t="shared" ca="1" si="5"/>
        <v>0.99941483276183452</v>
      </c>
      <c r="R35" s="82" cm="1">
        <f t="array" aca="1" ref="R35" ca="1">SQRT(AVERAGE((INDIRECT("'" &amp; C35 &amp; "'!C$3:C$31") - INDIRECT("'" &amp; C35 &amp; "'!L$3:L$31"))^2))</f>
        <v>3.690621852096529</v>
      </c>
      <c r="S35" s="82" cm="1">
        <f t="array" aca="1" ref="S35" ca="1">AVERAGE(ABS(INDIRECT("'"&amp;C35&amp;"'!C$3:C$31")-INDIRECT("'"&amp;C35&amp;"'!L$3:L$31")))</f>
        <v>3.4827586206896552</v>
      </c>
      <c r="T35" s="79">
        <f t="shared" ca="1" si="6"/>
        <v>0.33769258006915798</v>
      </c>
      <c r="U35" s="79" cm="1">
        <f t="array" aca="1" ref="U35" ca="1">SQRT(AVERAGE((INDIRECT("'" &amp; C35 &amp; "'!C$3:C$31") - INDIRECT("'" &amp; C35 &amp; "'!M$3:M$31"))^2))</f>
        <v>13.034437146426306</v>
      </c>
      <c r="V35" s="79" cm="1">
        <f t="array" aca="1" ref="V35" ca="1">AVERAGE(ABS(INDIRECT("'"&amp;C35&amp;"'!C$3:C$31")-INDIRECT("'"&amp;C35&amp;"'!M$3:M$31")))</f>
        <v>10.517241379310345</v>
      </c>
    </row>
    <row r="36" spans="1:22" x14ac:dyDescent="0.35">
      <c r="A36" s="78">
        <v>9</v>
      </c>
      <c r="B36" s="78" t="s">
        <v>176</v>
      </c>
      <c r="C36" s="78" t="str">
        <f t="shared" si="0"/>
        <v>DS9_T2_zebra</v>
      </c>
      <c r="D36" s="80" t="str">
        <f t="shared" si="1"/>
        <v>to_table</v>
      </c>
      <c r="H36" s="79">
        <f t="shared" ca="1" si="2"/>
        <v>0.43835047108434982</v>
      </c>
      <c r="I36" s="79" cm="1">
        <f t="array" aca="1" ref="I36" ca="1">SQRT(AVERAGE((INDIRECT("'" &amp; C36 &amp; "'!C$3:C$31") - INDIRECT("'" &amp; C36 &amp; "'!I$3:I$31"))^2))</f>
        <v>11.751742350641544</v>
      </c>
      <c r="J36" s="79" cm="1">
        <f t="array" aca="1" ref="J36" ca="1">AVERAGE(ABS(INDIRECT("'"&amp;C36&amp;"'!C$3:C$31")-INDIRECT("'"&amp;C36&amp;"'!I$3:I$31")))</f>
        <v>9.4137931034482758</v>
      </c>
      <c r="K36" s="78">
        <f t="shared" ca="1" si="3"/>
        <v>0.27012150086490372</v>
      </c>
      <c r="L36" s="78" cm="1">
        <f t="array" aca="1" ref="L36" ca="1">SQRT(AVERAGE((INDIRECT("'" &amp; C36 &amp; "'!C$3:C$31") - INDIRECT("'" &amp; C36 &amp; "'!J$3:J$31"))^2))</f>
        <v>20.739766899232084</v>
      </c>
      <c r="M36" s="78" cm="1">
        <f t="array" aca="1" ref="M36" ca="1">AVERAGE(ABS(INDIRECT("'"&amp;C36&amp;"'!C$3:C$31")-INDIRECT("'"&amp;C36&amp;"'!J$3:J$31")))</f>
        <v>16.344827586206897</v>
      </c>
      <c r="N36" s="79">
        <f t="shared" ca="1" si="4"/>
        <v>0.56279262487775139</v>
      </c>
      <c r="O36" s="79" cm="1">
        <f t="array" aca="1" ref="O36" ca="1">SQRT(AVERAGE((INDIRECT("'" &amp; C36 &amp; "'!C$3:C$31") - INDIRECT("'" &amp; C36 &amp; "'!K$3:K$31"))^2))</f>
        <v>11.032866260905843</v>
      </c>
      <c r="P36" s="79" cm="1">
        <f t="array" aca="1" ref="P36" ca="1">AVERAGE(ABS(INDIRECT("'"&amp;C36&amp;"'!C$3:C$31")-INDIRECT("'"&amp;C36&amp;"'!K$3:K$31")))</f>
        <v>8.137931034482758</v>
      </c>
      <c r="Q36" s="82">
        <f t="shared" ca="1" si="5"/>
        <v>0.99941483276183452</v>
      </c>
      <c r="R36" s="82" cm="1">
        <f t="array" aca="1" ref="R36" ca="1">SQRT(AVERAGE((INDIRECT("'" &amp; C36 &amp; "'!C$3:C$31") - INDIRECT("'" &amp; C36 &amp; "'!L$3:L$31"))^2))</f>
        <v>3.690621852096529</v>
      </c>
      <c r="S36" s="82" cm="1">
        <f t="array" aca="1" ref="S36" ca="1">AVERAGE(ABS(INDIRECT("'"&amp;C36&amp;"'!C$3:C$31")-INDIRECT("'"&amp;C36&amp;"'!L$3:L$31")))</f>
        <v>3.4827586206896552</v>
      </c>
      <c r="T36" s="79">
        <f t="shared" ca="1" si="6"/>
        <v>0.33769258006915798</v>
      </c>
      <c r="U36" s="79" cm="1">
        <f t="array" aca="1" ref="U36" ca="1">SQRT(AVERAGE((INDIRECT("'" &amp; C36 &amp; "'!C$3:C$31") - INDIRECT("'" &amp; C36 &amp; "'!M$3:M$31"))^2))</f>
        <v>13.034437146426306</v>
      </c>
      <c r="V36" s="79" cm="1">
        <f t="array" aca="1" ref="V36" ca="1">AVERAGE(ABS(INDIRECT("'"&amp;C36&amp;"'!C$3:C$31")-INDIRECT("'"&amp;C36&amp;"'!M$3:M$31")))</f>
        <v>10.517241379310345</v>
      </c>
    </row>
    <row r="37" spans="1:22" x14ac:dyDescent="0.35">
      <c r="A37" s="78">
        <v>9</v>
      </c>
      <c r="B37" s="78" t="s">
        <v>177</v>
      </c>
      <c r="C37" s="78" t="str">
        <f t="shared" si="0"/>
        <v>DS9_T2_plain</v>
      </c>
      <c r="D37" s="80" t="str">
        <f t="shared" si="1"/>
        <v>to_table</v>
      </c>
      <c r="H37" s="79">
        <f t="shared" ca="1" si="2"/>
        <v>0.43835047108434982</v>
      </c>
      <c r="I37" s="79" cm="1">
        <f t="array" aca="1" ref="I37" ca="1">SQRT(AVERAGE((INDIRECT("'" &amp; C37 &amp; "'!C$3:C$31") - INDIRECT("'" &amp; C37 &amp; "'!I$3:I$31"))^2))</f>
        <v>11.751742350641544</v>
      </c>
      <c r="J37" s="79" cm="1">
        <f t="array" aca="1" ref="J37" ca="1">AVERAGE(ABS(INDIRECT("'"&amp;C37&amp;"'!C$3:C$31")-INDIRECT("'"&amp;C37&amp;"'!I$3:I$31")))</f>
        <v>9.4137931034482758</v>
      </c>
      <c r="K37" s="78">
        <f t="shared" ca="1" si="3"/>
        <v>0.27012150086490372</v>
      </c>
      <c r="L37" s="78" cm="1">
        <f t="array" aca="1" ref="L37" ca="1">SQRT(AVERAGE((INDIRECT("'" &amp; C37 &amp; "'!C$3:C$31") - INDIRECT("'" &amp; C37 &amp; "'!J$3:J$31"))^2))</f>
        <v>20.739766899232084</v>
      </c>
      <c r="M37" s="78" cm="1">
        <f t="array" aca="1" ref="M37" ca="1">AVERAGE(ABS(INDIRECT("'"&amp;C37&amp;"'!C$3:C$31")-INDIRECT("'"&amp;C37&amp;"'!J$3:J$31")))</f>
        <v>16.344827586206897</v>
      </c>
      <c r="N37" s="79">
        <f t="shared" ca="1" si="4"/>
        <v>0.5512543414948452</v>
      </c>
      <c r="O37" s="79" cm="1">
        <f t="array" aca="1" ref="O37" ca="1">SQRT(AVERAGE((INDIRECT("'" &amp; C37 &amp; "'!C$3:C$31") - INDIRECT("'" &amp; C37 &amp; "'!K$3:K$31"))^2))</f>
        <v>10.722197407312519</v>
      </c>
      <c r="P37" s="79" cm="1">
        <f t="array" aca="1" ref="P37" ca="1">AVERAGE(ABS(INDIRECT("'"&amp;C37&amp;"'!C$3:C$31")-INDIRECT("'"&amp;C37&amp;"'!K$3:K$31")))</f>
        <v>7.6551724137931032</v>
      </c>
      <c r="Q37" s="82">
        <f t="shared" ca="1" si="5"/>
        <v>0.99941483276183452</v>
      </c>
      <c r="R37" s="82" cm="1">
        <f t="array" aca="1" ref="R37" ca="1">SQRT(AVERAGE((INDIRECT("'" &amp; C37 &amp; "'!C$3:C$31") - INDIRECT("'" &amp; C37 &amp; "'!L$3:L$31"))^2))</f>
        <v>3.690621852096529</v>
      </c>
      <c r="S37" s="82" cm="1">
        <f t="array" aca="1" ref="S37" ca="1">AVERAGE(ABS(INDIRECT("'"&amp;C37&amp;"'!C$3:C$31")-INDIRECT("'"&amp;C37&amp;"'!L$3:L$31")))</f>
        <v>3.4827586206896552</v>
      </c>
      <c r="T37" s="79">
        <f t="shared" ca="1" si="6"/>
        <v>0.33769258006915798</v>
      </c>
      <c r="U37" s="79" cm="1">
        <f t="array" aca="1" ref="U37" ca="1">SQRT(AVERAGE((INDIRECT("'" &amp; C37 &amp; "'!C$3:C$31") - INDIRECT("'" &amp; C37 &amp; "'!M$3:M$31"))^2))</f>
        <v>13.034437146426306</v>
      </c>
      <c r="V37" s="79" cm="1">
        <f t="array" aca="1" ref="V37" ca="1">AVERAGE(ABS(INDIRECT("'"&amp;C37&amp;"'!C$3:C$31")-INDIRECT("'"&amp;C37&amp;"'!M$3:M$31")))</f>
        <v>10.517241379310345</v>
      </c>
    </row>
    <row r="38" spans="1:22" x14ac:dyDescent="0.35">
      <c r="A38" s="78">
        <v>9</v>
      </c>
      <c r="B38" s="78" t="s">
        <v>178</v>
      </c>
      <c r="C38" s="78" t="str">
        <f t="shared" si="0"/>
        <v>DS9_T2_bar</v>
      </c>
      <c r="D38" s="80" t="str">
        <f t="shared" si="1"/>
        <v>to_table</v>
      </c>
      <c r="H38" s="79">
        <f t="shared" ca="1" si="2"/>
        <v>0.43835047108434982</v>
      </c>
      <c r="I38" s="79" cm="1">
        <f t="array" aca="1" ref="I38" ca="1">SQRT(AVERAGE((INDIRECT("'" &amp; C38 &amp; "'!C$3:C$31") - INDIRECT("'" &amp; C38 &amp; "'!I$3:I$31"))^2))</f>
        <v>11.751742350641544</v>
      </c>
      <c r="J38" s="79" cm="1">
        <f t="array" aca="1" ref="J38" ca="1">AVERAGE(ABS(INDIRECT("'"&amp;C38&amp;"'!C$3:C$31")-INDIRECT("'"&amp;C38&amp;"'!I$3:I$31")))</f>
        <v>9.4137931034482758</v>
      </c>
      <c r="K38" s="78">
        <f t="shared" ca="1" si="3"/>
        <v>0.27012150086490372</v>
      </c>
      <c r="L38" s="78" cm="1">
        <f t="array" aca="1" ref="L38" ca="1">SQRT(AVERAGE((INDIRECT("'" &amp; C38 &amp; "'!C$3:C$31") - INDIRECT("'" &amp; C38 &amp; "'!J$3:J$31"))^2))</f>
        <v>20.739766899232084</v>
      </c>
      <c r="M38" s="78" cm="1">
        <f t="array" aca="1" ref="M38" ca="1">AVERAGE(ABS(INDIRECT("'"&amp;C38&amp;"'!C$3:C$31")-INDIRECT("'"&amp;C38&amp;"'!J$3:J$31")))</f>
        <v>16.344827586206897</v>
      </c>
      <c r="N38" s="79">
        <f t="shared" ca="1" si="4"/>
        <v>0.5512543414948452</v>
      </c>
      <c r="O38" s="79" cm="1">
        <f t="array" aca="1" ref="O38" ca="1">SQRT(AVERAGE((INDIRECT("'" &amp; C38 &amp; "'!C$3:C$31") - INDIRECT("'" &amp; C38 &amp; "'!K$3:K$31"))^2))</f>
        <v>10.722197407312519</v>
      </c>
      <c r="P38" s="79" cm="1">
        <f t="array" aca="1" ref="P38" ca="1">AVERAGE(ABS(INDIRECT("'"&amp;C38&amp;"'!C$3:C$31")-INDIRECT("'"&amp;C38&amp;"'!K$3:K$31")))</f>
        <v>7.6551724137931032</v>
      </c>
      <c r="Q38" s="82">
        <f t="shared" ca="1" si="5"/>
        <v>0.99941483276183452</v>
      </c>
      <c r="R38" s="82" cm="1">
        <f t="array" aca="1" ref="R38" ca="1">SQRT(AVERAGE((INDIRECT("'" &amp; C38 &amp; "'!C$3:C$31") - INDIRECT("'" &amp; C38 &amp; "'!L$3:L$31"))^2))</f>
        <v>3.690621852096529</v>
      </c>
      <c r="S38" s="82" cm="1">
        <f t="array" aca="1" ref="S38" ca="1">AVERAGE(ABS(INDIRECT("'"&amp;C38&amp;"'!C$3:C$31")-INDIRECT("'"&amp;C38&amp;"'!L$3:L$31")))</f>
        <v>3.4827586206896552</v>
      </c>
      <c r="T38" s="79">
        <f t="shared" ca="1" si="6"/>
        <v>0.33769258006915798</v>
      </c>
      <c r="U38" s="79" cm="1">
        <f t="array" aca="1" ref="U38" ca="1">SQRT(AVERAGE((INDIRECT("'" &amp; C38 &amp; "'!C$3:C$31") - INDIRECT("'" &amp; C38 &amp; "'!M$3:M$31"))^2))</f>
        <v>13.034437146426306</v>
      </c>
      <c r="V38" s="79" cm="1">
        <f t="array" aca="1" ref="V38" ca="1">AVERAGE(ABS(INDIRECT("'"&amp;C38&amp;"'!C$3:C$31")-INDIRECT("'"&amp;C38&amp;"'!M$3:M$31")))</f>
        <v>10.517241379310345</v>
      </c>
    </row>
    <row r="39" spans="1:22" x14ac:dyDescent="0.35">
      <c r="A39" s="78">
        <v>10</v>
      </c>
      <c r="B39" s="78" t="s">
        <v>182</v>
      </c>
      <c r="C39" s="78" t="str">
        <f t="shared" si="0"/>
        <v>DS10_T2_color</v>
      </c>
      <c r="D39" s="80" t="str">
        <f t="shared" si="1"/>
        <v>to_table</v>
      </c>
      <c r="H39" s="79">
        <f t="shared" ca="1" si="2"/>
        <v>0.59383684083237154</v>
      </c>
      <c r="I39" s="79" cm="1">
        <f t="array" aca="1" ref="I39" ca="1">SQRT(AVERAGE((INDIRECT("'" &amp; C39 &amp; "'!C$3:C$31") - INDIRECT("'" &amp; C39 &amp; "'!I$3:I$31"))^2))</f>
        <v>10.982745087416552</v>
      </c>
      <c r="J39" s="79" cm="1">
        <f t="array" aca="1" ref="J39" ca="1">AVERAGE(ABS(INDIRECT("'"&amp;C39&amp;"'!C$3:C$31")-INDIRECT("'"&amp;C39&amp;"'!I$3:I$31")))</f>
        <v>8.8275862068965516</v>
      </c>
      <c r="K39" s="82">
        <f t="shared" ca="1" si="3"/>
        <v>0.99941483276183452</v>
      </c>
      <c r="L39" s="82" cm="1">
        <f t="array" aca="1" ref="L39" ca="1">SQRT(AVERAGE((INDIRECT("'" &amp; C39 &amp; "'!C$3:C$31") - INDIRECT("'" &amp; C39 &amp; "'!J$3:J$31"))^2))</f>
        <v>3.690621852096529</v>
      </c>
      <c r="M39" s="82" cm="1">
        <f t="array" aca="1" ref="M39" ca="1">AVERAGE(ABS(INDIRECT("'"&amp;C39&amp;"'!C$3:C$31")-INDIRECT("'"&amp;C39&amp;"'!J$3:J$31")))</f>
        <v>3.4827586206896552</v>
      </c>
      <c r="N39" s="79">
        <f t="shared" ca="1" si="4"/>
        <v>0.42690557677652119</v>
      </c>
      <c r="O39" s="79" cm="1">
        <f t="array" aca="1" ref="O39" ca="1">SQRT(AVERAGE((INDIRECT("'" &amp; C39 &amp; "'!C$3:C$31") - INDIRECT("'" &amp; C39 &amp; "'!K$3:K$31"))^2))</f>
        <v>12.554707868173294</v>
      </c>
      <c r="P39" s="79" cm="1">
        <f t="array" aca="1" ref="P39" ca="1">AVERAGE(ABS(INDIRECT("'"&amp;C39&amp;"'!C$3:C$31")-INDIRECT("'"&amp;C39&amp;"'!K$3:K$31")))</f>
        <v>10.172413793103448</v>
      </c>
      <c r="Q39" s="78">
        <f t="shared" ca="1" si="5"/>
        <v>0.4572921407698588</v>
      </c>
      <c r="R39" s="78" cm="1">
        <f t="array" aca="1" ref="R39" ca="1">SQRT(AVERAGE((INDIRECT("'" &amp; C39 &amp; "'!C$3:C$31") - INDIRECT("'" &amp; C39 &amp; "'!L$3:L$31"))^2))</f>
        <v>11.932280182128963</v>
      </c>
      <c r="S39" s="78" cm="1">
        <f t="array" aca="1" ref="S39" ca="1">AVERAGE(ABS(INDIRECT("'"&amp;C39&amp;"'!C$3:C$31")-INDIRECT("'"&amp;C39&amp;"'!L$3:L$31")))</f>
        <v>9.6896551724137936</v>
      </c>
      <c r="T39" s="79">
        <f t="shared" ca="1" si="6"/>
        <v>0.39247973731251456</v>
      </c>
      <c r="U39" s="79" cm="1">
        <f t="array" aca="1" ref="U39" ca="1">SQRT(AVERAGE((INDIRECT("'" &amp; C39 &amp; "'!C$3:C$31") - INDIRECT("'" &amp; C39 &amp; "'!M$3:M$31"))^2))</f>
        <v>12.491376335641348</v>
      </c>
      <c r="V39" s="79" cm="1">
        <f t="array" aca="1" ref="V39" ca="1">AVERAGE(ABS(INDIRECT("'"&amp;C39&amp;"'!C$3:C$31")-INDIRECT("'"&amp;C39&amp;"'!M$3:M$31")))</f>
        <v>10.03448275862069</v>
      </c>
    </row>
    <row r="40" spans="1:22" x14ac:dyDescent="0.35">
      <c r="A40" s="78">
        <v>10</v>
      </c>
      <c r="B40" s="78" t="s">
        <v>176</v>
      </c>
      <c r="C40" s="78" t="str">
        <f t="shared" si="0"/>
        <v>DS10_T2_zebra</v>
      </c>
      <c r="D40" s="80" t="str">
        <f t="shared" si="1"/>
        <v>to_table</v>
      </c>
      <c r="H40" s="79">
        <f t="shared" ca="1" si="2"/>
        <v>0.59383684083237154</v>
      </c>
      <c r="I40" s="79" cm="1">
        <f t="array" aca="1" ref="I40" ca="1">SQRT(AVERAGE((INDIRECT("'" &amp; C40 &amp; "'!C$3:C$31") - INDIRECT("'" &amp; C40 &amp; "'!I$3:I$31"))^2))</f>
        <v>10.982745087416552</v>
      </c>
      <c r="J40" s="79" cm="1">
        <f t="array" aca="1" ref="J40" ca="1">AVERAGE(ABS(INDIRECT("'"&amp;C40&amp;"'!C$3:C$31")-INDIRECT("'"&amp;C40&amp;"'!I$3:I$31")))</f>
        <v>8.8275862068965516</v>
      </c>
      <c r="K40" s="82">
        <f t="shared" ca="1" si="3"/>
        <v>0.99941483276183452</v>
      </c>
      <c r="L40" s="82" cm="1">
        <f t="array" aca="1" ref="L40" ca="1">SQRT(AVERAGE((INDIRECT("'" &amp; C40 &amp; "'!C$3:C$31") - INDIRECT("'" &amp; C40 &amp; "'!J$3:J$31"))^2))</f>
        <v>3.690621852096529</v>
      </c>
      <c r="M40" s="82" cm="1">
        <f t="array" aca="1" ref="M40" ca="1">AVERAGE(ABS(INDIRECT("'"&amp;C40&amp;"'!C$3:C$31")-INDIRECT("'"&amp;C40&amp;"'!J$3:J$31")))</f>
        <v>3.4827586206896552</v>
      </c>
      <c r="N40" s="79">
        <f t="shared" ca="1" si="4"/>
        <v>0.42690557677652119</v>
      </c>
      <c r="O40" s="79" cm="1">
        <f t="array" aca="1" ref="O40" ca="1">SQRT(AVERAGE((INDIRECT("'" &amp; C40 &amp; "'!C$3:C$31") - INDIRECT("'" &amp; C40 &amp; "'!K$3:K$31"))^2))</f>
        <v>12.554707868173294</v>
      </c>
      <c r="P40" s="79" cm="1">
        <f t="array" aca="1" ref="P40" ca="1">AVERAGE(ABS(INDIRECT("'"&amp;C40&amp;"'!C$3:C$31")-INDIRECT("'"&amp;C40&amp;"'!K$3:K$31")))</f>
        <v>10.172413793103448</v>
      </c>
      <c r="Q40" s="78">
        <f t="shared" ca="1" si="5"/>
        <v>0.4572921407698588</v>
      </c>
      <c r="R40" s="78" cm="1">
        <f t="array" aca="1" ref="R40" ca="1">SQRT(AVERAGE((INDIRECT("'" &amp; C40 &amp; "'!C$3:C$31") - INDIRECT("'" &amp; C40 &amp; "'!L$3:L$31"))^2))</f>
        <v>11.932280182128963</v>
      </c>
      <c r="S40" s="78" cm="1">
        <f t="array" aca="1" ref="S40" ca="1">AVERAGE(ABS(INDIRECT("'"&amp;C40&amp;"'!C$3:C$31")-INDIRECT("'"&amp;C40&amp;"'!L$3:L$31")))</f>
        <v>9.6896551724137936</v>
      </c>
      <c r="T40" s="79">
        <f t="shared" ca="1" si="6"/>
        <v>0.39247973731251456</v>
      </c>
      <c r="U40" s="79" cm="1">
        <f t="array" aca="1" ref="U40" ca="1">SQRT(AVERAGE((INDIRECT("'" &amp; C40 &amp; "'!C$3:C$31") - INDIRECT("'" &amp; C40 &amp; "'!M$3:M$31"))^2))</f>
        <v>12.491376335641348</v>
      </c>
      <c r="V40" s="79" cm="1">
        <f t="array" aca="1" ref="V40" ca="1">AVERAGE(ABS(INDIRECT("'"&amp;C40&amp;"'!C$3:C$31")-INDIRECT("'"&amp;C40&amp;"'!M$3:M$31")))</f>
        <v>10.03448275862069</v>
      </c>
    </row>
    <row r="41" spans="1:22" x14ac:dyDescent="0.35">
      <c r="A41" s="78">
        <v>10</v>
      </c>
      <c r="B41" s="78" t="s">
        <v>177</v>
      </c>
      <c r="C41" s="78" t="str">
        <f t="shared" si="0"/>
        <v>DS10_T2_plain</v>
      </c>
      <c r="D41" s="80" t="str">
        <f t="shared" si="1"/>
        <v>to_table</v>
      </c>
      <c r="H41" s="79">
        <f t="shared" ca="1" si="2"/>
        <v>0.59383684083237154</v>
      </c>
      <c r="I41" s="79" cm="1">
        <f t="array" aca="1" ref="I41" ca="1">SQRT(AVERAGE((INDIRECT("'" &amp; C41 &amp; "'!C$3:C$31") - INDIRECT("'" &amp; C41 &amp; "'!I$3:I$31"))^2))</f>
        <v>10.982745087416552</v>
      </c>
      <c r="J41" s="79" cm="1">
        <f t="array" aca="1" ref="J41" ca="1">AVERAGE(ABS(INDIRECT("'"&amp;C41&amp;"'!C$3:C$31")-INDIRECT("'"&amp;C41&amp;"'!I$3:I$31")))</f>
        <v>8.8275862068965516</v>
      </c>
      <c r="K41" s="82">
        <f t="shared" ca="1" si="3"/>
        <v>0.99941483276183452</v>
      </c>
      <c r="L41" s="82" cm="1">
        <f t="array" aca="1" ref="L41" ca="1">SQRT(AVERAGE((INDIRECT("'" &amp; C41 &amp; "'!C$3:C$31") - INDIRECT("'" &amp; C41 &amp; "'!J$3:J$31"))^2))</f>
        <v>3.690621852096529</v>
      </c>
      <c r="M41" s="82" cm="1">
        <f t="array" aca="1" ref="M41" ca="1">AVERAGE(ABS(INDIRECT("'"&amp;C41&amp;"'!C$3:C$31")-INDIRECT("'"&amp;C41&amp;"'!J$3:J$31")))</f>
        <v>3.4827586206896552</v>
      </c>
      <c r="N41" s="79">
        <f t="shared" ca="1" si="4"/>
        <v>0.42690557677652119</v>
      </c>
      <c r="O41" s="79" cm="1">
        <f t="array" aca="1" ref="O41" ca="1">SQRT(AVERAGE((INDIRECT("'" &amp; C41 &amp; "'!C$3:C$31") - INDIRECT("'" &amp; C41 &amp; "'!K$3:K$31"))^2))</f>
        <v>12.554707868173294</v>
      </c>
      <c r="P41" s="79" cm="1">
        <f t="array" aca="1" ref="P41" ca="1">AVERAGE(ABS(INDIRECT("'"&amp;C41&amp;"'!C$3:C$31")-INDIRECT("'"&amp;C41&amp;"'!K$3:K$31")))</f>
        <v>10.172413793103448</v>
      </c>
      <c r="Q41" s="78">
        <f t="shared" ca="1" si="5"/>
        <v>0.4572921407698588</v>
      </c>
      <c r="R41" s="78" cm="1">
        <f t="array" aca="1" ref="R41" ca="1">SQRT(AVERAGE((INDIRECT("'" &amp; C41 &amp; "'!C$3:C$31") - INDIRECT("'" &amp; C41 &amp; "'!L$3:L$31"))^2))</f>
        <v>11.932280182128963</v>
      </c>
      <c r="S41" s="78" cm="1">
        <f t="array" aca="1" ref="S41" ca="1">AVERAGE(ABS(INDIRECT("'"&amp;C41&amp;"'!C$3:C$31")-INDIRECT("'"&amp;C41&amp;"'!L$3:L$31")))</f>
        <v>9.6896551724137936</v>
      </c>
      <c r="T41" s="79">
        <f t="shared" ca="1" si="6"/>
        <v>0.39247973731251456</v>
      </c>
      <c r="U41" s="79" cm="1">
        <f t="array" aca="1" ref="U41" ca="1">SQRT(AVERAGE((INDIRECT("'" &amp; C41 &amp; "'!C$3:C$31") - INDIRECT("'" &amp; C41 &amp; "'!M$3:M$31"))^2))</f>
        <v>12.491376335641348</v>
      </c>
      <c r="V41" s="79" cm="1">
        <f t="array" aca="1" ref="V41" ca="1">AVERAGE(ABS(INDIRECT("'"&amp;C41&amp;"'!C$3:C$31")-INDIRECT("'"&amp;C41&amp;"'!M$3:M$31")))</f>
        <v>10.03448275862069</v>
      </c>
    </row>
    <row r="42" spans="1:22" x14ac:dyDescent="0.35">
      <c r="A42" s="78">
        <v>10</v>
      </c>
      <c r="B42" s="78" t="s">
        <v>178</v>
      </c>
      <c r="C42" s="78" t="str">
        <f t="shared" si="0"/>
        <v>DS10_T2_bar</v>
      </c>
      <c r="D42" s="80" t="str">
        <f t="shared" si="1"/>
        <v>to_table</v>
      </c>
      <c r="H42" s="79">
        <f t="shared" ca="1" si="2"/>
        <v>0.59383684083237154</v>
      </c>
      <c r="I42" s="79" cm="1">
        <f t="array" aca="1" ref="I42" ca="1">SQRT(AVERAGE((INDIRECT("'" &amp; C42 &amp; "'!C$3:C$31") - INDIRECT("'" &amp; C42 &amp; "'!I$3:I$31"))^2))</f>
        <v>10.982745087416552</v>
      </c>
      <c r="J42" s="79" cm="1">
        <f t="array" aca="1" ref="J42" ca="1">AVERAGE(ABS(INDIRECT("'"&amp;C42&amp;"'!C$3:C$31")-INDIRECT("'"&amp;C42&amp;"'!I$3:I$31")))</f>
        <v>8.8275862068965516</v>
      </c>
      <c r="K42" s="82">
        <f t="shared" ca="1" si="3"/>
        <v>0.99941483276183452</v>
      </c>
      <c r="L42" s="82" cm="1">
        <f t="array" aca="1" ref="L42" ca="1">SQRT(AVERAGE((INDIRECT("'" &amp; C42 &amp; "'!C$3:C$31") - INDIRECT("'" &amp; C42 &amp; "'!J$3:J$31"))^2))</f>
        <v>3.690621852096529</v>
      </c>
      <c r="M42" s="82" cm="1">
        <f t="array" aca="1" ref="M42" ca="1">AVERAGE(ABS(INDIRECT("'"&amp;C42&amp;"'!C$3:C$31")-INDIRECT("'"&amp;C42&amp;"'!J$3:J$31")))</f>
        <v>3.4827586206896552</v>
      </c>
      <c r="N42" s="79">
        <f t="shared" ca="1" si="4"/>
        <v>0.42690557677652119</v>
      </c>
      <c r="O42" s="79" cm="1">
        <f t="array" aca="1" ref="O42" ca="1">SQRT(AVERAGE((INDIRECT("'" &amp; C42 &amp; "'!C$3:C$31") - INDIRECT("'" &amp; C42 &amp; "'!K$3:K$31"))^2))</f>
        <v>12.554707868173294</v>
      </c>
      <c r="P42" s="79" cm="1">
        <f t="array" aca="1" ref="P42" ca="1">AVERAGE(ABS(INDIRECT("'"&amp;C42&amp;"'!C$3:C$31")-INDIRECT("'"&amp;C42&amp;"'!K$3:K$31")))</f>
        <v>10.172413793103448</v>
      </c>
      <c r="Q42" s="78">
        <f t="shared" ca="1" si="5"/>
        <v>0.4572921407698588</v>
      </c>
      <c r="R42" s="78" cm="1">
        <f t="array" aca="1" ref="R42" ca="1">SQRT(AVERAGE((INDIRECT("'" &amp; C42 &amp; "'!C$3:C$31") - INDIRECT("'" &amp; C42 &amp; "'!L$3:L$31"))^2))</f>
        <v>11.932280182128963</v>
      </c>
      <c r="S42" s="78" cm="1">
        <f t="array" aca="1" ref="S42" ca="1">AVERAGE(ABS(INDIRECT("'"&amp;C42&amp;"'!C$3:C$31")-INDIRECT("'"&amp;C42&amp;"'!L$3:L$31")))</f>
        <v>9.6896551724137936</v>
      </c>
      <c r="T42" s="79">
        <f t="shared" ca="1" si="6"/>
        <v>0.39247973731251456</v>
      </c>
      <c r="U42" s="79" cm="1">
        <f t="array" aca="1" ref="U42" ca="1">SQRT(AVERAGE((INDIRECT("'" &amp; C42 &amp; "'!C$3:C$31") - INDIRECT("'" &amp; C42 &amp; "'!M$3:M$31"))^2))</f>
        <v>12.491376335641348</v>
      </c>
      <c r="V42" s="79" cm="1">
        <f t="array" aca="1" ref="V42" ca="1">AVERAGE(ABS(INDIRECT("'"&amp;C42&amp;"'!C$3:C$31")-INDIRECT("'"&amp;C42&amp;"'!M$3:M$31")))</f>
        <v>10.03448275862069</v>
      </c>
    </row>
    <row r="43" spans="1:22" x14ac:dyDescent="0.35">
      <c r="A43" s="78">
        <v>11</v>
      </c>
      <c r="B43" s="78" t="s">
        <v>182</v>
      </c>
      <c r="C43" s="78" t="str">
        <f t="shared" si="0"/>
        <v>DS11_T2_color</v>
      </c>
      <c r="D43" s="80" t="str">
        <f t="shared" si="1"/>
        <v>to_table</v>
      </c>
      <c r="H43" s="79">
        <f t="shared" ca="1" si="2"/>
        <v>0.38219754804188172</v>
      </c>
      <c r="I43" s="79" cm="1">
        <f t="array" aca="1" ref="I43" ca="1">SQRT(AVERAGE((INDIRECT("'" &amp; C43 &amp; "'!C$3:C$31") - INDIRECT("'" &amp; C43 &amp; "'!I$3:I$31"))^2))</f>
        <v>12.635472781569874</v>
      </c>
      <c r="J43" s="79" cm="1">
        <f t="array" aca="1" ref="J43" ca="1">AVERAGE(ABS(INDIRECT("'"&amp;C43&amp;"'!C$3:C$31")-INDIRECT("'"&amp;C43&amp;"'!I$3:I$31")))</f>
        <v>9.931034482758621</v>
      </c>
      <c r="K43" s="78">
        <f t="shared" ca="1" si="3"/>
        <v>0.50344495775981923</v>
      </c>
      <c r="L43" s="78" cm="1">
        <f t="array" aca="1" ref="L43" ca="1">SQRT(AVERAGE((INDIRECT("'" &amp; C43 &amp; "'!C$3:C$31") - INDIRECT("'" &amp; C43 &amp; "'!J$3:J$31"))^2))</f>
        <v>11.583281650426336</v>
      </c>
      <c r="M43" s="78" cm="1">
        <f t="array" aca="1" ref="M43" ca="1">AVERAGE(ABS(INDIRECT("'"&amp;C43&amp;"'!C$3:C$31")-INDIRECT("'"&amp;C43&amp;"'!J$3:J$31")))</f>
        <v>9.3448275862068968</v>
      </c>
      <c r="N43" s="82">
        <f t="shared" ca="1" si="4"/>
        <v>0.99941483276183452</v>
      </c>
      <c r="O43" s="79" cm="1">
        <f t="array" aca="1" ref="O43" ca="1">SQRT(AVERAGE((INDIRECT("'" &amp; C43 &amp; "'!C$3:C$31") - INDIRECT("'" &amp; C43 &amp; "'!K$3:K$31"))^2))</f>
        <v>3.690621852096529</v>
      </c>
      <c r="P43" s="79" cm="1">
        <f t="array" aca="1" ref="P43" ca="1">AVERAGE(ABS(INDIRECT("'"&amp;C43&amp;"'!C$3:C$31")-INDIRECT("'"&amp;C43&amp;"'!K$3:K$31")))</f>
        <v>3.4827586206896552</v>
      </c>
      <c r="Q43" s="78">
        <f t="shared" ca="1" si="5"/>
        <v>0.46052843294388435</v>
      </c>
      <c r="R43" s="78" cm="1">
        <f t="array" aca="1" ref="R43" ca="1">SQRT(AVERAGE((INDIRECT("'" &amp; C43 &amp; "'!C$3:C$31") - INDIRECT("'" &amp; C43 &amp; "'!L$3:L$31"))^2))</f>
        <v>11.737061842286389</v>
      </c>
      <c r="S43" s="78" cm="1">
        <f t="array" aca="1" ref="S43" ca="1">AVERAGE(ABS(INDIRECT("'"&amp;C43&amp;"'!C$3:C$31")-INDIRECT("'"&amp;C43&amp;"'!L$3:L$31")))</f>
        <v>9.2758620689655178</v>
      </c>
      <c r="T43" s="79">
        <f t="shared" ca="1" si="6"/>
        <v>0.26572445457293831</v>
      </c>
      <c r="U43" s="79" cm="1">
        <f t="array" aca="1" ref="U43" ca="1">SQRT(AVERAGE((INDIRECT("'" &amp; C43 &amp; "'!C$3:C$31") - INDIRECT("'" &amp; C43 &amp; "'!M$3:M$31"))^2))</f>
        <v>32.661270959496591</v>
      </c>
      <c r="V43" s="79" cm="1">
        <f t="array" aca="1" ref="V43" ca="1">AVERAGE(ABS(INDIRECT("'"&amp;C43&amp;"'!C$3:C$31")-INDIRECT("'"&amp;C43&amp;"'!M$3:M$31")))</f>
        <v>27.793103448275861</v>
      </c>
    </row>
    <row r="44" spans="1:22" x14ac:dyDescent="0.35">
      <c r="A44" s="78">
        <v>11</v>
      </c>
      <c r="B44" s="78" t="s">
        <v>176</v>
      </c>
      <c r="C44" s="78" t="str">
        <f t="shared" si="0"/>
        <v>DS11_T2_zebra</v>
      </c>
      <c r="D44" s="80" t="str">
        <f t="shared" si="1"/>
        <v>to_table</v>
      </c>
      <c r="H44" s="79">
        <f t="shared" ca="1" si="2"/>
        <v>0.38219754804188172</v>
      </c>
      <c r="I44" s="79" cm="1">
        <f t="array" aca="1" ref="I44" ca="1">SQRT(AVERAGE((INDIRECT("'" &amp; C44 &amp; "'!C$3:C$31") - INDIRECT("'" &amp; C44 &amp; "'!I$3:I$31"))^2))</f>
        <v>12.635472781569874</v>
      </c>
      <c r="J44" s="79" cm="1">
        <f t="array" aca="1" ref="J44" ca="1">AVERAGE(ABS(INDIRECT("'"&amp;C44&amp;"'!C$3:C$31")-INDIRECT("'"&amp;C44&amp;"'!I$3:I$31")))</f>
        <v>9.931034482758621</v>
      </c>
      <c r="K44" s="78">
        <f t="shared" ca="1" si="3"/>
        <v>0.50344495775981923</v>
      </c>
      <c r="L44" s="78" cm="1">
        <f t="array" aca="1" ref="L44" ca="1">SQRT(AVERAGE((INDIRECT("'" &amp; C44 &amp; "'!C$3:C$31") - INDIRECT("'" &amp; C44 &amp; "'!J$3:J$31"))^2))</f>
        <v>11.583281650426336</v>
      </c>
      <c r="M44" s="78" cm="1">
        <f t="array" aca="1" ref="M44" ca="1">AVERAGE(ABS(INDIRECT("'"&amp;C44&amp;"'!C$3:C$31")-INDIRECT("'"&amp;C44&amp;"'!J$3:J$31")))</f>
        <v>9.3448275862068968</v>
      </c>
      <c r="N44" s="82">
        <f t="shared" ca="1" si="4"/>
        <v>0.99941483276183452</v>
      </c>
      <c r="O44" s="79" cm="1">
        <f t="array" aca="1" ref="O44" ca="1">SQRT(AVERAGE((INDIRECT("'" &amp; C44 &amp; "'!C$3:C$31") - INDIRECT("'" &amp; C44 &amp; "'!K$3:K$31"))^2))</f>
        <v>3.690621852096529</v>
      </c>
      <c r="P44" s="79" cm="1">
        <f t="array" aca="1" ref="P44" ca="1">AVERAGE(ABS(INDIRECT("'"&amp;C44&amp;"'!C$3:C$31")-INDIRECT("'"&amp;C44&amp;"'!K$3:K$31")))</f>
        <v>3.4827586206896552</v>
      </c>
      <c r="Q44" s="78">
        <f t="shared" ca="1" si="5"/>
        <v>0.46052843294388435</v>
      </c>
      <c r="R44" s="78" cm="1">
        <f t="array" aca="1" ref="R44" ca="1">SQRT(AVERAGE((INDIRECT("'" &amp; C44 &amp; "'!C$3:C$31") - INDIRECT("'" &amp; C44 &amp; "'!L$3:L$31"))^2))</f>
        <v>11.737061842286389</v>
      </c>
      <c r="S44" s="78" cm="1">
        <f t="array" aca="1" ref="S44" ca="1">AVERAGE(ABS(INDIRECT("'"&amp;C44&amp;"'!C$3:C$31")-INDIRECT("'"&amp;C44&amp;"'!L$3:L$31")))</f>
        <v>9.2758620689655178</v>
      </c>
      <c r="T44" s="79">
        <f t="shared" ca="1" si="6"/>
        <v>0.26572445457293831</v>
      </c>
      <c r="U44" s="79" cm="1">
        <f t="array" aca="1" ref="U44" ca="1">SQRT(AVERAGE((INDIRECT("'" &amp; C44 &amp; "'!C$3:C$31") - INDIRECT("'" &amp; C44 &amp; "'!M$3:M$31"))^2))</f>
        <v>32.661270959496591</v>
      </c>
      <c r="V44" s="79" cm="1">
        <f t="array" aca="1" ref="V44" ca="1">AVERAGE(ABS(INDIRECT("'"&amp;C44&amp;"'!C$3:C$31")-INDIRECT("'"&amp;C44&amp;"'!M$3:M$31")))</f>
        <v>27.793103448275861</v>
      </c>
    </row>
    <row r="45" spans="1:22" x14ac:dyDescent="0.35">
      <c r="A45" s="78">
        <v>11</v>
      </c>
      <c r="B45" s="78" t="s">
        <v>177</v>
      </c>
      <c r="C45" s="78" t="str">
        <f t="shared" si="0"/>
        <v>DS11_T2_plain</v>
      </c>
      <c r="D45" s="80" t="str">
        <f t="shared" si="1"/>
        <v>to_table</v>
      </c>
      <c r="H45" s="79">
        <f t="shared" ca="1" si="2"/>
        <v>0.38219754804188172</v>
      </c>
      <c r="I45" s="79" cm="1">
        <f t="array" aca="1" ref="I45" ca="1">SQRT(AVERAGE((INDIRECT("'" &amp; C45 &amp; "'!C$3:C$31") - INDIRECT("'" &amp; C45 &amp; "'!I$3:I$31"))^2))</f>
        <v>12.635472781569874</v>
      </c>
      <c r="J45" s="79" cm="1">
        <f t="array" aca="1" ref="J45" ca="1">AVERAGE(ABS(INDIRECT("'"&amp;C45&amp;"'!C$3:C$31")-INDIRECT("'"&amp;C45&amp;"'!I$3:I$31")))</f>
        <v>9.931034482758621</v>
      </c>
      <c r="K45" s="78">
        <f t="shared" ca="1" si="3"/>
        <v>0.50344495775981923</v>
      </c>
      <c r="L45" s="78" cm="1">
        <f t="array" aca="1" ref="L45" ca="1">SQRT(AVERAGE((INDIRECT("'" &amp; C45 &amp; "'!C$3:C$31") - INDIRECT("'" &amp; C45 &amp; "'!J$3:J$31"))^2))</f>
        <v>11.583281650426336</v>
      </c>
      <c r="M45" s="78" cm="1">
        <f t="array" aca="1" ref="M45" ca="1">AVERAGE(ABS(INDIRECT("'"&amp;C45&amp;"'!C$3:C$31")-INDIRECT("'"&amp;C45&amp;"'!J$3:J$31")))</f>
        <v>9.3448275862068968</v>
      </c>
      <c r="N45" s="82">
        <f t="shared" ca="1" si="4"/>
        <v>0.99941483276183452</v>
      </c>
      <c r="O45" s="79" cm="1">
        <f t="array" aca="1" ref="O45" ca="1">SQRT(AVERAGE((INDIRECT("'" &amp; C45 &amp; "'!C$3:C$31") - INDIRECT("'" &amp; C45 &amp; "'!K$3:K$31"))^2))</f>
        <v>3.690621852096529</v>
      </c>
      <c r="P45" s="79" cm="1">
        <f t="array" aca="1" ref="P45" ca="1">AVERAGE(ABS(INDIRECT("'"&amp;C45&amp;"'!C$3:C$31")-INDIRECT("'"&amp;C45&amp;"'!K$3:K$31")))</f>
        <v>3.4827586206896552</v>
      </c>
      <c r="Q45" s="78">
        <f t="shared" ca="1" si="5"/>
        <v>0.46052843294388435</v>
      </c>
      <c r="R45" s="78" cm="1">
        <f t="array" aca="1" ref="R45" ca="1">SQRT(AVERAGE((INDIRECT("'" &amp; C45 &amp; "'!C$3:C$31") - INDIRECT("'" &amp; C45 &amp; "'!L$3:L$31"))^2))</f>
        <v>11.737061842286389</v>
      </c>
      <c r="S45" s="78" cm="1">
        <f t="array" aca="1" ref="S45" ca="1">AVERAGE(ABS(INDIRECT("'"&amp;C45&amp;"'!C$3:C$31")-INDIRECT("'"&amp;C45&amp;"'!L$3:L$31")))</f>
        <v>9.2758620689655178</v>
      </c>
      <c r="T45" s="79">
        <f t="shared" ca="1" si="6"/>
        <v>0.26572445457293831</v>
      </c>
      <c r="U45" s="79" cm="1">
        <f t="array" aca="1" ref="U45" ca="1">SQRT(AVERAGE((INDIRECT("'" &amp; C45 &amp; "'!C$3:C$31") - INDIRECT("'" &amp; C45 &amp; "'!M$3:M$31"))^2))</f>
        <v>32.661270959496591</v>
      </c>
      <c r="V45" s="79" cm="1">
        <f t="array" aca="1" ref="V45" ca="1">AVERAGE(ABS(INDIRECT("'"&amp;C45&amp;"'!C$3:C$31")-INDIRECT("'"&amp;C45&amp;"'!M$3:M$31")))</f>
        <v>27.793103448275861</v>
      </c>
    </row>
    <row r="46" spans="1:22" x14ac:dyDescent="0.35">
      <c r="A46" s="78">
        <v>11</v>
      </c>
      <c r="B46" s="78" t="s">
        <v>178</v>
      </c>
      <c r="C46" s="78" t="str">
        <f t="shared" si="0"/>
        <v>DS11_T2_bar</v>
      </c>
      <c r="D46" s="80" t="str">
        <f t="shared" si="1"/>
        <v>to_table</v>
      </c>
      <c r="H46" s="79">
        <f t="shared" ca="1" si="2"/>
        <v>0.38219754804188172</v>
      </c>
      <c r="I46" s="79" cm="1">
        <f t="array" aca="1" ref="I46" ca="1">SQRT(AVERAGE((INDIRECT("'" &amp; C46 &amp; "'!C$3:C$31") - INDIRECT("'" &amp; C46 &amp; "'!I$3:I$31"))^2))</f>
        <v>12.635472781569874</v>
      </c>
      <c r="J46" s="79" cm="1">
        <f t="array" aca="1" ref="J46" ca="1">AVERAGE(ABS(INDIRECT("'"&amp;C46&amp;"'!C$3:C$31")-INDIRECT("'"&amp;C46&amp;"'!I$3:I$31")))</f>
        <v>9.931034482758621</v>
      </c>
      <c r="K46" s="78">
        <f t="shared" ca="1" si="3"/>
        <v>0.50344495775981923</v>
      </c>
      <c r="L46" s="78" cm="1">
        <f t="array" aca="1" ref="L46" ca="1">SQRT(AVERAGE((INDIRECT("'" &amp; C46 &amp; "'!C$3:C$31") - INDIRECT("'" &amp; C46 &amp; "'!J$3:J$31"))^2))</f>
        <v>11.583281650426336</v>
      </c>
      <c r="M46" s="78" cm="1">
        <f t="array" aca="1" ref="M46" ca="1">AVERAGE(ABS(INDIRECT("'"&amp;C46&amp;"'!C$3:C$31")-INDIRECT("'"&amp;C46&amp;"'!J$3:J$31")))</f>
        <v>9.3448275862068968</v>
      </c>
      <c r="N46" s="82">
        <f t="shared" ca="1" si="4"/>
        <v>0.99941483276183452</v>
      </c>
      <c r="O46" s="79" cm="1">
        <f t="array" aca="1" ref="O46" ca="1">SQRT(AVERAGE((INDIRECT("'" &amp; C46 &amp; "'!C$3:C$31") - INDIRECT("'" &amp; C46 &amp; "'!K$3:K$31"))^2))</f>
        <v>3.690621852096529</v>
      </c>
      <c r="P46" s="79" cm="1">
        <f t="array" aca="1" ref="P46" ca="1">AVERAGE(ABS(INDIRECT("'"&amp;C46&amp;"'!C$3:C$31")-INDIRECT("'"&amp;C46&amp;"'!K$3:K$31")))</f>
        <v>3.4827586206896552</v>
      </c>
      <c r="Q46" s="78">
        <f t="shared" ca="1" si="5"/>
        <v>0.46052843294388435</v>
      </c>
      <c r="R46" s="78" cm="1">
        <f t="array" aca="1" ref="R46" ca="1">SQRT(AVERAGE((INDIRECT("'" &amp; C46 &amp; "'!C$3:C$31") - INDIRECT("'" &amp; C46 &amp; "'!L$3:L$31"))^2))</f>
        <v>11.737061842286389</v>
      </c>
      <c r="S46" s="78" cm="1">
        <f t="array" aca="1" ref="S46" ca="1">AVERAGE(ABS(INDIRECT("'"&amp;C46&amp;"'!C$3:C$31")-INDIRECT("'"&amp;C46&amp;"'!L$3:L$31")))</f>
        <v>9.2758620689655178</v>
      </c>
      <c r="T46" s="79">
        <f t="shared" ca="1" si="6"/>
        <v>0.26572445457293831</v>
      </c>
      <c r="U46" s="79" cm="1">
        <f t="array" aca="1" ref="U46" ca="1">SQRT(AVERAGE((INDIRECT("'" &amp; C46 &amp; "'!C$3:C$31") - INDIRECT("'" &amp; C46 &amp; "'!M$3:M$31"))^2))</f>
        <v>32.661270959496591</v>
      </c>
      <c r="V46" s="79" cm="1">
        <f t="array" aca="1" ref="V46" ca="1">AVERAGE(ABS(INDIRECT("'"&amp;C46&amp;"'!C$3:C$31")-INDIRECT("'"&amp;C46&amp;"'!M$3:M$31")))</f>
        <v>27.793103448275861</v>
      </c>
    </row>
    <row r="47" spans="1:22" x14ac:dyDescent="0.35">
      <c r="A47" s="78">
        <v>12</v>
      </c>
      <c r="B47" s="78" t="s">
        <v>182</v>
      </c>
      <c r="C47" s="78" t="str">
        <f t="shared" si="0"/>
        <v>DS12_T2_color</v>
      </c>
      <c r="D47" s="80" t="str">
        <f t="shared" si="1"/>
        <v>to_table</v>
      </c>
      <c r="H47" s="82">
        <f t="shared" ca="1" si="2"/>
        <v>0.99227475769340701</v>
      </c>
      <c r="I47" s="82" cm="1">
        <f t="array" aca="1" ref="I47" ca="1">SQRT(AVERAGE((INDIRECT("'" &amp; C47 &amp; "'!C$3:C$31") - INDIRECT("'" &amp; C47 &amp; "'!I$3:I$31"))^2))</f>
        <v>5.5429358584629576</v>
      </c>
      <c r="J47" s="82" cm="1">
        <f t="array" aca="1" ref="J47" ca="1">AVERAGE(ABS(INDIRECT("'"&amp;C47&amp;"'!C$3:C$31")-INDIRECT("'"&amp;C47&amp;"'!I$3:I$31")))</f>
        <v>5</v>
      </c>
      <c r="K47" s="78">
        <f t="shared" ca="1" si="3"/>
        <v>0.29649558340320803</v>
      </c>
      <c r="L47" s="78" cm="1">
        <f t="array" aca="1" ref="L47" ca="1">SQRT(AVERAGE((INDIRECT("'" &amp; C47 &amp; "'!C$3:C$31") - INDIRECT("'" &amp; C47 &amp; "'!J$3:J$31"))^2))</f>
        <v>17.70447050499023</v>
      </c>
      <c r="M47" s="78" cm="1">
        <f t="array" aca="1" ref="M47" ca="1">AVERAGE(ABS(INDIRECT("'"&amp;C47&amp;"'!C$3:C$31")-INDIRECT("'"&amp;C47&amp;"'!J$3:J$31")))</f>
        <v>14.689655172413794</v>
      </c>
      <c r="N47" s="79">
        <f t="shared" ca="1" si="4"/>
        <v>0.47029521956280007</v>
      </c>
      <c r="O47" s="79" cm="1">
        <f t="array" aca="1" ref="O47" ca="1">SQRT(AVERAGE((INDIRECT("'" &amp; C47 &amp; "'!C$3:C$31") - INDIRECT("'" &amp; C47 &amp; "'!K$3:K$31"))^2))</f>
        <v>15.132745950421556</v>
      </c>
      <c r="P47" s="79" cm="1">
        <f t="array" aca="1" ref="P47" ca="1">AVERAGE(ABS(INDIRECT("'"&amp;C47&amp;"'!C$3:C$31")-INDIRECT("'"&amp;C47&amp;"'!K$3:K$31")))</f>
        <v>12.103448275862069</v>
      </c>
      <c r="Q47" s="78">
        <f t="shared" ca="1" si="5"/>
        <v>0.57348185461163881</v>
      </c>
      <c r="R47" s="78" cm="1">
        <f t="array" aca="1" ref="R47" ca="1">SQRT(AVERAGE((INDIRECT("'" &amp; C47 &amp; "'!C$3:C$31") - INDIRECT("'" &amp; C47 &amp; "'!L$3:L$31"))^2))</f>
        <v>13.795301548990738</v>
      </c>
      <c r="S47" s="78" cm="1">
        <f t="array" aca="1" ref="S47" ca="1">AVERAGE(ABS(INDIRECT("'"&amp;C47&amp;"'!C$3:C$31")-INDIRECT("'"&amp;C47&amp;"'!L$3:L$31")))</f>
        <v>10.724137931034482</v>
      </c>
      <c r="T47" s="79">
        <f t="shared" ca="1" si="6"/>
        <v>0.33810966944409876</v>
      </c>
      <c r="U47" s="79" cm="1">
        <f t="array" aca="1" ref="U47" ca="1">SQRT(AVERAGE((INDIRECT("'" &amp; C47 &amp; "'!C$3:C$31") - INDIRECT("'" &amp; C47 &amp; "'!M$3:M$31"))^2))</f>
        <v>17.572509879020579</v>
      </c>
      <c r="V47" s="79" cm="1">
        <f t="array" aca="1" ref="V47" ca="1">AVERAGE(ABS(INDIRECT("'"&amp;C47&amp;"'!C$3:C$31")-INDIRECT("'"&amp;C47&amp;"'!M$3:M$31")))</f>
        <v>14.448275862068966</v>
      </c>
    </row>
    <row r="48" spans="1:22" x14ac:dyDescent="0.35">
      <c r="A48" s="78">
        <v>12</v>
      </c>
      <c r="B48" s="78" t="s">
        <v>176</v>
      </c>
      <c r="C48" s="78" t="str">
        <f t="shared" si="0"/>
        <v>DS12_T2_zebra</v>
      </c>
      <c r="D48" s="80" t="str">
        <f t="shared" si="1"/>
        <v>to_table</v>
      </c>
      <c r="H48" s="82">
        <f t="shared" ca="1" si="2"/>
        <v>0.99227475769340701</v>
      </c>
      <c r="I48" s="82" cm="1">
        <f t="array" aca="1" ref="I48" ca="1">SQRT(AVERAGE((INDIRECT("'" &amp; C48 &amp; "'!C$3:C$31") - INDIRECT("'" &amp; C48 &amp; "'!I$3:I$31"))^2))</f>
        <v>5.5429358584629576</v>
      </c>
      <c r="J48" s="82" cm="1">
        <f t="array" aca="1" ref="J48" ca="1">AVERAGE(ABS(INDIRECT("'"&amp;C48&amp;"'!C$3:C$31")-INDIRECT("'"&amp;C48&amp;"'!I$3:I$31")))</f>
        <v>5</v>
      </c>
      <c r="K48" s="78">
        <f t="shared" ca="1" si="3"/>
        <v>0.29649558340320803</v>
      </c>
      <c r="L48" s="78" cm="1">
        <f t="array" aca="1" ref="L48" ca="1">SQRT(AVERAGE((INDIRECT("'" &amp; C48 &amp; "'!C$3:C$31") - INDIRECT("'" &amp; C48 &amp; "'!J$3:J$31"))^2))</f>
        <v>17.70447050499023</v>
      </c>
      <c r="M48" s="78" cm="1">
        <f t="array" aca="1" ref="M48" ca="1">AVERAGE(ABS(INDIRECT("'"&amp;C48&amp;"'!C$3:C$31")-INDIRECT("'"&amp;C48&amp;"'!J$3:J$31")))</f>
        <v>14.689655172413794</v>
      </c>
      <c r="N48" s="79">
        <f t="shared" ca="1" si="4"/>
        <v>0.47029521956280007</v>
      </c>
      <c r="O48" s="79" cm="1">
        <f t="array" aca="1" ref="O48" ca="1">SQRT(AVERAGE((INDIRECT("'" &amp; C48 &amp; "'!C$3:C$31") - INDIRECT("'" &amp; C48 &amp; "'!K$3:K$31"))^2))</f>
        <v>15.132745950421556</v>
      </c>
      <c r="P48" s="79" cm="1">
        <f t="array" aca="1" ref="P48" ca="1">AVERAGE(ABS(INDIRECT("'"&amp;C48&amp;"'!C$3:C$31")-INDIRECT("'"&amp;C48&amp;"'!K$3:K$31")))</f>
        <v>12.103448275862069</v>
      </c>
      <c r="Q48" s="78">
        <f t="shared" ca="1" si="5"/>
        <v>0.57348185461163881</v>
      </c>
      <c r="R48" s="78" cm="1">
        <f t="array" aca="1" ref="R48" ca="1">SQRT(AVERAGE((INDIRECT("'" &amp; C48 &amp; "'!C$3:C$31") - INDIRECT("'" &amp; C48 &amp; "'!L$3:L$31"))^2))</f>
        <v>13.795301548990738</v>
      </c>
      <c r="S48" s="78" cm="1">
        <f t="array" aca="1" ref="S48" ca="1">AVERAGE(ABS(INDIRECT("'"&amp;C48&amp;"'!C$3:C$31")-INDIRECT("'"&amp;C48&amp;"'!L$3:L$31")))</f>
        <v>10.724137931034482</v>
      </c>
      <c r="T48" s="79">
        <f t="shared" ca="1" si="6"/>
        <v>0.33810966944409876</v>
      </c>
      <c r="U48" s="79" cm="1">
        <f t="array" aca="1" ref="U48" ca="1">SQRT(AVERAGE((INDIRECT("'" &amp; C48 &amp; "'!C$3:C$31") - INDIRECT("'" &amp; C48 &amp; "'!M$3:M$31"))^2))</f>
        <v>17.572509879020579</v>
      </c>
      <c r="V48" s="79" cm="1">
        <f t="array" aca="1" ref="V48" ca="1">AVERAGE(ABS(INDIRECT("'"&amp;C48&amp;"'!C$3:C$31")-INDIRECT("'"&amp;C48&amp;"'!M$3:M$31")))</f>
        <v>14.448275862068966</v>
      </c>
    </row>
    <row r="49" spans="1:22" x14ac:dyDescent="0.35">
      <c r="A49" s="78">
        <v>12</v>
      </c>
      <c r="B49" s="78" t="s">
        <v>177</v>
      </c>
      <c r="C49" s="78" t="str">
        <f t="shared" si="0"/>
        <v>DS12_T2_plain</v>
      </c>
      <c r="D49" s="80" t="str">
        <f t="shared" si="1"/>
        <v>to_table</v>
      </c>
      <c r="H49" s="82">
        <f t="shared" ca="1" si="2"/>
        <v>0.99227475769340701</v>
      </c>
      <c r="I49" s="82" cm="1">
        <f t="array" aca="1" ref="I49" ca="1">SQRT(AVERAGE((INDIRECT("'" &amp; C49 &amp; "'!C$3:C$31") - INDIRECT("'" &amp; C49 &amp; "'!I$3:I$31"))^2))</f>
        <v>5.5429358584629576</v>
      </c>
      <c r="J49" s="82" cm="1">
        <f t="array" aca="1" ref="J49" ca="1">AVERAGE(ABS(INDIRECT("'"&amp;C49&amp;"'!C$3:C$31")-INDIRECT("'"&amp;C49&amp;"'!I$3:I$31")))</f>
        <v>5</v>
      </c>
      <c r="K49" s="78">
        <f t="shared" ca="1" si="3"/>
        <v>0.29649558340320803</v>
      </c>
      <c r="L49" s="78" cm="1">
        <f t="array" aca="1" ref="L49" ca="1">SQRT(AVERAGE((INDIRECT("'" &amp; C49 &amp; "'!C$3:C$31") - INDIRECT("'" &amp; C49 &amp; "'!J$3:J$31"))^2))</f>
        <v>17.70447050499023</v>
      </c>
      <c r="M49" s="78" cm="1">
        <f t="array" aca="1" ref="M49" ca="1">AVERAGE(ABS(INDIRECT("'"&amp;C49&amp;"'!C$3:C$31")-INDIRECT("'"&amp;C49&amp;"'!J$3:J$31")))</f>
        <v>14.689655172413794</v>
      </c>
      <c r="N49" s="79">
        <f t="shared" ca="1" si="4"/>
        <v>0.47029521956280007</v>
      </c>
      <c r="O49" s="79" cm="1">
        <f t="array" aca="1" ref="O49" ca="1">SQRT(AVERAGE((INDIRECT("'" &amp; C49 &amp; "'!C$3:C$31") - INDIRECT("'" &amp; C49 &amp; "'!K$3:K$31"))^2))</f>
        <v>15.132745950421556</v>
      </c>
      <c r="P49" s="79" cm="1">
        <f t="array" aca="1" ref="P49" ca="1">AVERAGE(ABS(INDIRECT("'"&amp;C49&amp;"'!C$3:C$31")-INDIRECT("'"&amp;C49&amp;"'!K$3:K$31")))</f>
        <v>12.103448275862069</v>
      </c>
      <c r="Q49" s="78">
        <f t="shared" ca="1" si="5"/>
        <v>0.57348185461163881</v>
      </c>
      <c r="R49" s="78" cm="1">
        <f t="array" aca="1" ref="R49" ca="1">SQRT(AVERAGE((INDIRECT("'" &amp; C49 &amp; "'!C$3:C$31") - INDIRECT("'" &amp; C49 &amp; "'!L$3:L$31"))^2))</f>
        <v>13.795301548990738</v>
      </c>
      <c r="S49" s="78" cm="1">
        <f t="array" aca="1" ref="S49" ca="1">AVERAGE(ABS(INDIRECT("'"&amp;C49&amp;"'!C$3:C$31")-INDIRECT("'"&amp;C49&amp;"'!L$3:L$31")))</f>
        <v>10.724137931034482</v>
      </c>
      <c r="T49" s="79">
        <f t="shared" ca="1" si="6"/>
        <v>0.33810966944409876</v>
      </c>
      <c r="U49" s="79" cm="1">
        <f t="array" aca="1" ref="U49" ca="1">SQRT(AVERAGE((INDIRECT("'" &amp; C49 &amp; "'!C$3:C$31") - INDIRECT("'" &amp; C49 &amp; "'!M$3:M$31"))^2))</f>
        <v>17.572509879020579</v>
      </c>
      <c r="V49" s="79" cm="1">
        <f t="array" aca="1" ref="V49" ca="1">AVERAGE(ABS(INDIRECT("'"&amp;C49&amp;"'!C$3:C$31")-INDIRECT("'"&amp;C49&amp;"'!M$3:M$31")))</f>
        <v>14.448275862068966</v>
      </c>
    </row>
    <row r="50" spans="1:22" x14ac:dyDescent="0.35">
      <c r="A50" s="78">
        <v>12</v>
      </c>
      <c r="B50" s="78" t="s">
        <v>178</v>
      </c>
      <c r="C50" s="78" t="str">
        <f t="shared" si="0"/>
        <v>DS12_T2_bar</v>
      </c>
      <c r="D50" s="80" t="str">
        <f t="shared" si="1"/>
        <v>to_table</v>
      </c>
      <c r="H50" s="82">
        <f t="shared" ca="1" si="2"/>
        <v>0.99227475769340701</v>
      </c>
      <c r="I50" s="82" cm="1">
        <f t="array" aca="1" ref="I50" ca="1">SQRT(AVERAGE((INDIRECT("'" &amp; C50 &amp; "'!C$3:C$31") - INDIRECT("'" &amp; C50 &amp; "'!I$3:I$31"))^2))</f>
        <v>5.5429358584629576</v>
      </c>
      <c r="J50" s="82" cm="1">
        <f t="array" aca="1" ref="J50" ca="1">AVERAGE(ABS(INDIRECT("'"&amp;C50&amp;"'!C$3:C$31")-INDIRECT("'"&amp;C50&amp;"'!I$3:I$31")))</f>
        <v>5</v>
      </c>
      <c r="K50" s="78">
        <f t="shared" ca="1" si="3"/>
        <v>0.29649558340320803</v>
      </c>
      <c r="L50" s="78" cm="1">
        <f t="array" aca="1" ref="L50" ca="1">SQRT(AVERAGE((INDIRECT("'" &amp; C50 &amp; "'!C$3:C$31") - INDIRECT("'" &amp; C50 &amp; "'!J$3:J$31"))^2))</f>
        <v>17.70447050499023</v>
      </c>
      <c r="M50" s="78" cm="1">
        <f t="array" aca="1" ref="M50" ca="1">AVERAGE(ABS(INDIRECT("'"&amp;C50&amp;"'!C$3:C$31")-INDIRECT("'"&amp;C50&amp;"'!J$3:J$31")))</f>
        <v>14.689655172413794</v>
      </c>
      <c r="N50" s="79">
        <f t="shared" ca="1" si="4"/>
        <v>0.47029521956280007</v>
      </c>
      <c r="O50" s="79" cm="1">
        <f t="array" aca="1" ref="O50" ca="1">SQRT(AVERAGE((INDIRECT("'" &amp; C50 &amp; "'!C$3:C$31") - INDIRECT("'" &amp; C50 &amp; "'!K$3:K$31"))^2))</f>
        <v>15.132745950421556</v>
      </c>
      <c r="P50" s="79" cm="1">
        <f t="array" aca="1" ref="P50" ca="1">AVERAGE(ABS(INDIRECT("'"&amp;C50&amp;"'!C$3:C$31")-INDIRECT("'"&amp;C50&amp;"'!K$3:K$31")))</f>
        <v>12.103448275862069</v>
      </c>
      <c r="Q50" s="78">
        <f t="shared" ca="1" si="5"/>
        <v>0.57348185461163881</v>
      </c>
      <c r="R50" s="78" cm="1">
        <f t="array" aca="1" ref="R50" ca="1">SQRT(AVERAGE((INDIRECT("'" &amp; C50 &amp; "'!C$3:C$31") - INDIRECT("'" &amp; C50 &amp; "'!L$3:L$31"))^2))</f>
        <v>13.795301548990738</v>
      </c>
      <c r="S50" s="78" cm="1">
        <f t="array" aca="1" ref="S50" ca="1">AVERAGE(ABS(INDIRECT("'"&amp;C50&amp;"'!C$3:C$31")-INDIRECT("'"&amp;C50&amp;"'!L$3:L$31")))</f>
        <v>10.724137931034482</v>
      </c>
      <c r="T50" s="79">
        <f t="shared" ca="1" si="6"/>
        <v>0.33810966944409876</v>
      </c>
      <c r="U50" s="79" cm="1">
        <f t="array" aca="1" ref="U50" ca="1">SQRT(AVERAGE((INDIRECT("'" &amp; C50 &amp; "'!C$3:C$31") - INDIRECT("'" &amp; C50 &amp; "'!M$3:M$31"))^2))</f>
        <v>17.572509879020579</v>
      </c>
      <c r="V50" s="79" cm="1">
        <f t="array" aca="1" ref="V50" ca="1">AVERAGE(ABS(INDIRECT("'"&amp;C50&amp;"'!C$3:C$31")-INDIRECT("'"&amp;C50&amp;"'!M$3:M$31")))</f>
        <v>14.448275862068966</v>
      </c>
    </row>
    <row r="51" spans="1:22" x14ac:dyDescent="0.35">
      <c r="A51" s="78">
        <v>13</v>
      </c>
      <c r="B51" s="78" t="s">
        <v>182</v>
      </c>
      <c r="C51" s="78" t="str">
        <f t="shared" si="0"/>
        <v>DS13_T2_color</v>
      </c>
      <c r="D51" s="80" t="str">
        <f t="shared" si="1"/>
        <v>to_table</v>
      </c>
      <c r="H51" s="82">
        <f t="shared" ca="1" si="2"/>
        <v>0.99227475769340712</v>
      </c>
      <c r="I51" s="82" cm="1">
        <f t="array" aca="1" ref="I51" ca="1">SQRT(AVERAGE((INDIRECT("'" &amp; C51 &amp; "'!C$3:C$31") - INDIRECT("'" &amp; C51 &amp; "'!I$3:I$31"))^2))</f>
        <v>5.5429358584629576</v>
      </c>
      <c r="J51" s="82" cm="1">
        <f t="array" aca="1" ref="J51" ca="1">AVERAGE(ABS(INDIRECT("'"&amp;C51&amp;"'!C$3:C$31")-INDIRECT("'"&amp;C51&amp;"'!I$3:I$31")))</f>
        <v>5</v>
      </c>
      <c r="K51" s="78">
        <f t="shared" ca="1" si="3"/>
        <v>0.45923523731133725</v>
      </c>
      <c r="L51" s="78" cm="1">
        <f t="array" aca="1" ref="L51" ca="1">SQRT(AVERAGE((INDIRECT("'" &amp; C51 &amp; "'!C$3:C$31") - INDIRECT("'" &amp; C51 &amp; "'!J$3:J$31"))^2))</f>
        <v>15.881023158213836</v>
      </c>
      <c r="M51" s="78" cm="1">
        <f t="array" aca="1" ref="M51" ca="1">AVERAGE(ABS(INDIRECT("'"&amp;C51&amp;"'!C$3:C$31")-INDIRECT("'"&amp;C51&amp;"'!J$3:J$31")))</f>
        <v>12.413793103448276</v>
      </c>
      <c r="N51" s="79">
        <f t="shared" ca="1" si="4"/>
        <v>0.58323360463003704</v>
      </c>
      <c r="O51" s="79" cm="1">
        <f t="array" aca="1" ref="O51" ca="1">SQRT(AVERAGE((INDIRECT("'" &amp; C51 &amp; "'!C$3:C$31") - INDIRECT("'" &amp; C51 &amp; "'!K$3:K$31"))^2))</f>
        <v>13.495848659290855</v>
      </c>
      <c r="P51" s="79" cm="1">
        <f t="array" aca="1" ref="P51" ca="1">AVERAGE(ABS(INDIRECT("'"&amp;C51&amp;"'!C$3:C$31")-INDIRECT("'"&amp;C51&amp;"'!K$3:K$31")))</f>
        <v>10.275862068965518</v>
      </c>
      <c r="Q51" s="78">
        <f t="shared" ca="1" si="5"/>
        <v>0.2156054732914319</v>
      </c>
      <c r="R51" s="78" cm="1">
        <f t="array" aca="1" ref="R51" ca="1">SQRT(AVERAGE((INDIRECT("'" &amp; C51 &amp; "'!C$3:C$31") - INDIRECT("'" &amp; C51 &amp; "'!L$3:L$31"))^2))</f>
        <v>18.057379807636583</v>
      </c>
      <c r="S51" s="78" cm="1">
        <f t="array" aca="1" ref="S51" ca="1">AVERAGE(ABS(INDIRECT("'"&amp;C51&amp;"'!C$3:C$31")-INDIRECT("'"&amp;C51&amp;"'!L$3:L$31")))</f>
        <v>14.689655172413794</v>
      </c>
      <c r="T51" s="79">
        <f t="shared" ca="1" si="6"/>
        <v>0.35811583882783915</v>
      </c>
      <c r="U51" s="79" cm="1">
        <f t="array" aca="1" ref="U51" ca="1">SQRT(AVERAGE((INDIRECT("'" &amp; C51 &amp; "'!C$3:C$31") - INDIRECT("'" &amp; C51 &amp; "'!M$3:M$31"))^2))</f>
        <v>17.266671104601567</v>
      </c>
      <c r="V51" s="79" cm="1">
        <f t="array" aca="1" ref="V51" ca="1">AVERAGE(ABS(INDIRECT("'"&amp;C51&amp;"'!C$3:C$31")-INDIRECT("'"&amp;C51&amp;"'!M$3:M$31")))</f>
        <v>14.551724137931034</v>
      </c>
    </row>
    <row r="52" spans="1:22" x14ac:dyDescent="0.35">
      <c r="A52" s="78">
        <v>13</v>
      </c>
      <c r="B52" s="78" t="s">
        <v>176</v>
      </c>
      <c r="C52" s="78" t="str">
        <f t="shared" si="0"/>
        <v>DS13_T2_zebra</v>
      </c>
      <c r="D52" s="80" t="str">
        <f t="shared" si="1"/>
        <v>to_table</v>
      </c>
      <c r="H52" s="82">
        <f t="shared" ca="1" si="2"/>
        <v>0.99227475769340712</v>
      </c>
      <c r="I52" s="82" cm="1">
        <f t="array" aca="1" ref="I52" ca="1">SQRT(AVERAGE((INDIRECT("'" &amp; C52 &amp; "'!C$3:C$31") - INDIRECT("'" &amp; C52 &amp; "'!I$3:I$31"))^2))</f>
        <v>5.5429358584629576</v>
      </c>
      <c r="J52" s="82" cm="1">
        <f t="array" aca="1" ref="J52" ca="1">AVERAGE(ABS(INDIRECT("'"&amp;C52&amp;"'!C$3:C$31")-INDIRECT("'"&amp;C52&amp;"'!I$3:I$31")))</f>
        <v>5</v>
      </c>
      <c r="K52" s="78">
        <f t="shared" ca="1" si="3"/>
        <v>0.45923523731133725</v>
      </c>
      <c r="L52" s="78" cm="1">
        <f t="array" aca="1" ref="L52" ca="1">SQRT(AVERAGE((INDIRECT("'" &amp; C52 &amp; "'!C$3:C$31") - INDIRECT("'" &amp; C52 &amp; "'!J$3:J$31"))^2))</f>
        <v>15.881023158213836</v>
      </c>
      <c r="M52" s="78" cm="1">
        <f t="array" aca="1" ref="M52" ca="1">AVERAGE(ABS(INDIRECT("'"&amp;C52&amp;"'!C$3:C$31")-INDIRECT("'"&amp;C52&amp;"'!J$3:J$31")))</f>
        <v>12.413793103448276</v>
      </c>
      <c r="N52" s="79">
        <f t="shared" ca="1" si="4"/>
        <v>0.58323360463003704</v>
      </c>
      <c r="O52" s="79" cm="1">
        <f t="array" aca="1" ref="O52" ca="1">SQRT(AVERAGE((INDIRECT("'" &amp; C52 &amp; "'!C$3:C$31") - INDIRECT("'" &amp; C52 &amp; "'!K$3:K$31"))^2))</f>
        <v>13.495848659290855</v>
      </c>
      <c r="P52" s="79" cm="1">
        <f t="array" aca="1" ref="P52" ca="1">AVERAGE(ABS(INDIRECT("'"&amp;C52&amp;"'!C$3:C$31")-INDIRECT("'"&amp;C52&amp;"'!K$3:K$31")))</f>
        <v>10.275862068965518</v>
      </c>
      <c r="Q52" s="78">
        <f t="shared" ca="1" si="5"/>
        <v>0.2156054732914319</v>
      </c>
      <c r="R52" s="78" cm="1">
        <f t="array" aca="1" ref="R52" ca="1">SQRT(AVERAGE((INDIRECT("'" &amp; C52 &amp; "'!C$3:C$31") - INDIRECT("'" &amp; C52 &amp; "'!L$3:L$31"))^2))</f>
        <v>18.057379807636583</v>
      </c>
      <c r="S52" s="78" cm="1">
        <f t="array" aca="1" ref="S52" ca="1">AVERAGE(ABS(INDIRECT("'"&amp;C52&amp;"'!C$3:C$31")-INDIRECT("'"&amp;C52&amp;"'!L$3:L$31")))</f>
        <v>14.689655172413794</v>
      </c>
      <c r="T52" s="79">
        <f t="shared" ca="1" si="6"/>
        <v>0.35938953910853022</v>
      </c>
      <c r="U52" s="79" cm="1">
        <f t="array" aca="1" ref="U52" ca="1">SQRT(AVERAGE((INDIRECT("'" &amp; C52 &amp; "'!C$3:C$31") - INDIRECT("'" &amp; C52 &amp; "'!M$3:M$31"))^2))</f>
        <v>17.281642642231468</v>
      </c>
      <c r="V52" s="79" cm="1">
        <f t="array" aca="1" ref="V52" ca="1">AVERAGE(ABS(INDIRECT("'"&amp;C52&amp;"'!C$3:C$31")-INDIRECT("'"&amp;C52&amp;"'!M$3:M$31")))</f>
        <v>14.586206896551724</v>
      </c>
    </row>
    <row r="53" spans="1:22" x14ac:dyDescent="0.35">
      <c r="A53" s="78">
        <v>13</v>
      </c>
      <c r="B53" s="78" t="s">
        <v>177</v>
      </c>
      <c r="C53" s="78" t="str">
        <f t="shared" si="0"/>
        <v>DS13_T2_plain</v>
      </c>
      <c r="D53" s="80" t="str">
        <f t="shared" si="1"/>
        <v>to_table</v>
      </c>
      <c r="H53" s="82">
        <f t="shared" ca="1" si="2"/>
        <v>0.99227475769340712</v>
      </c>
      <c r="I53" s="82" cm="1">
        <f t="array" aca="1" ref="I53" ca="1">SQRT(AVERAGE((INDIRECT("'" &amp; C53 &amp; "'!C$3:C$31") - INDIRECT("'" &amp; C53 &amp; "'!I$3:I$31"))^2))</f>
        <v>5.5429358584629576</v>
      </c>
      <c r="J53" s="82" cm="1">
        <f t="array" aca="1" ref="J53" ca="1">AVERAGE(ABS(INDIRECT("'"&amp;C53&amp;"'!C$3:C$31")-INDIRECT("'"&amp;C53&amp;"'!I$3:I$31")))</f>
        <v>5</v>
      </c>
      <c r="K53" s="78">
        <f t="shared" ca="1" si="3"/>
        <v>0.45923523731133725</v>
      </c>
      <c r="L53" s="78" cm="1">
        <f t="array" aca="1" ref="L53" ca="1">SQRT(AVERAGE((INDIRECT("'" &amp; C53 &amp; "'!C$3:C$31") - INDIRECT("'" &amp; C53 &amp; "'!J$3:J$31"))^2))</f>
        <v>15.881023158213836</v>
      </c>
      <c r="M53" s="78" cm="1">
        <f t="array" aca="1" ref="M53" ca="1">AVERAGE(ABS(INDIRECT("'"&amp;C53&amp;"'!C$3:C$31")-INDIRECT("'"&amp;C53&amp;"'!J$3:J$31")))</f>
        <v>12.413793103448276</v>
      </c>
      <c r="N53" s="79">
        <f t="shared" ca="1" si="4"/>
        <v>0.58323360463003704</v>
      </c>
      <c r="O53" s="79" cm="1">
        <f t="array" aca="1" ref="O53" ca="1">SQRT(AVERAGE((INDIRECT("'" &amp; C53 &amp; "'!C$3:C$31") - INDIRECT("'" &amp; C53 &amp; "'!K$3:K$31"))^2))</f>
        <v>13.495848659290855</v>
      </c>
      <c r="P53" s="79" cm="1">
        <f t="array" aca="1" ref="P53" ca="1">AVERAGE(ABS(INDIRECT("'"&amp;C53&amp;"'!C$3:C$31")-INDIRECT("'"&amp;C53&amp;"'!K$3:K$31")))</f>
        <v>10.275862068965518</v>
      </c>
      <c r="Q53" s="78">
        <f t="shared" ca="1" si="5"/>
        <v>0.2156054732914319</v>
      </c>
      <c r="R53" s="78" cm="1">
        <f t="array" aca="1" ref="R53" ca="1">SQRT(AVERAGE((INDIRECT("'" &amp; C53 &amp; "'!C$3:C$31") - INDIRECT("'" &amp; C53 &amp; "'!L$3:L$31"))^2))</f>
        <v>18.057379807636583</v>
      </c>
      <c r="S53" s="78" cm="1">
        <f t="array" aca="1" ref="S53" ca="1">AVERAGE(ABS(INDIRECT("'"&amp;C53&amp;"'!C$3:C$31")-INDIRECT("'"&amp;C53&amp;"'!L$3:L$31")))</f>
        <v>14.689655172413794</v>
      </c>
      <c r="T53" s="79">
        <f t="shared" ca="1" si="6"/>
        <v>0.35938953910853022</v>
      </c>
      <c r="U53" s="79" cm="1">
        <f t="array" aca="1" ref="U53" ca="1">SQRT(AVERAGE((INDIRECT("'" &amp; C53 &amp; "'!C$3:C$31") - INDIRECT("'" &amp; C53 &amp; "'!M$3:M$31"))^2))</f>
        <v>17.281642642231468</v>
      </c>
      <c r="V53" s="79" cm="1">
        <f t="array" aca="1" ref="V53" ca="1">AVERAGE(ABS(INDIRECT("'"&amp;C53&amp;"'!C$3:C$31")-INDIRECT("'"&amp;C53&amp;"'!M$3:M$31")))</f>
        <v>14.586206896551724</v>
      </c>
    </row>
    <row r="54" spans="1:22" x14ac:dyDescent="0.35">
      <c r="A54" s="78">
        <v>13</v>
      </c>
      <c r="B54" s="78" t="s">
        <v>178</v>
      </c>
      <c r="C54" s="78" t="str">
        <f t="shared" si="0"/>
        <v>DS13_T2_bar</v>
      </c>
      <c r="D54" s="80" t="str">
        <f t="shared" si="1"/>
        <v>to_table</v>
      </c>
      <c r="H54" s="82">
        <f t="shared" ca="1" si="2"/>
        <v>0.99227475769340712</v>
      </c>
      <c r="I54" s="82" cm="1">
        <f t="array" aca="1" ref="I54" ca="1">SQRT(AVERAGE((INDIRECT("'" &amp; C54 &amp; "'!C$3:C$31") - INDIRECT("'" &amp; C54 &amp; "'!I$3:I$31"))^2))</f>
        <v>5.5429358584629576</v>
      </c>
      <c r="J54" s="82" cm="1">
        <f t="array" aca="1" ref="J54" ca="1">AVERAGE(ABS(INDIRECT("'"&amp;C54&amp;"'!C$3:C$31")-INDIRECT("'"&amp;C54&amp;"'!I$3:I$31")))</f>
        <v>5</v>
      </c>
      <c r="K54" s="78">
        <f t="shared" ca="1" si="3"/>
        <v>0.45923523731133725</v>
      </c>
      <c r="L54" s="78" cm="1">
        <f t="array" aca="1" ref="L54" ca="1">SQRT(AVERAGE((INDIRECT("'" &amp; C54 &amp; "'!C$3:C$31") - INDIRECT("'" &amp; C54 &amp; "'!J$3:J$31"))^2))</f>
        <v>15.881023158213836</v>
      </c>
      <c r="M54" s="78" cm="1">
        <f t="array" aca="1" ref="M54" ca="1">AVERAGE(ABS(INDIRECT("'"&amp;C54&amp;"'!C$3:C$31")-INDIRECT("'"&amp;C54&amp;"'!J$3:J$31")))</f>
        <v>12.413793103448276</v>
      </c>
      <c r="N54" s="79">
        <f t="shared" ca="1" si="4"/>
        <v>0.58323360463003704</v>
      </c>
      <c r="O54" s="79" cm="1">
        <f t="array" aca="1" ref="O54" ca="1">SQRT(AVERAGE((INDIRECT("'" &amp; C54 &amp; "'!C$3:C$31") - INDIRECT("'" &amp; C54 &amp; "'!K$3:K$31"))^2))</f>
        <v>13.495848659290855</v>
      </c>
      <c r="P54" s="79" cm="1">
        <f t="array" aca="1" ref="P54" ca="1">AVERAGE(ABS(INDIRECT("'"&amp;C54&amp;"'!C$3:C$31")-INDIRECT("'"&amp;C54&amp;"'!K$3:K$31")))</f>
        <v>10.275862068965518</v>
      </c>
      <c r="Q54" s="78">
        <f t="shared" ca="1" si="5"/>
        <v>0.2156054732914319</v>
      </c>
      <c r="R54" s="78" cm="1">
        <f t="array" aca="1" ref="R54" ca="1">SQRT(AVERAGE((INDIRECT("'" &amp; C54 &amp; "'!C$3:C$31") - INDIRECT("'" &amp; C54 &amp; "'!L$3:L$31"))^2))</f>
        <v>18.057379807636583</v>
      </c>
      <c r="S54" s="78" cm="1">
        <f t="array" aca="1" ref="S54" ca="1">AVERAGE(ABS(INDIRECT("'"&amp;C54&amp;"'!C$3:C$31")-INDIRECT("'"&amp;C54&amp;"'!L$3:L$31")))</f>
        <v>14.689655172413794</v>
      </c>
      <c r="T54" s="79">
        <f t="shared" ca="1" si="6"/>
        <v>0.35938953910853022</v>
      </c>
      <c r="U54" s="79" cm="1">
        <f t="array" aca="1" ref="U54" ca="1">SQRT(AVERAGE((INDIRECT("'" &amp; C54 &amp; "'!C$3:C$31") - INDIRECT("'" &amp; C54 &amp; "'!M$3:M$31"))^2))</f>
        <v>17.281642642231468</v>
      </c>
      <c r="V54" s="79" cm="1">
        <f t="array" aca="1" ref="V54" ca="1">AVERAGE(ABS(INDIRECT("'"&amp;C54&amp;"'!C$3:C$31")-INDIRECT("'"&amp;C54&amp;"'!M$3:M$31")))</f>
        <v>14.586206896551724</v>
      </c>
    </row>
    <row r="55" spans="1:22" x14ac:dyDescent="0.35">
      <c r="A55" s="78">
        <v>14</v>
      </c>
      <c r="B55" s="78" t="s">
        <v>182</v>
      </c>
      <c r="C55" s="78" t="str">
        <f t="shared" si="0"/>
        <v>DS14_T2_color</v>
      </c>
      <c r="D55" s="80" t="str">
        <f t="shared" si="1"/>
        <v>to_table</v>
      </c>
      <c r="H55" s="79">
        <f t="shared" ca="1" si="2"/>
        <v>0.53864796711395135</v>
      </c>
      <c r="I55" s="79" cm="1">
        <f t="array" aca="1" ref="I55" ca="1">SQRT(AVERAGE((INDIRECT("'" &amp; C55 &amp; "'!C$3:C$31") - INDIRECT("'" &amp; C55 &amp; "'!I$3:I$31"))^2))</f>
        <v>11.088981794618446</v>
      </c>
      <c r="J55" s="79" cm="1">
        <f t="array" aca="1" ref="J55" ca="1">AVERAGE(ABS(INDIRECT("'"&amp;C55&amp;"'!C$3:C$31")-INDIRECT("'"&amp;C55&amp;"'!I$3:I$31")))</f>
        <v>8.6896551724137936</v>
      </c>
      <c r="K55" s="78">
        <f t="shared" ca="1" si="3"/>
        <v>0.42741410750041664</v>
      </c>
      <c r="L55" s="78" cm="1">
        <f t="array" aca="1" ref="L55" ca="1">SQRT(AVERAGE((INDIRECT("'" &amp; C55 &amp; "'!C$3:C$31") - INDIRECT("'" &amp; C55 &amp; "'!J$3:J$31"))^2))</f>
        <v>18.928176406325189</v>
      </c>
      <c r="M55" s="78" cm="1">
        <f t="array" aca="1" ref="M55" ca="1">AVERAGE(ABS(INDIRECT("'"&amp;C55&amp;"'!C$3:C$31")-INDIRECT("'"&amp;C55&amp;"'!J$3:J$31")))</f>
        <v>14.620689655172415</v>
      </c>
      <c r="N55" s="79">
        <f t="shared" ca="1" si="4"/>
        <v>0.60239987825751229</v>
      </c>
      <c r="O55" s="79" cm="1">
        <f t="array" aca="1" ref="O55" ca="1">SQRT(AVERAGE((INDIRECT("'" &amp; C55 &amp; "'!C$3:C$31") - INDIRECT("'" &amp; C55 &amp; "'!K$3:K$31"))^2))</f>
        <v>10.277192693297739</v>
      </c>
      <c r="P55" s="79" cm="1">
        <f t="array" aca="1" ref="P55" ca="1">AVERAGE(ABS(INDIRECT("'"&amp;C55&amp;"'!C$3:C$31")-INDIRECT("'"&amp;C55&amp;"'!K$3:K$31")))</f>
        <v>8.3103448275862064</v>
      </c>
      <c r="Q55" s="82">
        <f t="shared" ca="1" si="5"/>
        <v>0.99941483276183463</v>
      </c>
      <c r="R55" s="82" cm="1">
        <f t="array" aca="1" ref="R55" ca="1">SQRT(AVERAGE((INDIRECT("'" &amp; C55 &amp; "'!C$3:C$31") - INDIRECT("'" &amp; C55 &amp; "'!L$3:L$31"))^2))</f>
        <v>3.690621852096529</v>
      </c>
      <c r="S55" s="82" cm="1">
        <f t="array" aca="1" ref="S55" ca="1">AVERAGE(ABS(INDIRECT("'"&amp;C55&amp;"'!C$3:C$31")-INDIRECT("'"&amp;C55&amp;"'!L$3:L$31")))</f>
        <v>3.4827586206896552</v>
      </c>
      <c r="T55" s="79">
        <f t="shared" ca="1" si="6"/>
        <v>0.48478464326720977</v>
      </c>
      <c r="U55" s="79" cm="1">
        <f t="array" aca="1" ref="U55" ca="1">SQRT(AVERAGE((INDIRECT("'" &amp; C55 &amp; "'!C$3:C$31") - INDIRECT("'" &amp; C55 &amp; "'!M$3:M$31"))^2))</f>
        <v>11.713534759060739</v>
      </c>
      <c r="V55" s="79" cm="1">
        <f t="array" aca="1" ref="V55" ca="1">AVERAGE(ABS(INDIRECT("'"&amp;C55&amp;"'!C$3:C$31")-INDIRECT("'"&amp;C55&amp;"'!M$3:M$31")))</f>
        <v>8.7931034482758612</v>
      </c>
    </row>
    <row r="56" spans="1:22" x14ac:dyDescent="0.35">
      <c r="A56" s="78">
        <v>14</v>
      </c>
      <c r="B56" s="78" t="s">
        <v>176</v>
      </c>
      <c r="C56" s="78" t="str">
        <f t="shared" si="0"/>
        <v>DS14_T2_zebra</v>
      </c>
      <c r="D56" s="80" t="str">
        <f t="shared" si="1"/>
        <v>to_table</v>
      </c>
      <c r="H56" s="79">
        <f t="shared" ca="1" si="2"/>
        <v>0.53864796711395135</v>
      </c>
      <c r="I56" s="79" cm="1">
        <f t="array" aca="1" ref="I56" ca="1">SQRT(AVERAGE((INDIRECT("'" &amp; C56 &amp; "'!C$3:C$31") - INDIRECT("'" &amp; C56 &amp; "'!I$3:I$31"))^2))</f>
        <v>11.088981794618446</v>
      </c>
      <c r="J56" s="79" cm="1">
        <f t="array" aca="1" ref="J56" ca="1">AVERAGE(ABS(INDIRECT("'"&amp;C56&amp;"'!C$3:C$31")-INDIRECT("'"&amp;C56&amp;"'!I$3:I$31")))</f>
        <v>8.6896551724137936</v>
      </c>
      <c r="K56" s="78">
        <f t="shared" ca="1" si="3"/>
        <v>0.42741410750041664</v>
      </c>
      <c r="L56" s="78" cm="1">
        <f t="array" aca="1" ref="L56" ca="1">SQRT(AVERAGE((INDIRECT("'" &amp; C56 &amp; "'!C$3:C$31") - INDIRECT("'" &amp; C56 &amp; "'!J$3:J$31"))^2))</f>
        <v>18.928176406325189</v>
      </c>
      <c r="M56" s="78" cm="1">
        <f t="array" aca="1" ref="M56" ca="1">AVERAGE(ABS(INDIRECT("'"&amp;C56&amp;"'!C$3:C$31")-INDIRECT("'"&amp;C56&amp;"'!J$3:J$31")))</f>
        <v>14.620689655172415</v>
      </c>
      <c r="N56" s="79">
        <f t="shared" ca="1" si="4"/>
        <v>0.60239987825751229</v>
      </c>
      <c r="O56" s="79" cm="1">
        <f t="array" aca="1" ref="O56" ca="1">SQRT(AVERAGE((INDIRECT("'" &amp; C56 &amp; "'!C$3:C$31") - INDIRECT("'" &amp; C56 &amp; "'!K$3:K$31"))^2))</f>
        <v>10.277192693297739</v>
      </c>
      <c r="P56" s="79" cm="1">
        <f t="array" aca="1" ref="P56" ca="1">AVERAGE(ABS(INDIRECT("'"&amp;C56&amp;"'!C$3:C$31")-INDIRECT("'"&amp;C56&amp;"'!K$3:K$31")))</f>
        <v>8.3103448275862064</v>
      </c>
      <c r="Q56" s="82">
        <f t="shared" ca="1" si="5"/>
        <v>0.99941483276183463</v>
      </c>
      <c r="R56" s="82" cm="1">
        <f t="array" aca="1" ref="R56" ca="1">SQRT(AVERAGE((INDIRECT("'" &amp; C56 &amp; "'!C$3:C$31") - INDIRECT("'" &amp; C56 &amp; "'!L$3:L$31"))^2))</f>
        <v>3.690621852096529</v>
      </c>
      <c r="S56" s="82" cm="1">
        <f t="array" aca="1" ref="S56" ca="1">AVERAGE(ABS(INDIRECT("'"&amp;C56&amp;"'!C$3:C$31")-INDIRECT("'"&amp;C56&amp;"'!L$3:L$31")))</f>
        <v>3.4827586206896552</v>
      </c>
      <c r="T56" s="79">
        <f t="shared" ca="1" si="6"/>
        <v>0.48478464326720977</v>
      </c>
      <c r="U56" s="79" cm="1">
        <f t="array" aca="1" ref="U56" ca="1">SQRT(AVERAGE((INDIRECT("'" &amp; C56 &amp; "'!C$3:C$31") - INDIRECT("'" &amp; C56 &amp; "'!M$3:M$31"))^2))</f>
        <v>11.713534759060739</v>
      </c>
      <c r="V56" s="79" cm="1">
        <f t="array" aca="1" ref="V56" ca="1">AVERAGE(ABS(INDIRECT("'"&amp;C56&amp;"'!C$3:C$31")-INDIRECT("'"&amp;C56&amp;"'!M$3:M$31")))</f>
        <v>8.7931034482758612</v>
      </c>
    </row>
    <row r="57" spans="1:22" x14ac:dyDescent="0.35">
      <c r="A57" s="78">
        <v>14</v>
      </c>
      <c r="B57" s="78" t="s">
        <v>177</v>
      </c>
      <c r="C57" s="78" t="str">
        <f t="shared" si="0"/>
        <v>DS14_T2_plain</v>
      </c>
      <c r="D57" s="80" t="str">
        <f t="shared" si="1"/>
        <v>to_table</v>
      </c>
      <c r="H57" s="79">
        <f t="shared" ca="1" si="2"/>
        <v>0.53864796711395135</v>
      </c>
      <c r="I57" s="79" cm="1">
        <f t="array" aca="1" ref="I57" ca="1">SQRT(AVERAGE((INDIRECT("'" &amp; C57 &amp; "'!C$3:C$31") - INDIRECT("'" &amp; C57 &amp; "'!I$3:I$31"))^2))</f>
        <v>11.088981794618446</v>
      </c>
      <c r="J57" s="79" cm="1">
        <f t="array" aca="1" ref="J57" ca="1">AVERAGE(ABS(INDIRECT("'"&amp;C57&amp;"'!C$3:C$31")-INDIRECT("'"&amp;C57&amp;"'!I$3:I$31")))</f>
        <v>8.6896551724137936</v>
      </c>
      <c r="K57" s="78">
        <f t="shared" ca="1" si="3"/>
        <v>0.42741410750041664</v>
      </c>
      <c r="L57" s="78" cm="1">
        <f t="array" aca="1" ref="L57" ca="1">SQRT(AVERAGE((INDIRECT("'" &amp; C57 &amp; "'!C$3:C$31") - INDIRECT("'" &amp; C57 &amp; "'!J$3:J$31"))^2))</f>
        <v>18.928176406325189</v>
      </c>
      <c r="M57" s="78" cm="1">
        <f t="array" aca="1" ref="M57" ca="1">AVERAGE(ABS(INDIRECT("'"&amp;C57&amp;"'!C$3:C$31")-INDIRECT("'"&amp;C57&amp;"'!J$3:J$31")))</f>
        <v>14.620689655172415</v>
      </c>
      <c r="N57" s="79">
        <f t="shared" ca="1" si="4"/>
        <v>0.60239987825751229</v>
      </c>
      <c r="O57" s="79" cm="1">
        <f t="array" aca="1" ref="O57" ca="1">SQRT(AVERAGE((INDIRECT("'" &amp; C57 &amp; "'!C$3:C$31") - INDIRECT("'" &amp; C57 &amp; "'!K$3:K$31"))^2))</f>
        <v>10.277192693297739</v>
      </c>
      <c r="P57" s="79" cm="1">
        <f t="array" aca="1" ref="P57" ca="1">AVERAGE(ABS(INDIRECT("'"&amp;C57&amp;"'!C$3:C$31")-INDIRECT("'"&amp;C57&amp;"'!K$3:K$31")))</f>
        <v>8.3103448275862064</v>
      </c>
      <c r="Q57" s="82">
        <f t="shared" ca="1" si="5"/>
        <v>0.99941483276183463</v>
      </c>
      <c r="R57" s="82" cm="1">
        <f t="array" aca="1" ref="R57" ca="1">SQRT(AVERAGE((INDIRECT("'" &amp; C57 &amp; "'!C$3:C$31") - INDIRECT("'" &amp; C57 &amp; "'!L$3:L$31"))^2))</f>
        <v>3.690621852096529</v>
      </c>
      <c r="S57" s="82" cm="1">
        <f t="array" aca="1" ref="S57" ca="1">AVERAGE(ABS(INDIRECT("'"&amp;C57&amp;"'!C$3:C$31")-INDIRECT("'"&amp;C57&amp;"'!L$3:L$31")))</f>
        <v>3.4827586206896552</v>
      </c>
      <c r="T57" s="79">
        <f t="shared" ca="1" si="6"/>
        <v>0.48478464326720977</v>
      </c>
      <c r="U57" s="79" cm="1">
        <f t="array" aca="1" ref="U57" ca="1">SQRT(AVERAGE((INDIRECT("'" &amp; C57 &amp; "'!C$3:C$31") - INDIRECT("'" &amp; C57 &amp; "'!M$3:M$31"))^2))</f>
        <v>11.713534759060739</v>
      </c>
      <c r="V57" s="79" cm="1">
        <f t="array" aca="1" ref="V57" ca="1">AVERAGE(ABS(INDIRECT("'"&amp;C57&amp;"'!C$3:C$31")-INDIRECT("'"&amp;C57&amp;"'!M$3:M$31")))</f>
        <v>8.7931034482758612</v>
      </c>
    </row>
    <row r="58" spans="1:22" x14ac:dyDescent="0.35">
      <c r="A58" s="78">
        <v>14</v>
      </c>
      <c r="B58" s="78" t="s">
        <v>178</v>
      </c>
      <c r="C58" s="78" t="str">
        <f t="shared" si="0"/>
        <v>DS14_T2_bar</v>
      </c>
      <c r="D58" s="80" t="str">
        <f t="shared" si="1"/>
        <v>to_table</v>
      </c>
      <c r="H58" s="79">
        <f t="shared" ca="1" si="2"/>
        <v>0.53864796711395135</v>
      </c>
      <c r="I58" s="79" cm="1">
        <f t="array" aca="1" ref="I58" ca="1">SQRT(AVERAGE((INDIRECT("'" &amp; C58 &amp; "'!C$3:C$31") - INDIRECT("'" &amp; C58 &amp; "'!I$3:I$31"))^2))</f>
        <v>11.088981794618446</v>
      </c>
      <c r="J58" s="79" cm="1">
        <f t="array" aca="1" ref="J58" ca="1">AVERAGE(ABS(INDIRECT("'"&amp;C58&amp;"'!C$3:C$31")-INDIRECT("'"&amp;C58&amp;"'!I$3:I$31")))</f>
        <v>8.6896551724137936</v>
      </c>
      <c r="K58" s="78">
        <f t="shared" ca="1" si="3"/>
        <v>0.42741410750041664</v>
      </c>
      <c r="L58" s="78" cm="1">
        <f t="array" aca="1" ref="L58" ca="1">SQRT(AVERAGE((INDIRECT("'" &amp; C58 &amp; "'!C$3:C$31") - INDIRECT("'" &amp; C58 &amp; "'!J$3:J$31"))^2))</f>
        <v>18.928176406325189</v>
      </c>
      <c r="M58" s="78" cm="1">
        <f t="array" aca="1" ref="M58" ca="1">AVERAGE(ABS(INDIRECT("'"&amp;C58&amp;"'!C$3:C$31")-INDIRECT("'"&amp;C58&amp;"'!J$3:J$31")))</f>
        <v>14.620689655172415</v>
      </c>
      <c r="N58" s="79">
        <f t="shared" ca="1" si="4"/>
        <v>0.60239987825751229</v>
      </c>
      <c r="O58" s="79" cm="1">
        <f t="array" aca="1" ref="O58" ca="1">SQRT(AVERAGE((INDIRECT("'" &amp; C58 &amp; "'!C$3:C$31") - INDIRECT("'" &amp; C58 &amp; "'!K$3:K$31"))^2))</f>
        <v>10.277192693297739</v>
      </c>
      <c r="P58" s="79" cm="1">
        <f t="array" aca="1" ref="P58" ca="1">AVERAGE(ABS(INDIRECT("'"&amp;C58&amp;"'!C$3:C$31")-INDIRECT("'"&amp;C58&amp;"'!K$3:K$31")))</f>
        <v>8.3103448275862064</v>
      </c>
      <c r="Q58" s="82">
        <f t="shared" ca="1" si="5"/>
        <v>0.99941483276183463</v>
      </c>
      <c r="R58" s="82" cm="1">
        <f t="array" aca="1" ref="R58" ca="1">SQRT(AVERAGE((INDIRECT("'" &amp; C58 &amp; "'!C$3:C$31") - INDIRECT("'" &amp; C58 &amp; "'!L$3:L$31"))^2))</f>
        <v>3.690621852096529</v>
      </c>
      <c r="S58" s="82" cm="1">
        <f t="array" aca="1" ref="S58" ca="1">AVERAGE(ABS(INDIRECT("'"&amp;C58&amp;"'!C$3:C$31")-INDIRECT("'"&amp;C58&amp;"'!L$3:L$31")))</f>
        <v>3.4827586206896552</v>
      </c>
      <c r="T58" s="79">
        <f t="shared" ca="1" si="6"/>
        <v>0.48478464326720977</v>
      </c>
      <c r="U58" s="79" cm="1">
        <f t="array" aca="1" ref="U58" ca="1">SQRT(AVERAGE((INDIRECT("'" &amp; C58 &amp; "'!C$3:C$31") - INDIRECT("'" &amp; C58 &amp; "'!M$3:M$31"))^2))</f>
        <v>11.713534759060739</v>
      </c>
      <c r="V58" s="79" cm="1">
        <f t="array" aca="1" ref="V58" ca="1">AVERAGE(ABS(INDIRECT("'"&amp;C58&amp;"'!C$3:C$31")-INDIRECT("'"&amp;C58&amp;"'!M$3:M$31")))</f>
        <v>8.7931034482758612</v>
      </c>
    </row>
    <row r="59" spans="1:22" x14ac:dyDescent="0.35">
      <c r="A59" s="78">
        <v>15</v>
      </c>
      <c r="B59" s="78" t="s">
        <v>182</v>
      </c>
      <c r="C59" s="78" t="str">
        <f t="shared" si="0"/>
        <v>DS15_T2_color</v>
      </c>
      <c r="D59" s="80" t="str">
        <f t="shared" si="1"/>
        <v>to_table</v>
      </c>
      <c r="H59" s="79">
        <f t="shared" ca="1" si="2"/>
        <v>0.34253530568783952</v>
      </c>
      <c r="I59" s="79" cm="1">
        <f t="array" aca="1" ref="I59" ca="1">SQRT(AVERAGE((INDIRECT("'" &amp; C59 &amp; "'!C$3:C$31") - INDIRECT("'" &amp; C59 &amp; "'!I$3:I$31"))^2))</f>
        <v>12.988058175586287</v>
      </c>
      <c r="J59" s="79" cm="1">
        <f t="array" aca="1" ref="J59" ca="1">AVERAGE(ABS(INDIRECT("'"&amp;C59&amp;"'!C$3:C$31")-INDIRECT("'"&amp;C59&amp;"'!I$3:I$31")))</f>
        <v>10.620689655172415</v>
      </c>
      <c r="K59" s="78">
        <f t="shared" ca="1" si="3"/>
        <v>0.50441466284396763</v>
      </c>
      <c r="L59" s="78" cm="1">
        <f t="array" aca="1" ref="L59" ca="1">SQRT(AVERAGE((INDIRECT("'" &amp; C59 &amp; "'!C$3:C$31") - INDIRECT("'" &amp; C59 &amp; "'!J$3:J$31"))^2))</f>
        <v>11.301510426975435</v>
      </c>
      <c r="M59" s="78" cm="1">
        <f t="array" aca="1" ref="M59" ca="1">AVERAGE(ABS(INDIRECT("'"&amp;C59&amp;"'!C$3:C$31")-INDIRECT("'"&amp;C59&amp;"'!J$3:J$31")))</f>
        <v>9.3793103448275854</v>
      </c>
      <c r="N59" s="82">
        <f t="shared" ca="1" si="4"/>
        <v>0.99941483276183463</v>
      </c>
      <c r="O59" s="82" cm="1">
        <f t="array" aca="1" ref="O59" ca="1">SQRT(AVERAGE((INDIRECT("'" &amp; C59 &amp; "'!C$3:C$31") - INDIRECT("'" &amp; C59 &amp; "'!K$3:K$31"))^2))</f>
        <v>3.690621852096529</v>
      </c>
      <c r="P59" s="82" cm="1">
        <f t="array" aca="1" ref="P59" ca="1">AVERAGE(ABS(INDIRECT("'"&amp;C59&amp;"'!C$3:C$31")-INDIRECT("'"&amp;C59&amp;"'!K$3:K$31")))</f>
        <v>3.4827586206896552</v>
      </c>
      <c r="Q59" s="78">
        <f t="shared" ca="1" si="5"/>
        <v>0.52014703186644717</v>
      </c>
      <c r="R59" s="78" cm="1">
        <f t="array" aca="1" ref="R59" ca="1">SQRT(AVERAGE((INDIRECT("'" &amp; C59 &amp; "'!C$3:C$31") - INDIRECT("'" &amp; C59 &amp; "'!L$3:L$31"))^2))</f>
        <v>11.110727962742539</v>
      </c>
      <c r="S59" s="78" cm="1">
        <f t="array" aca="1" ref="S59" ca="1">AVERAGE(ABS(INDIRECT("'"&amp;C59&amp;"'!C$3:C$31")-INDIRECT("'"&amp;C59&amp;"'!L$3:L$31")))</f>
        <v>8.7586206896551726</v>
      </c>
      <c r="T59" s="79">
        <f t="shared" ca="1" si="6"/>
        <v>0.34978656872374664</v>
      </c>
      <c r="U59" s="79" cm="1">
        <f t="array" aca="1" ref="U59" ca="1">SQRT(AVERAGE((INDIRECT("'" &amp; C59 &amp; "'!C$3:C$31") - INDIRECT("'" &amp; C59 &amp; "'!M$3:M$31"))^2))</f>
        <v>31.611324902144887</v>
      </c>
      <c r="V59" s="79" cm="1">
        <f t="array" aca="1" ref="V59" ca="1">AVERAGE(ABS(INDIRECT("'"&amp;C59&amp;"'!C$3:C$31")-INDIRECT("'"&amp;C59&amp;"'!M$3:M$31")))</f>
        <v>27.413793103448278</v>
      </c>
    </row>
    <row r="60" spans="1:22" x14ac:dyDescent="0.35">
      <c r="A60" s="78">
        <v>15</v>
      </c>
      <c r="B60" s="78" t="s">
        <v>176</v>
      </c>
      <c r="C60" s="78" t="str">
        <f t="shared" si="0"/>
        <v>DS15_T2_zebra</v>
      </c>
      <c r="D60" s="80" t="str">
        <f t="shared" si="1"/>
        <v>to_table</v>
      </c>
      <c r="H60" s="79">
        <f t="shared" ca="1" si="2"/>
        <v>0.34253530568783952</v>
      </c>
      <c r="I60" s="79" cm="1">
        <f t="array" aca="1" ref="I60" ca="1">SQRT(AVERAGE((INDIRECT("'" &amp; C60 &amp; "'!C$3:C$31") - INDIRECT("'" &amp; C60 &amp; "'!I$3:I$31"))^2))</f>
        <v>12.988058175586287</v>
      </c>
      <c r="J60" s="79" cm="1">
        <f t="array" aca="1" ref="J60" ca="1">AVERAGE(ABS(INDIRECT("'"&amp;C60&amp;"'!C$3:C$31")-INDIRECT("'"&amp;C60&amp;"'!I$3:I$31")))</f>
        <v>10.620689655172415</v>
      </c>
      <c r="K60" s="78">
        <f t="shared" ca="1" si="3"/>
        <v>0.50441466284396763</v>
      </c>
      <c r="L60" s="78" cm="1">
        <f t="array" aca="1" ref="L60" ca="1">SQRT(AVERAGE((INDIRECT("'" &amp; C60 &amp; "'!C$3:C$31") - INDIRECT("'" &amp; C60 &amp; "'!J$3:J$31"))^2))</f>
        <v>11.301510426975435</v>
      </c>
      <c r="M60" s="78" cm="1">
        <f t="array" aca="1" ref="M60" ca="1">AVERAGE(ABS(INDIRECT("'"&amp;C60&amp;"'!C$3:C$31")-INDIRECT("'"&amp;C60&amp;"'!J$3:J$31")))</f>
        <v>9.3793103448275854</v>
      </c>
      <c r="N60" s="82">
        <f t="shared" ca="1" si="4"/>
        <v>0.99941483276183463</v>
      </c>
      <c r="O60" s="82" cm="1">
        <f t="array" aca="1" ref="O60" ca="1">SQRT(AVERAGE((INDIRECT("'" &amp; C60 &amp; "'!C$3:C$31") - INDIRECT("'" &amp; C60 &amp; "'!K$3:K$31"))^2))</f>
        <v>3.690621852096529</v>
      </c>
      <c r="P60" s="82" cm="1">
        <f t="array" aca="1" ref="P60" ca="1">AVERAGE(ABS(INDIRECT("'"&amp;C60&amp;"'!C$3:C$31")-INDIRECT("'"&amp;C60&amp;"'!K$3:K$31")))</f>
        <v>3.4827586206896552</v>
      </c>
      <c r="Q60" s="78">
        <f t="shared" ca="1" si="5"/>
        <v>0.52014703186644717</v>
      </c>
      <c r="R60" s="78" cm="1">
        <f t="array" aca="1" ref="R60" ca="1">SQRT(AVERAGE((INDIRECT("'" &amp; C60 &amp; "'!C$3:C$31") - INDIRECT("'" &amp; C60 &amp; "'!L$3:L$31"))^2))</f>
        <v>11.110727962742539</v>
      </c>
      <c r="S60" s="78" cm="1">
        <f t="array" aca="1" ref="S60" ca="1">AVERAGE(ABS(INDIRECT("'"&amp;C60&amp;"'!C$3:C$31")-INDIRECT("'"&amp;C60&amp;"'!L$3:L$31")))</f>
        <v>8.7586206896551726</v>
      </c>
      <c r="T60" s="79">
        <f t="shared" ca="1" si="6"/>
        <v>0.34978656872374664</v>
      </c>
      <c r="U60" s="79" cm="1">
        <f t="array" aca="1" ref="U60" ca="1">SQRT(AVERAGE((INDIRECT("'" &amp; C60 &amp; "'!C$3:C$31") - INDIRECT("'" &amp; C60 &amp; "'!M$3:M$31"))^2))</f>
        <v>31.611324902144887</v>
      </c>
      <c r="V60" s="79" cm="1">
        <f t="array" aca="1" ref="V60" ca="1">AVERAGE(ABS(INDIRECT("'"&amp;C60&amp;"'!C$3:C$31")-INDIRECT("'"&amp;C60&amp;"'!M$3:M$31")))</f>
        <v>27.413793103448278</v>
      </c>
    </row>
    <row r="61" spans="1:22" x14ac:dyDescent="0.35">
      <c r="A61" s="78">
        <v>15</v>
      </c>
      <c r="B61" s="78" t="s">
        <v>177</v>
      </c>
      <c r="C61" s="78" t="str">
        <f t="shared" si="0"/>
        <v>DS15_T2_plain</v>
      </c>
      <c r="D61" s="80" t="str">
        <f t="shared" si="1"/>
        <v>to_table</v>
      </c>
      <c r="H61" s="79">
        <f t="shared" ca="1" si="2"/>
        <v>0.34253530568783952</v>
      </c>
      <c r="I61" s="79" cm="1">
        <f t="array" aca="1" ref="I61" ca="1">SQRT(AVERAGE((INDIRECT("'" &amp; C61 &amp; "'!C$3:C$31") - INDIRECT("'" &amp; C61 &amp; "'!I$3:I$31"))^2))</f>
        <v>12.988058175586287</v>
      </c>
      <c r="J61" s="79" cm="1">
        <f t="array" aca="1" ref="J61" ca="1">AVERAGE(ABS(INDIRECT("'"&amp;C61&amp;"'!C$3:C$31")-INDIRECT("'"&amp;C61&amp;"'!I$3:I$31")))</f>
        <v>10.620689655172415</v>
      </c>
      <c r="K61" s="78">
        <f t="shared" ca="1" si="3"/>
        <v>0.50441466284396763</v>
      </c>
      <c r="L61" s="78" cm="1">
        <f t="array" aca="1" ref="L61" ca="1">SQRT(AVERAGE((INDIRECT("'" &amp; C61 &amp; "'!C$3:C$31") - INDIRECT("'" &amp; C61 &amp; "'!J$3:J$31"))^2))</f>
        <v>11.301510426975435</v>
      </c>
      <c r="M61" s="78" cm="1">
        <f t="array" aca="1" ref="M61" ca="1">AVERAGE(ABS(INDIRECT("'"&amp;C61&amp;"'!C$3:C$31")-INDIRECT("'"&amp;C61&amp;"'!J$3:J$31")))</f>
        <v>9.3793103448275854</v>
      </c>
      <c r="N61" s="82">
        <f t="shared" ca="1" si="4"/>
        <v>0.99941483276183463</v>
      </c>
      <c r="O61" s="82" cm="1">
        <f t="array" aca="1" ref="O61" ca="1">SQRT(AVERAGE((INDIRECT("'" &amp; C61 &amp; "'!C$3:C$31") - INDIRECT("'" &amp; C61 &amp; "'!K$3:K$31"))^2))</f>
        <v>3.690621852096529</v>
      </c>
      <c r="P61" s="82" cm="1">
        <f t="array" aca="1" ref="P61" ca="1">AVERAGE(ABS(INDIRECT("'"&amp;C61&amp;"'!C$3:C$31")-INDIRECT("'"&amp;C61&amp;"'!K$3:K$31")))</f>
        <v>3.4827586206896552</v>
      </c>
      <c r="Q61" s="78">
        <f t="shared" ca="1" si="5"/>
        <v>0.52014703186644717</v>
      </c>
      <c r="R61" s="78" cm="1">
        <f t="array" aca="1" ref="R61" ca="1">SQRT(AVERAGE((INDIRECT("'" &amp; C61 &amp; "'!C$3:C$31") - INDIRECT("'" &amp; C61 &amp; "'!L$3:L$31"))^2))</f>
        <v>11.110727962742539</v>
      </c>
      <c r="S61" s="78" cm="1">
        <f t="array" aca="1" ref="S61" ca="1">AVERAGE(ABS(INDIRECT("'"&amp;C61&amp;"'!C$3:C$31")-INDIRECT("'"&amp;C61&amp;"'!L$3:L$31")))</f>
        <v>8.7586206896551726</v>
      </c>
      <c r="T61" s="79">
        <f t="shared" ca="1" si="6"/>
        <v>0.34978656872374664</v>
      </c>
      <c r="U61" s="79" cm="1">
        <f t="array" aca="1" ref="U61" ca="1">SQRT(AVERAGE((INDIRECT("'" &amp; C61 &amp; "'!C$3:C$31") - INDIRECT("'" &amp; C61 &amp; "'!M$3:M$31"))^2))</f>
        <v>31.611324902144887</v>
      </c>
      <c r="V61" s="79" cm="1">
        <f t="array" aca="1" ref="V61" ca="1">AVERAGE(ABS(INDIRECT("'"&amp;C61&amp;"'!C$3:C$31")-INDIRECT("'"&amp;C61&amp;"'!M$3:M$31")))</f>
        <v>27.413793103448278</v>
      </c>
    </row>
    <row r="62" spans="1:22" x14ac:dyDescent="0.35">
      <c r="A62" s="78">
        <v>15</v>
      </c>
      <c r="B62" s="78" t="s">
        <v>178</v>
      </c>
      <c r="C62" s="78" t="str">
        <f t="shared" si="0"/>
        <v>DS15_T2_bar</v>
      </c>
      <c r="D62" s="80" t="str">
        <f t="shared" si="1"/>
        <v>to_table</v>
      </c>
      <c r="H62" s="79">
        <f t="shared" ca="1" si="2"/>
        <v>0.34253530568783952</v>
      </c>
      <c r="I62" s="79" cm="1">
        <f t="array" aca="1" ref="I62" ca="1">SQRT(AVERAGE((INDIRECT("'" &amp; C62 &amp; "'!C$3:C$31") - INDIRECT("'" &amp; C62 &amp; "'!I$3:I$31"))^2))</f>
        <v>12.988058175586287</v>
      </c>
      <c r="J62" s="79" cm="1">
        <f t="array" aca="1" ref="J62" ca="1">AVERAGE(ABS(INDIRECT("'"&amp;C62&amp;"'!C$3:C$31")-INDIRECT("'"&amp;C62&amp;"'!I$3:I$31")))</f>
        <v>10.620689655172415</v>
      </c>
      <c r="K62" s="78">
        <f t="shared" ca="1" si="3"/>
        <v>0.50441466284396763</v>
      </c>
      <c r="L62" s="78" cm="1">
        <f t="array" aca="1" ref="L62" ca="1">SQRT(AVERAGE((INDIRECT("'" &amp; C62 &amp; "'!C$3:C$31") - INDIRECT("'" &amp; C62 &amp; "'!J$3:J$31"))^2))</f>
        <v>11.301510426975435</v>
      </c>
      <c r="M62" s="78" cm="1">
        <f t="array" aca="1" ref="M62" ca="1">AVERAGE(ABS(INDIRECT("'"&amp;C62&amp;"'!C$3:C$31")-INDIRECT("'"&amp;C62&amp;"'!J$3:J$31")))</f>
        <v>9.3793103448275854</v>
      </c>
      <c r="N62" s="82">
        <f t="shared" ca="1" si="4"/>
        <v>0.99941483276183463</v>
      </c>
      <c r="O62" s="82" cm="1">
        <f t="array" aca="1" ref="O62" ca="1">SQRT(AVERAGE((INDIRECT("'" &amp; C62 &amp; "'!C$3:C$31") - INDIRECT("'" &amp; C62 &amp; "'!K$3:K$31"))^2))</f>
        <v>3.690621852096529</v>
      </c>
      <c r="P62" s="82" cm="1">
        <f t="array" aca="1" ref="P62" ca="1">AVERAGE(ABS(INDIRECT("'"&amp;C62&amp;"'!C$3:C$31")-INDIRECT("'"&amp;C62&amp;"'!K$3:K$31")))</f>
        <v>3.4827586206896552</v>
      </c>
      <c r="Q62" s="78">
        <f t="shared" ca="1" si="5"/>
        <v>0.52014703186644717</v>
      </c>
      <c r="R62" s="78" cm="1">
        <f t="array" aca="1" ref="R62" ca="1">SQRT(AVERAGE((INDIRECT("'" &amp; C62 &amp; "'!C$3:C$31") - INDIRECT("'" &amp; C62 &amp; "'!L$3:L$31"))^2))</f>
        <v>11.110727962742539</v>
      </c>
      <c r="S62" s="78" cm="1">
        <f t="array" aca="1" ref="S62" ca="1">AVERAGE(ABS(INDIRECT("'"&amp;C62&amp;"'!C$3:C$31")-INDIRECT("'"&amp;C62&amp;"'!L$3:L$31")))</f>
        <v>8.7586206896551726</v>
      </c>
      <c r="T62" s="79">
        <f t="shared" ca="1" si="6"/>
        <v>0.34978656872374664</v>
      </c>
      <c r="U62" s="79" cm="1">
        <f t="array" aca="1" ref="U62" ca="1">SQRT(AVERAGE((INDIRECT("'" &amp; C62 &amp; "'!C$3:C$31") - INDIRECT("'" &amp; C62 &amp; "'!M$3:M$31"))^2))</f>
        <v>31.611324902144887</v>
      </c>
      <c r="V62" s="79" cm="1">
        <f t="array" aca="1" ref="V62" ca="1">AVERAGE(ABS(INDIRECT("'"&amp;C62&amp;"'!C$3:C$31")-INDIRECT("'"&amp;C62&amp;"'!M$3:M$31")))</f>
        <v>27.413793103448278</v>
      </c>
    </row>
    <row r="63" spans="1:22" x14ac:dyDescent="0.35">
      <c r="A63" s="78">
        <v>16</v>
      </c>
      <c r="B63" s="78" t="s">
        <v>182</v>
      </c>
      <c r="C63" s="78" t="str">
        <f t="shared" si="0"/>
        <v>DS16_T2_color</v>
      </c>
      <c r="D63" s="80" t="str">
        <f t="shared" si="1"/>
        <v>to_table</v>
      </c>
      <c r="H63" s="79">
        <f t="shared" ca="1" si="2"/>
        <v>0.56185005159570356</v>
      </c>
      <c r="I63" s="79" cm="1">
        <f t="array" aca="1" ref="I63" ca="1">SQRT(AVERAGE((INDIRECT("'" &amp; C63 &amp; "'!C$3:C$31") - INDIRECT("'" &amp; C63 &amp; "'!I$3:I$31"))^2))</f>
        <v>13.914765167086809</v>
      </c>
      <c r="J63" s="79" cm="1">
        <f t="array" aca="1" ref="J63" ca="1">AVERAGE(ABS(INDIRECT("'"&amp;C63&amp;"'!C$3:C$31")-INDIRECT("'"&amp;C63&amp;"'!I$3:I$31")))</f>
        <v>11.413793103448276</v>
      </c>
      <c r="K63" s="82">
        <f t="shared" ca="1" si="3"/>
        <v>0.99227475769340667</v>
      </c>
      <c r="L63" s="82" cm="1">
        <f t="array" aca="1" ref="L63" ca="1">SQRT(AVERAGE((INDIRECT("'" &amp; C63 &amp; "'!C$3:C$31") - INDIRECT("'" &amp; C63 &amp; "'!J$3:J$31"))^2))</f>
        <v>5.5429358584629576</v>
      </c>
      <c r="M63" s="82" cm="1">
        <f t="array" aca="1" ref="M63" ca="1">AVERAGE(ABS(INDIRECT("'"&amp;C63&amp;"'!C$3:C$31")-INDIRECT("'"&amp;C63&amp;"'!J$3:J$31")))</f>
        <v>5</v>
      </c>
      <c r="N63" s="79">
        <f t="shared" ca="1" si="4"/>
        <v>0.47658147403571155</v>
      </c>
      <c r="O63" s="79" cm="1">
        <f t="array" aca="1" ref="O63" ca="1">SQRT(AVERAGE((INDIRECT("'" &amp; C63 &amp; "'!C$3:C$31") - INDIRECT("'" &amp; C63 &amp; "'!K$3:K$31"))^2))</f>
        <v>15.626017208268506</v>
      </c>
      <c r="P63" s="79" cm="1">
        <f t="array" aca="1" ref="P63" ca="1">AVERAGE(ABS(INDIRECT("'"&amp;C63&amp;"'!C$3:C$31")-INDIRECT("'"&amp;C63&amp;"'!K$3:K$31")))</f>
        <v>12.172413793103448</v>
      </c>
      <c r="Q63" s="78">
        <f t="shared" ca="1" si="5"/>
        <v>0.50853823752474847</v>
      </c>
      <c r="R63" s="78" cm="1">
        <f t="array" aca="1" ref="R63" ca="1">SQRT(AVERAGE((INDIRECT("'" &amp; C63 &amp; "'!C$3:C$31") - INDIRECT("'" &amp; C63 &amp; "'!L$3:L$31"))^2))</f>
        <v>14.869547682288863</v>
      </c>
      <c r="S63" s="78" cm="1">
        <f t="array" aca="1" ref="S63" ca="1">AVERAGE(ABS(INDIRECT("'"&amp;C63&amp;"'!C$3:C$31")-INDIRECT("'"&amp;C63&amp;"'!L$3:L$31")))</f>
        <v>11.379310344827585</v>
      </c>
      <c r="T63" s="79">
        <f t="shared" ca="1" si="6"/>
        <v>0.31690198333840242</v>
      </c>
      <c r="U63" s="79" cm="1">
        <f t="array" aca="1" ref="U63" ca="1">SQRT(AVERAGE((INDIRECT("'" &amp; C63 &amp; "'!C$3:C$31") - INDIRECT("'" &amp; C63 &amp; "'!M$3:M$31"))^2))</f>
        <v>17.280644943264484</v>
      </c>
      <c r="V63" s="79" cm="1">
        <f t="array" aca="1" ref="V63" ca="1">AVERAGE(ABS(INDIRECT("'"&amp;C63&amp;"'!C$3:C$31")-INDIRECT("'"&amp;C63&amp;"'!M$3:M$31")))</f>
        <v>13.03448275862069</v>
      </c>
    </row>
    <row r="64" spans="1:22" x14ac:dyDescent="0.35">
      <c r="A64" s="78">
        <v>16</v>
      </c>
      <c r="B64" s="78" t="s">
        <v>176</v>
      </c>
      <c r="C64" s="78" t="str">
        <f t="shared" si="0"/>
        <v>DS16_T2_zebra</v>
      </c>
      <c r="D64" s="80" t="str">
        <f t="shared" si="1"/>
        <v>to_table</v>
      </c>
      <c r="H64" s="79">
        <f t="shared" ca="1" si="2"/>
        <v>0.56185005159570356</v>
      </c>
      <c r="I64" s="79" cm="1">
        <f t="array" aca="1" ref="I64" ca="1">SQRT(AVERAGE((INDIRECT("'" &amp; C64 &amp; "'!C$3:C$31") - INDIRECT("'" &amp; C64 &amp; "'!I$3:I$31"))^2))</f>
        <v>13.914765167086809</v>
      </c>
      <c r="J64" s="79" cm="1">
        <f t="array" aca="1" ref="J64" ca="1">AVERAGE(ABS(INDIRECT("'"&amp;C64&amp;"'!C$3:C$31")-INDIRECT("'"&amp;C64&amp;"'!I$3:I$31")))</f>
        <v>11.413793103448276</v>
      </c>
      <c r="K64" s="82">
        <f t="shared" ca="1" si="3"/>
        <v>0.99227475769340667</v>
      </c>
      <c r="L64" s="82" cm="1">
        <f t="array" aca="1" ref="L64" ca="1">SQRT(AVERAGE((INDIRECT("'" &amp; C64 &amp; "'!C$3:C$31") - INDIRECT("'" &amp; C64 &amp; "'!J$3:J$31"))^2))</f>
        <v>5.5429358584629576</v>
      </c>
      <c r="M64" s="82" cm="1">
        <f t="array" aca="1" ref="M64" ca="1">AVERAGE(ABS(INDIRECT("'"&amp;C64&amp;"'!C$3:C$31")-INDIRECT("'"&amp;C64&amp;"'!J$3:J$31")))</f>
        <v>5</v>
      </c>
      <c r="N64" s="79">
        <f t="shared" ca="1" si="4"/>
        <v>0.47658147403571155</v>
      </c>
      <c r="O64" s="79" cm="1">
        <f t="array" aca="1" ref="O64" ca="1">SQRT(AVERAGE((INDIRECT("'" &amp; C64 &amp; "'!C$3:C$31") - INDIRECT("'" &amp; C64 &amp; "'!K$3:K$31"))^2))</f>
        <v>15.626017208268506</v>
      </c>
      <c r="P64" s="79" cm="1">
        <f t="array" aca="1" ref="P64" ca="1">AVERAGE(ABS(INDIRECT("'"&amp;C64&amp;"'!C$3:C$31")-INDIRECT("'"&amp;C64&amp;"'!K$3:K$31")))</f>
        <v>12.172413793103448</v>
      </c>
      <c r="Q64" s="78">
        <f t="shared" ca="1" si="5"/>
        <v>0.50853823752474847</v>
      </c>
      <c r="R64" s="78" cm="1">
        <f t="array" aca="1" ref="R64" ca="1">SQRT(AVERAGE((INDIRECT("'" &amp; C64 &amp; "'!C$3:C$31") - INDIRECT("'" &amp; C64 &amp; "'!L$3:L$31"))^2))</f>
        <v>14.869547682288863</v>
      </c>
      <c r="S64" s="78" cm="1">
        <f t="array" aca="1" ref="S64" ca="1">AVERAGE(ABS(INDIRECT("'"&amp;C64&amp;"'!C$3:C$31")-INDIRECT("'"&amp;C64&amp;"'!L$3:L$31")))</f>
        <v>11.379310344827585</v>
      </c>
      <c r="T64" s="79">
        <f t="shared" ca="1" si="6"/>
        <v>0.31690198333840242</v>
      </c>
      <c r="U64" s="79" cm="1">
        <f t="array" aca="1" ref="U64" ca="1">SQRT(AVERAGE((INDIRECT("'" &amp; C64 &amp; "'!C$3:C$31") - INDIRECT("'" &amp; C64 &amp; "'!M$3:M$31"))^2))</f>
        <v>17.280644943264484</v>
      </c>
      <c r="V64" s="79" cm="1">
        <f t="array" aca="1" ref="V64" ca="1">AVERAGE(ABS(INDIRECT("'"&amp;C64&amp;"'!C$3:C$31")-INDIRECT("'"&amp;C64&amp;"'!M$3:M$31")))</f>
        <v>13.03448275862069</v>
      </c>
    </row>
    <row r="65" spans="1:22" x14ac:dyDescent="0.35">
      <c r="A65" s="78">
        <v>16</v>
      </c>
      <c r="B65" s="78" t="s">
        <v>177</v>
      </c>
      <c r="C65" s="78" t="str">
        <f t="shared" si="0"/>
        <v>DS16_T2_plain</v>
      </c>
      <c r="D65" s="80" t="str">
        <f t="shared" si="1"/>
        <v>to_table</v>
      </c>
      <c r="H65" s="79">
        <f t="shared" ca="1" si="2"/>
        <v>0.56185005159570356</v>
      </c>
      <c r="I65" s="79" cm="1">
        <f t="array" aca="1" ref="I65" ca="1">SQRT(AVERAGE((INDIRECT("'" &amp; C65 &amp; "'!C$3:C$31") - INDIRECT("'" &amp; C65 &amp; "'!I$3:I$31"))^2))</f>
        <v>13.914765167086809</v>
      </c>
      <c r="J65" s="79" cm="1">
        <f t="array" aca="1" ref="J65" ca="1">AVERAGE(ABS(INDIRECT("'"&amp;C65&amp;"'!C$3:C$31")-INDIRECT("'"&amp;C65&amp;"'!I$3:I$31")))</f>
        <v>11.413793103448276</v>
      </c>
      <c r="K65" s="82">
        <f t="shared" ca="1" si="3"/>
        <v>0.99227475769340667</v>
      </c>
      <c r="L65" s="82" cm="1">
        <f t="array" aca="1" ref="L65" ca="1">SQRT(AVERAGE((INDIRECT("'" &amp; C65 &amp; "'!C$3:C$31") - INDIRECT("'" &amp; C65 &amp; "'!J$3:J$31"))^2))</f>
        <v>5.5429358584629576</v>
      </c>
      <c r="M65" s="82" cm="1">
        <f t="array" aca="1" ref="M65" ca="1">AVERAGE(ABS(INDIRECT("'"&amp;C65&amp;"'!C$3:C$31")-INDIRECT("'"&amp;C65&amp;"'!J$3:J$31")))</f>
        <v>5</v>
      </c>
      <c r="N65" s="79">
        <f t="shared" ca="1" si="4"/>
        <v>0.47658147403571155</v>
      </c>
      <c r="O65" s="79" cm="1">
        <f t="array" aca="1" ref="O65" ca="1">SQRT(AVERAGE((INDIRECT("'" &amp; C65 &amp; "'!C$3:C$31") - INDIRECT("'" &amp; C65 &amp; "'!K$3:K$31"))^2))</f>
        <v>15.626017208268506</v>
      </c>
      <c r="P65" s="79" cm="1">
        <f t="array" aca="1" ref="P65" ca="1">AVERAGE(ABS(INDIRECT("'"&amp;C65&amp;"'!C$3:C$31")-INDIRECT("'"&amp;C65&amp;"'!K$3:K$31")))</f>
        <v>12.172413793103448</v>
      </c>
      <c r="Q65" s="78">
        <f t="shared" ca="1" si="5"/>
        <v>0.50853823752474847</v>
      </c>
      <c r="R65" s="78" cm="1">
        <f t="array" aca="1" ref="R65" ca="1">SQRT(AVERAGE((INDIRECT("'" &amp; C65 &amp; "'!C$3:C$31") - INDIRECT("'" &amp; C65 &amp; "'!L$3:L$31"))^2))</f>
        <v>14.869547682288863</v>
      </c>
      <c r="S65" s="78" cm="1">
        <f t="array" aca="1" ref="S65" ca="1">AVERAGE(ABS(INDIRECT("'"&amp;C65&amp;"'!C$3:C$31")-INDIRECT("'"&amp;C65&amp;"'!L$3:L$31")))</f>
        <v>11.379310344827585</v>
      </c>
      <c r="T65" s="79">
        <f t="shared" ca="1" si="6"/>
        <v>0.31690198333840242</v>
      </c>
      <c r="U65" s="79" cm="1">
        <f t="array" aca="1" ref="U65" ca="1">SQRT(AVERAGE((INDIRECT("'" &amp; C65 &amp; "'!C$3:C$31") - INDIRECT("'" &amp; C65 &amp; "'!M$3:M$31"))^2))</f>
        <v>17.280644943264484</v>
      </c>
      <c r="V65" s="79" cm="1">
        <f t="array" aca="1" ref="V65" ca="1">AVERAGE(ABS(INDIRECT("'"&amp;C65&amp;"'!C$3:C$31")-INDIRECT("'"&amp;C65&amp;"'!M$3:M$31")))</f>
        <v>13.03448275862069</v>
      </c>
    </row>
    <row r="66" spans="1:22" x14ac:dyDescent="0.35">
      <c r="A66" s="78">
        <v>16</v>
      </c>
      <c r="B66" s="78" t="s">
        <v>178</v>
      </c>
      <c r="C66" s="78" t="str">
        <f t="shared" si="0"/>
        <v>DS16_T2_bar</v>
      </c>
      <c r="D66" s="80" t="str">
        <f t="shared" si="1"/>
        <v>to_table</v>
      </c>
      <c r="H66" s="79">
        <f t="shared" ca="1" si="2"/>
        <v>0.56185005159570356</v>
      </c>
      <c r="I66" s="79" cm="1">
        <f t="array" aca="1" ref="I66" ca="1">SQRT(AVERAGE((INDIRECT("'" &amp; C66 &amp; "'!C$3:C$31") - INDIRECT("'" &amp; C66 &amp; "'!I$3:I$31"))^2))</f>
        <v>13.914765167086809</v>
      </c>
      <c r="J66" s="79" cm="1">
        <f t="array" aca="1" ref="J66" ca="1">AVERAGE(ABS(INDIRECT("'"&amp;C66&amp;"'!C$3:C$31")-INDIRECT("'"&amp;C66&amp;"'!I$3:I$31")))</f>
        <v>11.413793103448276</v>
      </c>
      <c r="K66" s="82">
        <f t="shared" ca="1" si="3"/>
        <v>0.99227475769340667</v>
      </c>
      <c r="L66" s="82" cm="1">
        <f t="array" aca="1" ref="L66" ca="1">SQRT(AVERAGE((INDIRECT("'" &amp; C66 &amp; "'!C$3:C$31") - INDIRECT("'" &amp; C66 &amp; "'!J$3:J$31"))^2))</f>
        <v>5.5429358584629576</v>
      </c>
      <c r="M66" s="82" cm="1">
        <f t="array" aca="1" ref="M66" ca="1">AVERAGE(ABS(INDIRECT("'"&amp;C66&amp;"'!C$3:C$31")-INDIRECT("'"&amp;C66&amp;"'!J$3:J$31")))</f>
        <v>5</v>
      </c>
      <c r="N66" s="79">
        <f t="shared" ca="1" si="4"/>
        <v>0.47658147403571155</v>
      </c>
      <c r="O66" s="79" cm="1">
        <f t="array" aca="1" ref="O66" ca="1">SQRT(AVERAGE((INDIRECT("'" &amp; C66 &amp; "'!C$3:C$31") - INDIRECT("'" &amp; C66 &amp; "'!K$3:K$31"))^2))</f>
        <v>15.626017208268506</v>
      </c>
      <c r="P66" s="79" cm="1">
        <f t="array" aca="1" ref="P66" ca="1">AVERAGE(ABS(INDIRECT("'"&amp;C66&amp;"'!C$3:C$31")-INDIRECT("'"&amp;C66&amp;"'!K$3:K$31")))</f>
        <v>12.172413793103448</v>
      </c>
      <c r="Q66" s="78">
        <f t="shared" ca="1" si="5"/>
        <v>0.50853823752474847</v>
      </c>
      <c r="R66" s="78" cm="1">
        <f t="array" aca="1" ref="R66" ca="1">SQRT(AVERAGE((INDIRECT("'" &amp; C66 &amp; "'!C$3:C$31") - INDIRECT("'" &amp; C66 &amp; "'!L$3:L$31"))^2))</f>
        <v>14.869547682288863</v>
      </c>
      <c r="S66" s="78" cm="1">
        <f t="array" aca="1" ref="S66" ca="1">AVERAGE(ABS(INDIRECT("'"&amp;C66&amp;"'!C$3:C$31")-INDIRECT("'"&amp;C66&amp;"'!L$3:L$31")))</f>
        <v>11.379310344827585</v>
      </c>
      <c r="T66" s="79">
        <f t="shared" ca="1" si="6"/>
        <v>0.31690198333840242</v>
      </c>
      <c r="U66" s="79" cm="1">
        <f t="array" aca="1" ref="U66" ca="1">SQRT(AVERAGE((INDIRECT("'" &amp; C66 &amp; "'!C$3:C$31") - INDIRECT("'" &amp; C66 &amp; "'!M$3:M$31"))^2))</f>
        <v>17.280644943264484</v>
      </c>
      <c r="V66" s="79" cm="1">
        <f t="array" aca="1" ref="V66" ca="1">AVERAGE(ABS(INDIRECT("'"&amp;C66&amp;"'!C$3:C$31")-INDIRECT("'"&amp;C66&amp;"'!M$3:M$31")))</f>
        <v>13.03448275862069</v>
      </c>
    </row>
    <row r="67" spans="1:22" x14ac:dyDescent="0.35">
      <c r="H67" s="78"/>
      <c r="I67" s="78"/>
      <c r="J67" s="78"/>
      <c r="N67" s="78"/>
      <c r="O67" s="78"/>
      <c r="P67" s="78"/>
      <c r="T67" s="78"/>
      <c r="U67" s="78"/>
      <c r="V67" s="78"/>
    </row>
    <row r="68" spans="1:22" x14ac:dyDescent="0.35">
      <c r="H68" s="78"/>
      <c r="I68" s="78"/>
      <c r="J68" s="78"/>
      <c r="N68" s="78"/>
      <c r="O68" s="78"/>
      <c r="P68" s="78"/>
      <c r="T68" s="78"/>
      <c r="U68" s="78"/>
      <c r="V68" s="78"/>
    </row>
    <row r="69" spans="1:22" x14ac:dyDescent="0.35">
      <c r="H69" s="78"/>
      <c r="I69" s="78"/>
      <c r="J69" s="78"/>
      <c r="N69" s="78"/>
      <c r="O69" s="78"/>
      <c r="P69" s="78"/>
      <c r="T69" s="78"/>
      <c r="U69" s="78"/>
      <c r="V69" s="78"/>
    </row>
    <row r="70" spans="1:22" x14ac:dyDescent="0.35">
      <c r="H70" s="78"/>
      <c r="I70" s="78"/>
      <c r="J70" s="78"/>
      <c r="N70" s="78"/>
      <c r="O70" s="78"/>
      <c r="P70" s="78"/>
      <c r="T70" s="78"/>
      <c r="U70" s="78"/>
      <c r="V70" s="78"/>
    </row>
    <row r="71" spans="1:22" x14ac:dyDescent="0.35">
      <c r="H71" s="78"/>
      <c r="I71" s="78"/>
      <c r="J71" s="78"/>
      <c r="N71" s="78"/>
      <c r="O71" s="78"/>
      <c r="P71" s="78"/>
      <c r="T71" s="78"/>
      <c r="U71" s="78"/>
      <c r="V71" s="78"/>
    </row>
    <row r="72" spans="1:22" x14ac:dyDescent="0.35">
      <c r="H72" s="78"/>
      <c r="I72" s="78"/>
      <c r="J72" s="78"/>
      <c r="N72" s="78"/>
      <c r="O72" s="78"/>
      <c r="P72" s="78"/>
      <c r="T72" s="78"/>
      <c r="U72" s="78"/>
      <c r="V72" s="78"/>
    </row>
    <row r="73" spans="1:22" x14ac:dyDescent="0.35">
      <c r="H73" s="78"/>
      <c r="I73" s="78"/>
      <c r="J73" s="78"/>
      <c r="N73" s="78"/>
      <c r="O73" s="78"/>
      <c r="P73" s="78"/>
      <c r="T73" s="78"/>
      <c r="U73" s="78"/>
      <c r="V73" s="78"/>
    </row>
    <row r="74" spans="1:22" x14ac:dyDescent="0.35">
      <c r="H74" s="78"/>
      <c r="I74" s="78"/>
      <c r="J74" s="78"/>
      <c r="N74" s="78"/>
      <c r="O74" s="78"/>
      <c r="P74" s="78"/>
      <c r="T74" s="78"/>
      <c r="U74" s="78"/>
      <c r="V74" s="78"/>
    </row>
    <row r="75" spans="1:22" x14ac:dyDescent="0.35">
      <c r="H75" s="78"/>
      <c r="I75" s="78"/>
      <c r="J75" s="78"/>
      <c r="N75" s="78"/>
      <c r="O75" s="78"/>
      <c r="P75" s="78"/>
      <c r="T75" s="78"/>
      <c r="U75" s="78"/>
      <c r="V75" s="78"/>
    </row>
    <row r="76" spans="1:22" x14ac:dyDescent="0.35">
      <c r="H76" s="78"/>
      <c r="I76" s="78"/>
      <c r="J76" s="78"/>
      <c r="N76" s="78"/>
      <c r="O76" s="78"/>
      <c r="P76" s="78"/>
      <c r="T76" s="78"/>
      <c r="U76" s="78"/>
      <c r="V76" s="78"/>
    </row>
    <row r="77" spans="1:22" x14ac:dyDescent="0.35">
      <c r="H77" s="78"/>
      <c r="I77" s="78"/>
      <c r="J77" s="78"/>
      <c r="N77" s="78"/>
      <c r="O77" s="78"/>
      <c r="P77" s="78"/>
      <c r="T77" s="78"/>
      <c r="U77" s="78"/>
      <c r="V77" s="78"/>
    </row>
    <row r="78" spans="1:22" x14ac:dyDescent="0.35">
      <c r="H78" s="78"/>
      <c r="I78" s="78"/>
      <c r="J78" s="78"/>
      <c r="N78" s="78"/>
      <c r="O78" s="78"/>
      <c r="P78" s="78"/>
      <c r="T78" s="78"/>
      <c r="U78" s="78"/>
      <c r="V78" s="78"/>
    </row>
    <row r="79" spans="1:22" x14ac:dyDescent="0.35">
      <c r="H79" s="78"/>
      <c r="I79" s="78"/>
      <c r="J79" s="78"/>
      <c r="N79" s="78"/>
      <c r="O79" s="78"/>
      <c r="P79" s="78"/>
      <c r="T79" s="78"/>
      <c r="U79" s="78"/>
      <c r="V79" s="78"/>
    </row>
    <row r="80" spans="1:22" x14ac:dyDescent="0.35">
      <c r="H80" s="78"/>
      <c r="I80" s="78"/>
      <c r="J80" s="78"/>
      <c r="N80" s="78"/>
      <c r="O80" s="78"/>
      <c r="P80" s="78"/>
      <c r="T80" s="78"/>
      <c r="U80" s="78"/>
      <c r="V80" s="78"/>
    </row>
    <row r="81" s="78" customFormat="1" x14ac:dyDescent="0.35"/>
    <row r="82" s="78" customFormat="1" x14ac:dyDescent="0.35"/>
    <row r="83" s="78" customFormat="1" x14ac:dyDescent="0.35"/>
    <row r="84" s="78" customFormat="1" x14ac:dyDescent="0.35"/>
    <row r="85" s="78" customFormat="1" x14ac:dyDescent="0.35"/>
    <row r="86" s="78" customFormat="1" x14ac:dyDescent="0.35"/>
    <row r="87" s="78" customFormat="1" x14ac:dyDescent="0.35"/>
    <row r="88" s="78" customFormat="1" x14ac:dyDescent="0.35"/>
    <row r="89" s="78" customFormat="1" x14ac:dyDescent="0.35"/>
    <row r="90" s="78" customFormat="1" x14ac:dyDescent="0.35"/>
    <row r="91" s="78" customFormat="1" x14ac:dyDescent="0.35"/>
    <row r="92" s="78" customFormat="1" x14ac:dyDescent="0.35"/>
    <row r="93" s="78" customFormat="1" x14ac:dyDescent="0.35"/>
    <row r="94" s="78" customFormat="1" x14ac:dyDescent="0.35"/>
    <row r="95" s="78" customFormat="1" x14ac:dyDescent="0.35"/>
    <row r="96" s="78" customFormat="1" x14ac:dyDescent="0.35"/>
    <row r="97" s="78" customFormat="1" x14ac:dyDescent="0.35"/>
    <row r="98" s="78" customFormat="1" x14ac:dyDescent="0.35"/>
    <row r="99" s="78" customFormat="1" x14ac:dyDescent="0.35"/>
    <row r="100" s="78" customFormat="1" x14ac:dyDescent="0.35"/>
    <row r="101" s="78" customFormat="1" x14ac:dyDescent="0.35"/>
    <row r="102" s="78" customFormat="1" x14ac:dyDescent="0.35"/>
    <row r="103" s="78" customFormat="1" x14ac:dyDescent="0.35"/>
    <row r="104" s="78" customFormat="1" x14ac:dyDescent="0.35"/>
    <row r="105" s="78" customFormat="1" x14ac:dyDescent="0.35"/>
    <row r="106" s="78" customFormat="1" x14ac:dyDescent="0.35"/>
    <row r="107" s="78" customFormat="1" x14ac:dyDescent="0.35"/>
    <row r="108" s="78" customFormat="1" x14ac:dyDescent="0.35"/>
    <row r="109" s="78" customFormat="1" x14ac:dyDescent="0.35"/>
    <row r="110" s="78" customFormat="1" x14ac:dyDescent="0.35"/>
    <row r="111" s="78" customFormat="1" x14ac:dyDescent="0.35"/>
    <row r="112" s="78" customFormat="1" x14ac:dyDescent="0.35"/>
    <row r="113" s="78" customFormat="1" x14ac:dyDescent="0.35"/>
    <row r="114" s="78" customFormat="1" x14ac:dyDescent="0.35"/>
    <row r="115" s="78" customFormat="1" x14ac:dyDescent="0.35"/>
    <row r="116" s="78" customFormat="1" x14ac:dyDescent="0.35"/>
    <row r="117" s="78" customFormat="1" x14ac:dyDescent="0.35"/>
    <row r="118" s="78" customFormat="1" x14ac:dyDescent="0.35"/>
    <row r="119" s="78" customFormat="1" x14ac:dyDescent="0.35"/>
    <row r="120" s="78" customFormat="1" x14ac:dyDescent="0.35"/>
    <row r="121" s="78" customFormat="1" x14ac:dyDescent="0.35"/>
    <row r="122" s="78" customFormat="1" x14ac:dyDescent="0.35"/>
    <row r="123" s="78" customFormat="1" x14ac:dyDescent="0.35"/>
    <row r="124" s="78" customFormat="1" x14ac:dyDescent="0.35"/>
    <row r="125" s="78" customFormat="1" x14ac:dyDescent="0.35"/>
    <row r="126" s="78" customFormat="1" x14ac:dyDescent="0.35"/>
    <row r="127" s="78" customFormat="1" x14ac:dyDescent="0.35"/>
    <row r="128" s="78" customFormat="1" x14ac:dyDescent="0.35"/>
    <row r="129" s="78" customFormat="1" x14ac:dyDescent="0.35"/>
    <row r="130" s="78" customFormat="1" x14ac:dyDescent="0.35"/>
    <row r="131" s="78" customFormat="1" x14ac:dyDescent="0.35"/>
    <row r="132" s="78" customFormat="1" x14ac:dyDescent="0.35"/>
    <row r="133" s="78" customFormat="1" x14ac:dyDescent="0.35"/>
    <row r="134" s="78" customFormat="1" x14ac:dyDescent="0.35"/>
    <row r="135" s="78" customFormat="1" x14ac:dyDescent="0.35"/>
    <row r="136" s="78" customFormat="1" x14ac:dyDescent="0.35"/>
    <row r="137" s="78" customFormat="1" x14ac:dyDescent="0.35"/>
    <row r="138" s="78" customFormat="1" x14ac:dyDescent="0.35"/>
    <row r="139" s="78" customFormat="1" x14ac:dyDescent="0.35"/>
    <row r="140" s="78" customFormat="1" x14ac:dyDescent="0.35"/>
    <row r="141" s="78" customFormat="1" x14ac:dyDescent="0.35"/>
    <row r="142" s="78" customFormat="1" x14ac:dyDescent="0.35"/>
    <row r="143" s="78" customFormat="1" x14ac:dyDescent="0.35"/>
    <row r="144" s="78" customFormat="1" x14ac:dyDescent="0.35"/>
    <row r="145" s="78" customFormat="1" x14ac:dyDescent="0.35"/>
    <row r="146" s="78" customFormat="1" x14ac:dyDescent="0.35"/>
    <row r="147" s="78" customFormat="1" x14ac:dyDescent="0.35"/>
    <row r="148" s="78" customFormat="1" x14ac:dyDescent="0.35"/>
    <row r="149" s="78" customFormat="1" x14ac:dyDescent="0.35"/>
    <row r="150" s="78" customFormat="1" x14ac:dyDescent="0.35"/>
    <row r="151" s="78" customFormat="1" x14ac:dyDescent="0.35"/>
    <row r="152" s="78" customFormat="1" x14ac:dyDescent="0.35"/>
    <row r="153" s="78" customFormat="1" x14ac:dyDescent="0.35"/>
    <row r="154" s="78" customFormat="1" x14ac:dyDescent="0.35"/>
    <row r="155" s="78" customFormat="1" x14ac:dyDescent="0.35"/>
    <row r="156" s="78" customFormat="1" x14ac:dyDescent="0.35"/>
    <row r="157" s="78" customFormat="1" x14ac:dyDescent="0.35"/>
    <row r="158" s="78" customFormat="1" x14ac:dyDescent="0.35"/>
    <row r="159" s="78" customFormat="1" x14ac:dyDescent="0.35"/>
    <row r="160" s="78" customFormat="1" x14ac:dyDescent="0.35"/>
    <row r="161" s="78" customFormat="1" x14ac:dyDescent="0.35"/>
    <row r="162" s="78" customFormat="1" x14ac:dyDescent="0.35"/>
    <row r="163" s="78" customFormat="1" x14ac:dyDescent="0.35"/>
    <row r="164" s="78" customFormat="1" x14ac:dyDescent="0.35"/>
    <row r="165" s="78" customFormat="1" x14ac:dyDescent="0.35"/>
    <row r="166" s="78" customFormat="1" x14ac:dyDescent="0.35"/>
    <row r="167" s="78" customFormat="1" x14ac:dyDescent="0.35"/>
    <row r="168" s="78" customFormat="1" x14ac:dyDescent="0.35"/>
    <row r="169" s="78" customFormat="1" x14ac:dyDescent="0.35"/>
    <row r="170" s="78" customFormat="1" x14ac:dyDescent="0.35"/>
    <row r="171" s="78" customFormat="1" x14ac:dyDescent="0.35"/>
    <row r="172" s="78" customFormat="1" x14ac:dyDescent="0.35"/>
    <row r="173" s="78" customFormat="1" x14ac:dyDescent="0.35"/>
    <row r="174" s="78" customFormat="1" x14ac:dyDescent="0.35"/>
    <row r="175" s="78" customFormat="1" x14ac:dyDescent="0.35"/>
    <row r="176" s="78" customFormat="1" x14ac:dyDescent="0.35"/>
    <row r="177" s="78" customFormat="1" x14ac:dyDescent="0.35"/>
    <row r="178" s="78" customFormat="1" x14ac:dyDescent="0.35"/>
    <row r="179" s="78" customFormat="1" x14ac:dyDescent="0.35"/>
    <row r="180" s="78" customFormat="1" x14ac:dyDescent="0.35"/>
    <row r="181" s="78" customFormat="1" x14ac:dyDescent="0.35"/>
    <row r="182" s="78" customFormat="1" x14ac:dyDescent="0.35"/>
    <row r="183" s="78" customFormat="1" x14ac:dyDescent="0.35"/>
    <row r="184" s="78" customFormat="1" x14ac:dyDescent="0.35"/>
    <row r="185" s="78" customFormat="1" x14ac:dyDescent="0.35"/>
    <row r="186" s="78" customFormat="1" x14ac:dyDescent="0.35"/>
    <row r="187" s="78" customFormat="1" x14ac:dyDescent="0.35"/>
    <row r="188" s="78" customFormat="1" x14ac:dyDescent="0.35"/>
    <row r="189" s="78" customFormat="1" x14ac:dyDescent="0.35"/>
    <row r="190" s="78" customFormat="1" x14ac:dyDescent="0.35"/>
    <row r="191" s="78" customFormat="1" x14ac:dyDescent="0.35"/>
    <row r="192" s="78" customFormat="1" x14ac:dyDescent="0.35"/>
    <row r="193" s="78" customFormat="1" x14ac:dyDescent="0.35"/>
    <row r="194" s="78" customFormat="1" x14ac:dyDescent="0.35"/>
    <row r="195" s="78" customFormat="1" x14ac:dyDescent="0.35"/>
    <row r="196" s="78" customFormat="1" x14ac:dyDescent="0.35"/>
    <row r="197" s="78" customFormat="1" x14ac:dyDescent="0.35"/>
    <row r="198" s="78" customFormat="1" x14ac:dyDescent="0.35"/>
    <row r="199" s="78" customFormat="1" x14ac:dyDescent="0.35"/>
    <row r="200" s="78" customFormat="1" x14ac:dyDescent="0.35"/>
    <row r="201" s="78" customFormat="1" x14ac:dyDescent="0.35"/>
    <row r="202" s="78" customFormat="1" x14ac:dyDescent="0.35"/>
    <row r="203" s="78" customFormat="1" x14ac:dyDescent="0.35"/>
    <row r="204" s="78" customFormat="1" x14ac:dyDescent="0.35"/>
    <row r="205" s="78" customFormat="1" x14ac:dyDescent="0.35"/>
    <row r="206" s="78" customFormat="1" x14ac:dyDescent="0.35"/>
    <row r="207" s="78" customFormat="1" x14ac:dyDescent="0.35"/>
    <row r="208" s="78" customFormat="1" x14ac:dyDescent="0.35"/>
    <row r="209" s="78" customFormat="1" x14ac:dyDescent="0.35"/>
    <row r="210" s="78" customFormat="1" x14ac:dyDescent="0.35"/>
    <row r="211" s="78" customFormat="1" x14ac:dyDescent="0.35"/>
    <row r="212" s="78" customFormat="1" x14ac:dyDescent="0.35"/>
    <row r="213" s="78" customFormat="1" x14ac:dyDescent="0.35"/>
    <row r="214" s="78" customFormat="1" x14ac:dyDescent="0.35"/>
    <row r="215" s="78" customFormat="1" x14ac:dyDescent="0.35"/>
    <row r="216" s="78" customFormat="1" x14ac:dyDescent="0.35"/>
    <row r="217" s="78" customFormat="1" x14ac:dyDescent="0.35"/>
    <row r="218" s="78" customFormat="1" x14ac:dyDescent="0.35"/>
    <row r="219" s="78" customFormat="1" x14ac:dyDescent="0.35"/>
    <row r="220" s="78" customFormat="1" x14ac:dyDescent="0.35"/>
  </sheetData>
  <mergeCells count="7">
    <mergeCell ref="E1:G1"/>
    <mergeCell ref="AB1:AC1"/>
    <mergeCell ref="H1:J1"/>
    <mergeCell ref="K1:M1"/>
    <mergeCell ref="N1:P1"/>
    <mergeCell ref="Q1:S1"/>
    <mergeCell ref="T1:V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6AF6-0A53-46C3-AD28-74057FA0FDFC}">
  <sheetPr codeName="Sheet6"/>
  <dimension ref="A1:M39"/>
  <sheetViews>
    <sheetView workbookViewId="0"/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3" ht="45" customHeight="1" x14ac:dyDescent="0.35"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35">
      <c r="A2" s="40"/>
      <c r="B2" s="48" t="s">
        <v>0</v>
      </c>
      <c r="C2" s="41" t="s">
        <v>2</v>
      </c>
      <c r="D2" s="41" t="s">
        <v>1</v>
      </c>
      <c r="E2" s="41" t="s">
        <v>3</v>
      </c>
      <c r="F2" s="41" t="s">
        <v>4</v>
      </c>
      <c r="G2" s="41" t="s">
        <v>5</v>
      </c>
      <c r="H2" s="41" t="s">
        <v>6</v>
      </c>
      <c r="I2" s="41" t="s">
        <v>8</v>
      </c>
      <c r="J2" s="41" t="s">
        <v>7</v>
      </c>
      <c r="K2" s="41" t="s">
        <v>9</v>
      </c>
      <c r="L2" s="41" t="s">
        <v>10</v>
      </c>
      <c r="M2" s="41" t="s">
        <v>11</v>
      </c>
    </row>
    <row r="3" spans="1:13" ht="19.5" x14ac:dyDescent="0.45">
      <c r="B3" s="42" t="s">
        <v>17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62</v>
      </c>
      <c r="J3" s="1">
        <v>48</v>
      </c>
      <c r="K3" s="1">
        <v>35</v>
      </c>
      <c r="L3" s="1">
        <v>19</v>
      </c>
      <c r="M3" s="1">
        <v>63</v>
      </c>
    </row>
    <row r="4" spans="1:13" ht="19.5" x14ac:dyDescent="0.45">
      <c r="B4" s="42" t="s">
        <v>12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52</v>
      </c>
      <c r="K4" s="1">
        <v>15</v>
      </c>
      <c r="L4" s="1">
        <v>35</v>
      </c>
      <c r="M4" s="1">
        <v>39</v>
      </c>
    </row>
    <row r="5" spans="1:13" ht="19.5" x14ac:dyDescent="0.45">
      <c r="B5" s="42" t="s">
        <v>19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24</v>
      </c>
      <c r="J5" s="1">
        <v>97</v>
      </c>
      <c r="K5" s="1">
        <v>70</v>
      </c>
      <c r="L5" s="1">
        <v>26</v>
      </c>
      <c r="M5" s="1">
        <v>64</v>
      </c>
    </row>
    <row r="6" spans="1:13" ht="19.5" x14ac:dyDescent="0.45">
      <c r="B6" s="42" t="s">
        <v>18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24</v>
      </c>
      <c r="J6" s="1">
        <v>40</v>
      </c>
      <c r="K6" s="1">
        <v>20</v>
      </c>
      <c r="L6" s="1">
        <v>16</v>
      </c>
      <c r="M6" s="1">
        <v>63</v>
      </c>
    </row>
    <row r="7" spans="1:13" ht="19.5" x14ac:dyDescent="0.45">
      <c r="B7" s="42" t="s">
        <v>21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21</v>
      </c>
      <c r="J7" s="1">
        <v>86</v>
      </c>
      <c r="K7" s="1">
        <v>50</v>
      </c>
      <c r="L7" s="1">
        <v>19</v>
      </c>
      <c r="M7" s="1">
        <v>65</v>
      </c>
    </row>
    <row r="8" spans="1:13" ht="19.5" x14ac:dyDescent="0.45">
      <c r="B8" s="42" t="s">
        <v>20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53</v>
      </c>
      <c r="J8" s="1">
        <v>63</v>
      </c>
      <c r="K8" s="1">
        <v>49</v>
      </c>
      <c r="L8" s="1">
        <v>40</v>
      </c>
      <c r="M8" s="1">
        <v>64</v>
      </c>
    </row>
    <row r="9" spans="1:13" ht="19.5" x14ac:dyDescent="0.45">
      <c r="B9" s="42" t="s">
        <v>36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32</v>
      </c>
      <c r="J9" s="1">
        <v>62</v>
      </c>
      <c r="K9" s="1">
        <v>62</v>
      </c>
      <c r="L9" s="1">
        <v>28</v>
      </c>
      <c r="M9" s="1">
        <v>76</v>
      </c>
    </row>
    <row r="10" spans="1:13" ht="19.5" x14ac:dyDescent="0.45">
      <c r="B10" s="42" t="s">
        <v>25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23</v>
      </c>
      <c r="J10" s="1">
        <v>58</v>
      </c>
      <c r="K10" s="1">
        <v>18</v>
      </c>
      <c r="L10" s="1">
        <v>50</v>
      </c>
      <c r="M10" s="1">
        <v>40</v>
      </c>
    </row>
    <row r="11" spans="1:13" ht="19.5" x14ac:dyDescent="0.45">
      <c r="B11" s="42" t="s">
        <v>39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21</v>
      </c>
      <c r="J11" s="1">
        <v>90</v>
      </c>
      <c r="K11" s="1">
        <v>68</v>
      </c>
      <c r="L11" s="1">
        <v>21</v>
      </c>
      <c r="M11" s="1">
        <v>33</v>
      </c>
    </row>
    <row r="12" spans="1:13" ht="19.5" x14ac:dyDescent="0.45">
      <c r="B12" s="42" t="s">
        <v>24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47</v>
      </c>
      <c r="J12" s="1">
        <v>49</v>
      </c>
      <c r="K12" s="1">
        <v>17</v>
      </c>
      <c r="L12" s="1">
        <v>24</v>
      </c>
      <c r="M12" s="1">
        <v>64</v>
      </c>
    </row>
    <row r="13" spans="1:13" ht="19.5" x14ac:dyDescent="0.45">
      <c r="B13" s="42" t="s">
        <v>23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21" customHeight="1" x14ac:dyDescent="0.45">
      <c r="B14" s="42" t="s">
        <v>35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59</v>
      </c>
      <c r="J14" s="1">
        <v>49</v>
      </c>
      <c r="K14" s="1">
        <v>73</v>
      </c>
      <c r="L14" s="1">
        <v>31</v>
      </c>
      <c r="M14" s="1">
        <v>73</v>
      </c>
    </row>
    <row r="15" spans="1:13" ht="19.5" x14ac:dyDescent="0.45">
      <c r="B15" s="42" t="s">
        <v>29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16</v>
      </c>
      <c r="J15" s="1">
        <v>83</v>
      </c>
      <c r="K15" s="1">
        <v>28</v>
      </c>
      <c r="L15" s="1">
        <v>51</v>
      </c>
      <c r="M15" s="1">
        <v>82</v>
      </c>
    </row>
    <row r="16" spans="1:13" ht="19.5" x14ac:dyDescent="0.45">
      <c r="B16" s="42" t="s">
        <v>14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28</v>
      </c>
      <c r="J16" s="1">
        <v>66</v>
      </c>
      <c r="K16" s="1">
        <v>25</v>
      </c>
      <c r="L16" s="1">
        <v>12</v>
      </c>
      <c r="M16" s="1">
        <v>34</v>
      </c>
    </row>
    <row r="17" spans="2:13" ht="19.5" x14ac:dyDescent="0.45">
      <c r="B17" s="42" t="s">
        <v>27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70</v>
      </c>
      <c r="J17" s="1">
        <v>75</v>
      </c>
      <c r="K17" s="1">
        <v>28</v>
      </c>
      <c r="L17" s="1">
        <v>36</v>
      </c>
      <c r="M17" s="1">
        <v>88</v>
      </c>
    </row>
    <row r="18" spans="2:13" ht="19.5" x14ac:dyDescent="0.45">
      <c r="B18" s="42" t="s">
        <v>38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71</v>
      </c>
      <c r="J18" s="1">
        <v>50</v>
      </c>
      <c r="K18" s="1">
        <v>71</v>
      </c>
      <c r="L18" s="1">
        <v>56</v>
      </c>
      <c r="M18" s="1">
        <v>63</v>
      </c>
    </row>
    <row r="19" spans="2:13" ht="19.5" x14ac:dyDescent="0.45">
      <c r="B19" s="42" t="s">
        <v>28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36</v>
      </c>
      <c r="J19" s="1">
        <v>67</v>
      </c>
      <c r="K19" s="1">
        <v>27</v>
      </c>
      <c r="L19" s="1">
        <v>47</v>
      </c>
      <c r="M19" s="1">
        <v>45</v>
      </c>
    </row>
    <row r="20" spans="2:13" ht="19.5" x14ac:dyDescent="0.45">
      <c r="B20" s="42" t="s">
        <v>37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15</v>
      </c>
      <c r="J20" s="1">
        <v>98</v>
      </c>
      <c r="K20" s="1">
        <v>26</v>
      </c>
      <c r="L20" s="1">
        <v>24</v>
      </c>
      <c r="M20" s="1">
        <v>32</v>
      </c>
    </row>
    <row r="21" spans="2:13" ht="19.5" x14ac:dyDescent="0.45">
      <c r="B21" s="42" t="s">
        <v>30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42</v>
      </c>
      <c r="J21" s="1">
        <v>36</v>
      </c>
      <c r="K21" s="1">
        <v>37</v>
      </c>
      <c r="L21" s="1">
        <v>19</v>
      </c>
      <c r="M21" s="1">
        <v>33</v>
      </c>
    </row>
    <row r="22" spans="2:13" ht="19.5" x14ac:dyDescent="0.45">
      <c r="B22" s="42" t="s">
        <v>15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48</v>
      </c>
      <c r="K22" s="1">
        <v>45</v>
      </c>
      <c r="L22" s="1">
        <v>36</v>
      </c>
      <c r="M22" s="1">
        <v>55</v>
      </c>
    </row>
    <row r="23" spans="2:13" ht="19.5" x14ac:dyDescent="0.45">
      <c r="B23" s="42" t="s">
        <v>26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40</v>
      </c>
      <c r="J23" s="1">
        <v>65</v>
      </c>
      <c r="K23" s="1">
        <v>51</v>
      </c>
      <c r="L23" s="1">
        <v>35</v>
      </c>
      <c r="M23" s="1">
        <v>77</v>
      </c>
    </row>
    <row r="24" spans="2:13" ht="19.5" x14ac:dyDescent="0.45">
      <c r="B24" s="42" t="s">
        <v>16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25</v>
      </c>
      <c r="J24" s="1">
        <v>36</v>
      </c>
      <c r="K24" s="1">
        <v>29</v>
      </c>
      <c r="L24" s="1">
        <v>22</v>
      </c>
      <c r="M24" s="1">
        <v>47</v>
      </c>
    </row>
    <row r="25" spans="2:13" ht="19.5" x14ac:dyDescent="0.45">
      <c r="B25" s="42" t="s">
        <v>31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37</v>
      </c>
      <c r="J25" s="1">
        <v>43</v>
      </c>
      <c r="K25" s="1">
        <v>50</v>
      </c>
      <c r="L25" s="1">
        <v>28</v>
      </c>
      <c r="M25" s="1">
        <v>29</v>
      </c>
    </row>
    <row r="26" spans="2:13" ht="19.5" x14ac:dyDescent="0.45">
      <c r="B26" s="42" t="s">
        <v>22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43</v>
      </c>
      <c r="J26" s="1">
        <v>91</v>
      </c>
      <c r="K26" s="1">
        <v>31</v>
      </c>
      <c r="L26" s="1">
        <v>17</v>
      </c>
      <c r="M26" s="1">
        <v>35</v>
      </c>
    </row>
    <row r="27" spans="2:13" ht="19.5" x14ac:dyDescent="0.45">
      <c r="B27" s="42" t="s">
        <v>13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42</v>
      </c>
      <c r="J27" s="1">
        <v>39</v>
      </c>
      <c r="K27" s="1">
        <v>75</v>
      </c>
      <c r="L27" s="1">
        <v>53</v>
      </c>
      <c r="M27" s="1">
        <v>64</v>
      </c>
    </row>
    <row r="28" spans="2:13" ht="19.5" x14ac:dyDescent="0.45">
      <c r="B28" s="42" t="s">
        <v>40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68</v>
      </c>
      <c r="J28" s="1">
        <v>53</v>
      </c>
      <c r="K28" s="1">
        <v>65</v>
      </c>
      <c r="L28" s="1">
        <v>28</v>
      </c>
      <c r="M28" s="1">
        <v>63</v>
      </c>
    </row>
    <row r="29" spans="2:13" ht="19.5" x14ac:dyDescent="0.45">
      <c r="B29" s="42" t="s">
        <v>32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65</v>
      </c>
      <c r="J29" s="1">
        <v>95</v>
      </c>
      <c r="K29" s="1">
        <v>59</v>
      </c>
      <c r="L29" s="1">
        <v>37</v>
      </c>
      <c r="M29" s="1">
        <v>67</v>
      </c>
    </row>
    <row r="30" spans="2:13" ht="19.5" x14ac:dyDescent="0.45">
      <c r="B30" s="42" t="s">
        <v>33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27</v>
      </c>
      <c r="J30" s="1">
        <v>50</v>
      </c>
      <c r="K30" s="1">
        <v>29</v>
      </c>
      <c r="L30" s="1">
        <v>44</v>
      </c>
      <c r="M30" s="1">
        <v>70</v>
      </c>
    </row>
    <row r="31" spans="2:13" ht="19.5" x14ac:dyDescent="0.45">
      <c r="B31" s="42" t="s">
        <v>34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41</v>
      </c>
      <c r="K31" s="1">
        <v>52</v>
      </c>
      <c r="L31" s="1">
        <v>25</v>
      </c>
      <c r="M31" s="1">
        <v>83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5" x14ac:dyDescent="0.35">
      <c r="B33" s="2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</sheetData>
  <sortState xmlns:xlrd2="http://schemas.microsoft.com/office/spreadsheetml/2017/richdata2" columnSort="1" ref="I1:J39">
    <sortCondition ref="I1:J1"/>
  </sortState>
  <phoneticPr fontId="4" type="noConversion"/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569C-01F5-41DE-B92F-24DA59C77973}">
  <sheetPr codeName="Sheet9"/>
  <dimension ref="A1:M39"/>
  <sheetViews>
    <sheetView workbookViewId="0"/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35">
      <c r="B2" s="41" t="s">
        <v>0</v>
      </c>
      <c r="C2" s="41" t="s">
        <v>10</v>
      </c>
      <c r="D2" s="41" t="s">
        <v>2</v>
      </c>
      <c r="E2" s="41" t="s">
        <v>3</v>
      </c>
      <c r="F2" s="41" t="s">
        <v>1</v>
      </c>
      <c r="G2" s="41" t="s">
        <v>4</v>
      </c>
      <c r="H2" s="41" t="s">
        <v>7</v>
      </c>
      <c r="I2" s="41" t="s">
        <v>6</v>
      </c>
      <c r="J2" s="41" t="s">
        <v>9</v>
      </c>
      <c r="K2" s="41" t="s">
        <v>5</v>
      </c>
      <c r="L2" s="41" t="s">
        <v>8</v>
      </c>
      <c r="M2" s="41" t="s">
        <v>11</v>
      </c>
    </row>
    <row r="3" spans="1:13" ht="19.5" x14ac:dyDescent="0.45">
      <c r="A3" s="5"/>
      <c r="B3" s="46" t="s">
        <v>21</v>
      </c>
      <c r="C3" s="10">
        <v>55</v>
      </c>
      <c r="D3" s="10">
        <v>17</v>
      </c>
      <c r="E3" s="10">
        <v>20</v>
      </c>
      <c r="F3" s="10">
        <v>68</v>
      </c>
      <c r="G3" s="10">
        <v>59</v>
      </c>
      <c r="H3" s="10">
        <v>84</v>
      </c>
      <c r="I3" s="10">
        <v>62</v>
      </c>
      <c r="J3" s="10">
        <v>48</v>
      </c>
      <c r="K3" s="11">
        <v>35</v>
      </c>
      <c r="L3" s="11">
        <v>19</v>
      </c>
      <c r="M3" s="11">
        <v>63</v>
      </c>
    </row>
    <row r="4" spans="1:13" ht="19.5" x14ac:dyDescent="0.45">
      <c r="A4" s="5"/>
      <c r="B4" s="42" t="s">
        <v>20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52</v>
      </c>
      <c r="K4" s="12">
        <v>15</v>
      </c>
      <c r="L4" s="12">
        <v>35</v>
      </c>
      <c r="M4" s="12">
        <v>39</v>
      </c>
    </row>
    <row r="5" spans="1:13" ht="19.5" x14ac:dyDescent="0.45">
      <c r="A5" s="5"/>
      <c r="B5" s="46" t="s">
        <v>33</v>
      </c>
      <c r="C5" s="10">
        <v>21</v>
      </c>
      <c r="D5" s="10">
        <v>23</v>
      </c>
      <c r="E5" s="10">
        <v>33</v>
      </c>
      <c r="F5" s="10">
        <v>33</v>
      </c>
      <c r="G5" s="10">
        <v>11</v>
      </c>
      <c r="H5" s="10">
        <v>40</v>
      </c>
      <c r="I5" s="10">
        <v>24</v>
      </c>
      <c r="J5" s="10">
        <v>97</v>
      </c>
      <c r="K5" s="11">
        <v>70</v>
      </c>
      <c r="L5" s="11">
        <v>26</v>
      </c>
      <c r="M5" s="11">
        <v>64</v>
      </c>
    </row>
    <row r="6" spans="1:13" ht="19.5" x14ac:dyDescent="0.45">
      <c r="A6" s="5"/>
      <c r="B6" s="42" t="s">
        <v>23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24</v>
      </c>
      <c r="J6" s="1">
        <v>40</v>
      </c>
      <c r="K6" s="12">
        <v>20</v>
      </c>
      <c r="L6" s="12">
        <v>16</v>
      </c>
      <c r="M6" s="12">
        <v>63</v>
      </c>
    </row>
    <row r="7" spans="1:13" ht="19.5" x14ac:dyDescent="0.45">
      <c r="A7" s="5"/>
      <c r="B7" s="46" t="s">
        <v>22</v>
      </c>
      <c r="C7" s="10">
        <v>18</v>
      </c>
      <c r="D7" s="10">
        <v>17</v>
      </c>
      <c r="E7" s="10">
        <v>50</v>
      </c>
      <c r="F7" s="10">
        <v>38</v>
      </c>
      <c r="G7" s="10">
        <v>25</v>
      </c>
      <c r="H7" s="10">
        <v>52</v>
      </c>
      <c r="I7" s="10">
        <v>21</v>
      </c>
      <c r="J7" s="10">
        <v>86</v>
      </c>
      <c r="K7" s="11">
        <v>50</v>
      </c>
      <c r="L7" s="11">
        <v>19</v>
      </c>
      <c r="M7" s="11">
        <v>65</v>
      </c>
    </row>
    <row r="8" spans="1:13" ht="19.5" x14ac:dyDescent="0.45">
      <c r="A8" s="5"/>
      <c r="B8" s="42" t="s">
        <v>34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53</v>
      </c>
      <c r="J8" s="1">
        <v>63</v>
      </c>
      <c r="K8" s="12">
        <v>49</v>
      </c>
      <c r="L8" s="12">
        <v>40</v>
      </c>
      <c r="M8" s="12">
        <v>64</v>
      </c>
    </row>
    <row r="9" spans="1:13" ht="19.5" x14ac:dyDescent="0.45">
      <c r="A9" s="5"/>
      <c r="B9" s="46" t="s">
        <v>28</v>
      </c>
      <c r="C9" s="10">
        <v>18</v>
      </c>
      <c r="D9" s="10">
        <v>25</v>
      </c>
      <c r="E9" s="10">
        <v>61</v>
      </c>
      <c r="F9" s="10">
        <v>37</v>
      </c>
      <c r="G9" s="10">
        <v>24</v>
      </c>
      <c r="H9" s="10">
        <v>45</v>
      </c>
      <c r="I9" s="10">
        <v>32</v>
      </c>
      <c r="J9" s="10">
        <v>62</v>
      </c>
      <c r="K9" s="11">
        <v>62</v>
      </c>
      <c r="L9" s="11">
        <v>28</v>
      </c>
      <c r="M9" s="11">
        <v>76</v>
      </c>
    </row>
    <row r="10" spans="1:13" ht="19.5" x14ac:dyDescent="0.45">
      <c r="A10" s="5"/>
      <c r="B10" s="42" t="s">
        <v>32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23</v>
      </c>
      <c r="J10" s="1">
        <v>58</v>
      </c>
      <c r="K10" s="12">
        <v>18</v>
      </c>
      <c r="L10" s="12">
        <v>50</v>
      </c>
      <c r="M10" s="12">
        <v>40</v>
      </c>
    </row>
    <row r="11" spans="1:13" ht="19.5" x14ac:dyDescent="0.45">
      <c r="A11" s="5"/>
      <c r="B11" s="46" t="s">
        <v>13</v>
      </c>
      <c r="C11" s="10">
        <v>18</v>
      </c>
      <c r="D11" s="10">
        <v>18</v>
      </c>
      <c r="E11" s="10">
        <v>73</v>
      </c>
      <c r="F11" s="10">
        <v>52</v>
      </c>
      <c r="G11" s="10">
        <v>27</v>
      </c>
      <c r="H11" s="10">
        <v>42</v>
      </c>
      <c r="I11" s="10">
        <v>21</v>
      </c>
      <c r="J11" s="10">
        <v>90</v>
      </c>
      <c r="K11" s="11">
        <v>68</v>
      </c>
      <c r="L11" s="11">
        <v>21</v>
      </c>
      <c r="M11" s="11">
        <v>33</v>
      </c>
    </row>
    <row r="12" spans="1:13" ht="19.5" x14ac:dyDescent="0.45">
      <c r="A12" s="5"/>
      <c r="B12" s="42" t="s">
        <v>31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47</v>
      </c>
      <c r="J12" s="1">
        <v>49</v>
      </c>
      <c r="K12" s="12">
        <v>17</v>
      </c>
      <c r="L12" s="12">
        <v>24</v>
      </c>
      <c r="M12" s="12">
        <v>64</v>
      </c>
    </row>
    <row r="13" spans="1:13" ht="19.5" x14ac:dyDescent="0.45">
      <c r="A13" s="5"/>
      <c r="B13" s="46" t="s">
        <v>17</v>
      </c>
      <c r="C13" s="10">
        <v>42</v>
      </c>
      <c r="D13" s="10">
        <v>54</v>
      </c>
      <c r="E13" s="10">
        <v>88</v>
      </c>
      <c r="F13" s="10">
        <v>32</v>
      </c>
      <c r="G13" s="10">
        <v>73</v>
      </c>
      <c r="H13" s="10">
        <v>72</v>
      </c>
      <c r="I13" s="10">
        <v>47</v>
      </c>
      <c r="J13" s="10">
        <v>79</v>
      </c>
      <c r="K13" s="11">
        <v>16</v>
      </c>
      <c r="L13" s="11">
        <v>60</v>
      </c>
      <c r="M13" s="11">
        <v>40</v>
      </c>
    </row>
    <row r="14" spans="1:13" ht="21" customHeight="1" x14ac:dyDescent="0.45">
      <c r="A14" s="5"/>
      <c r="B14" s="42" t="s">
        <v>16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59</v>
      </c>
      <c r="J14" s="1">
        <v>49</v>
      </c>
      <c r="K14" s="12">
        <v>73</v>
      </c>
      <c r="L14" s="12">
        <v>31</v>
      </c>
      <c r="M14" s="12">
        <v>73</v>
      </c>
    </row>
    <row r="15" spans="1:13" ht="19.5" x14ac:dyDescent="0.45">
      <c r="A15" s="5"/>
      <c r="B15" s="46" t="s">
        <v>26</v>
      </c>
      <c r="C15" s="10">
        <v>14</v>
      </c>
      <c r="D15" s="10">
        <v>46</v>
      </c>
      <c r="E15" s="10">
        <v>45</v>
      </c>
      <c r="F15" s="10">
        <v>30</v>
      </c>
      <c r="G15" s="10">
        <v>40</v>
      </c>
      <c r="H15" s="10">
        <v>35</v>
      </c>
      <c r="I15" s="10">
        <v>16</v>
      </c>
      <c r="J15" s="10">
        <v>83</v>
      </c>
      <c r="K15" s="11">
        <v>28</v>
      </c>
      <c r="L15" s="11">
        <v>51</v>
      </c>
      <c r="M15" s="11">
        <v>82</v>
      </c>
    </row>
    <row r="16" spans="1:13" ht="19.5" x14ac:dyDescent="0.45">
      <c r="A16" s="5"/>
      <c r="B16" s="42" t="s">
        <v>29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28</v>
      </c>
      <c r="J16" s="1">
        <v>66</v>
      </c>
      <c r="K16" s="12">
        <v>25</v>
      </c>
      <c r="L16" s="12">
        <v>12</v>
      </c>
      <c r="M16" s="12">
        <v>34</v>
      </c>
    </row>
    <row r="17" spans="1:13" ht="19.5" x14ac:dyDescent="0.45">
      <c r="A17" s="5"/>
      <c r="B17" s="46" t="s">
        <v>30</v>
      </c>
      <c r="C17" s="10">
        <v>63</v>
      </c>
      <c r="D17" s="10">
        <v>32</v>
      </c>
      <c r="E17" s="10">
        <v>86</v>
      </c>
      <c r="F17" s="10">
        <v>41</v>
      </c>
      <c r="G17" s="10">
        <v>23</v>
      </c>
      <c r="H17" s="10">
        <v>57</v>
      </c>
      <c r="I17" s="10">
        <v>70</v>
      </c>
      <c r="J17" s="10">
        <v>75</v>
      </c>
      <c r="K17" s="11">
        <v>28</v>
      </c>
      <c r="L17" s="11">
        <v>36</v>
      </c>
      <c r="M17" s="11">
        <v>88</v>
      </c>
    </row>
    <row r="18" spans="1:13" ht="19.5" x14ac:dyDescent="0.45">
      <c r="A18" s="5"/>
      <c r="B18" s="42" t="s">
        <v>25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71</v>
      </c>
      <c r="J18" s="1">
        <v>50</v>
      </c>
      <c r="K18" s="12">
        <v>71</v>
      </c>
      <c r="L18" s="12">
        <v>56</v>
      </c>
      <c r="M18" s="12">
        <v>63</v>
      </c>
    </row>
    <row r="19" spans="1:13" ht="19.5" x14ac:dyDescent="0.45">
      <c r="A19" s="5"/>
      <c r="B19" s="46" t="s">
        <v>40</v>
      </c>
      <c r="C19" s="10">
        <v>32</v>
      </c>
      <c r="D19" s="10">
        <v>43</v>
      </c>
      <c r="E19" s="10">
        <v>37</v>
      </c>
      <c r="F19" s="10">
        <v>42</v>
      </c>
      <c r="G19" s="10">
        <v>25</v>
      </c>
      <c r="H19" s="10">
        <v>37</v>
      </c>
      <c r="I19" s="10">
        <v>36</v>
      </c>
      <c r="J19" s="10">
        <v>67</v>
      </c>
      <c r="K19" s="11">
        <v>27</v>
      </c>
      <c r="L19" s="11">
        <v>47</v>
      </c>
      <c r="M19" s="11">
        <v>45</v>
      </c>
    </row>
    <row r="20" spans="1:13" ht="19.5" x14ac:dyDescent="0.45">
      <c r="A20" s="5"/>
      <c r="B20" s="42" t="s">
        <v>19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15</v>
      </c>
      <c r="J20" s="1">
        <v>98</v>
      </c>
      <c r="K20" s="12">
        <v>26</v>
      </c>
      <c r="L20" s="12">
        <v>24</v>
      </c>
      <c r="M20" s="12">
        <v>32</v>
      </c>
    </row>
    <row r="21" spans="1:13" ht="19.5" x14ac:dyDescent="0.45">
      <c r="A21" s="5"/>
      <c r="B21" s="46" t="s">
        <v>35</v>
      </c>
      <c r="C21" s="10">
        <v>37</v>
      </c>
      <c r="D21" s="10">
        <v>17</v>
      </c>
      <c r="E21" s="10">
        <v>47</v>
      </c>
      <c r="F21" s="10">
        <v>41</v>
      </c>
      <c r="G21" s="10">
        <v>14</v>
      </c>
      <c r="H21" s="10">
        <v>59</v>
      </c>
      <c r="I21" s="10">
        <v>42</v>
      </c>
      <c r="J21" s="10">
        <v>36</v>
      </c>
      <c r="K21" s="11">
        <v>37</v>
      </c>
      <c r="L21" s="11">
        <v>19</v>
      </c>
      <c r="M21" s="11">
        <v>33</v>
      </c>
    </row>
    <row r="22" spans="1:13" ht="19.5" x14ac:dyDescent="0.45">
      <c r="A22" s="5"/>
      <c r="B22" s="42" t="s">
        <v>36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48</v>
      </c>
      <c r="K22" s="12">
        <v>45</v>
      </c>
      <c r="L22" s="12">
        <v>36</v>
      </c>
      <c r="M22" s="12">
        <v>55</v>
      </c>
    </row>
    <row r="23" spans="1:13" ht="19.5" x14ac:dyDescent="0.45">
      <c r="A23" s="5"/>
      <c r="B23" s="46" t="s">
        <v>24</v>
      </c>
      <c r="C23" s="10">
        <v>36</v>
      </c>
      <c r="D23" s="10">
        <v>31</v>
      </c>
      <c r="E23" s="10">
        <v>59</v>
      </c>
      <c r="F23" s="10">
        <v>40</v>
      </c>
      <c r="G23" s="10">
        <v>36</v>
      </c>
      <c r="H23" s="10">
        <v>19</v>
      </c>
      <c r="I23" s="10">
        <v>40</v>
      </c>
      <c r="J23" s="10">
        <v>65</v>
      </c>
      <c r="K23" s="11">
        <v>51</v>
      </c>
      <c r="L23" s="11">
        <v>35</v>
      </c>
      <c r="M23" s="11">
        <v>77</v>
      </c>
    </row>
    <row r="24" spans="1:13" ht="19.5" x14ac:dyDescent="0.45">
      <c r="A24" s="5"/>
      <c r="B24" s="42" t="s">
        <v>39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25</v>
      </c>
      <c r="J24" s="1">
        <v>36</v>
      </c>
      <c r="K24" s="12">
        <v>29</v>
      </c>
      <c r="L24" s="12">
        <v>22</v>
      </c>
      <c r="M24" s="12">
        <v>47</v>
      </c>
    </row>
    <row r="25" spans="1:13" ht="19.5" x14ac:dyDescent="0.45">
      <c r="A25" s="5"/>
      <c r="B25" s="46" t="s">
        <v>38</v>
      </c>
      <c r="C25" s="10">
        <v>33</v>
      </c>
      <c r="D25" s="10">
        <v>25</v>
      </c>
      <c r="E25" s="10">
        <v>50</v>
      </c>
      <c r="F25" s="10">
        <v>35</v>
      </c>
      <c r="G25" s="10">
        <v>70</v>
      </c>
      <c r="H25" s="10">
        <v>42</v>
      </c>
      <c r="I25" s="10">
        <v>37</v>
      </c>
      <c r="J25" s="10">
        <v>43</v>
      </c>
      <c r="K25" s="11">
        <v>50</v>
      </c>
      <c r="L25" s="11">
        <v>28</v>
      </c>
      <c r="M25" s="11">
        <v>29</v>
      </c>
    </row>
    <row r="26" spans="1:13" ht="19.5" x14ac:dyDescent="0.45">
      <c r="A26" s="5"/>
      <c r="B26" s="42" t="s">
        <v>18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43</v>
      </c>
      <c r="J26" s="1">
        <v>91</v>
      </c>
      <c r="K26" s="12">
        <v>31</v>
      </c>
      <c r="L26" s="12">
        <v>17</v>
      </c>
      <c r="M26" s="12">
        <v>35</v>
      </c>
    </row>
    <row r="27" spans="1:13" ht="19.5" x14ac:dyDescent="0.45">
      <c r="A27" s="5"/>
      <c r="B27" s="46" t="s">
        <v>12</v>
      </c>
      <c r="C27" s="10">
        <v>37</v>
      </c>
      <c r="D27" s="10">
        <v>47</v>
      </c>
      <c r="E27" s="10">
        <v>27</v>
      </c>
      <c r="F27" s="10">
        <v>25</v>
      </c>
      <c r="G27" s="10">
        <v>65</v>
      </c>
      <c r="H27" s="10">
        <v>39</v>
      </c>
      <c r="I27" s="10">
        <v>42</v>
      </c>
      <c r="J27" s="10">
        <v>39</v>
      </c>
      <c r="K27" s="11">
        <v>75</v>
      </c>
      <c r="L27" s="11">
        <v>53</v>
      </c>
      <c r="M27" s="11">
        <v>64</v>
      </c>
    </row>
    <row r="28" spans="1:13" ht="19.5" x14ac:dyDescent="0.45">
      <c r="A28" s="5"/>
      <c r="B28" s="42" t="s">
        <v>14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68</v>
      </c>
      <c r="J28" s="1">
        <v>53</v>
      </c>
      <c r="K28" s="12">
        <v>65</v>
      </c>
      <c r="L28" s="12">
        <v>28</v>
      </c>
      <c r="M28" s="12">
        <v>63</v>
      </c>
    </row>
    <row r="29" spans="1:13" ht="19.5" x14ac:dyDescent="0.45">
      <c r="A29" s="5"/>
      <c r="B29" s="46" t="s">
        <v>15</v>
      </c>
      <c r="C29" s="10">
        <v>58</v>
      </c>
      <c r="D29" s="10">
        <v>33</v>
      </c>
      <c r="E29" s="10">
        <v>34</v>
      </c>
      <c r="F29" s="10">
        <v>37</v>
      </c>
      <c r="G29" s="10">
        <v>42</v>
      </c>
      <c r="H29" s="10">
        <v>39</v>
      </c>
      <c r="I29" s="10">
        <v>65</v>
      </c>
      <c r="J29" s="10">
        <v>95</v>
      </c>
      <c r="K29" s="11">
        <v>59</v>
      </c>
      <c r="L29" s="11">
        <v>37</v>
      </c>
      <c r="M29" s="11">
        <v>67</v>
      </c>
    </row>
    <row r="30" spans="1:13" ht="19.5" x14ac:dyDescent="0.45">
      <c r="A30" s="5"/>
      <c r="B30" s="42" t="s">
        <v>27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27</v>
      </c>
      <c r="J30" s="1">
        <v>50</v>
      </c>
      <c r="K30" s="12">
        <v>29</v>
      </c>
      <c r="L30" s="12">
        <v>44</v>
      </c>
      <c r="M30" s="12">
        <v>70</v>
      </c>
    </row>
    <row r="31" spans="1:13" ht="19.5" x14ac:dyDescent="0.45">
      <c r="A31" s="5"/>
      <c r="B31" s="46" t="s">
        <v>37</v>
      </c>
      <c r="C31" s="10">
        <v>36</v>
      </c>
      <c r="D31" s="10">
        <v>22</v>
      </c>
      <c r="E31" s="10">
        <v>29</v>
      </c>
      <c r="F31" s="10">
        <v>49</v>
      </c>
      <c r="G31" s="10">
        <v>45</v>
      </c>
      <c r="H31" s="10">
        <v>50</v>
      </c>
      <c r="I31" s="10">
        <v>41</v>
      </c>
      <c r="J31" s="10">
        <v>41</v>
      </c>
      <c r="K31" s="11">
        <v>52</v>
      </c>
      <c r="L31" s="11">
        <v>25</v>
      </c>
      <c r="M31" s="11">
        <v>83</v>
      </c>
    </row>
    <row r="32" spans="1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5" x14ac:dyDescent="0.35">
      <c r="B33" s="2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6694-2A0E-464C-ACCD-72E66B90B288}">
  <sheetPr codeName="Sheet21"/>
  <dimension ref="A1:M39"/>
  <sheetViews>
    <sheetView workbookViewId="0"/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3" ht="45" customHeight="1" x14ac:dyDescent="0.3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45">
      <c r="A2" s="14"/>
      <c r="B2" s="41" t="s">
        <v>0</v>
      </c>
      <c r="C2" s="41" t="s">
        <v>3</v>
      </c>
      <c r="D2" s="41" t="s">
        <v>8</v>
      </c>
      <c r="E2" s="41" t="s">
        <v>6</v>
      </c>
      <c r="F2" s="41" t="s">
        <v>5</v>
      </c>
      <c r="G2" s="41" t="s">
        <v>7</v>
      </c>
      <c r="H2" s="41" t="s">
        <v>9</v>
      </c>
      <c r="I2" s="41" t="s">
        <v>4</v>
      </c>
      <c r="J2" s="41" t="s">
        <v>1</v>
      </c>
      <c r="K2" s="41" t="s">
        <v>2</v>
      </c>
      <c r="L2" s="41" t="s">
        <v>11</v>
      </c>
      <c r="M2" s="41" t="s">
        <v>10</v>
      </c>
    </row>
    <row r="3" spans="1:13" ht="19.5" x14ac:dyDescent="0.45">
      <c r="B3" s="42" t="s">
        <v>34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62</v>
      </c>
      <c r="J3" s="1">
        <v>48</v>
      </c>
      <c r="K3" s="1">
        <v>35</v>
      </c>
      <c r="L3" s="1">
        <v>19</v>
      </c>
      <c r="M3" s="1">
        <v>63</v>
      </c>
    </row>
    <row r="4" spans="1:13" ht="19.5" x14ac:dyDescent="0.45">
      <c r="B4" s="42" t="s">
        <v>31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52</v>
      </c>
      <c r="K4" s="1">
        <v>15</v>
      </c>
      <c r="L4" s="1">
        <v>35</v>
      </c>
      <c r="M4" s="1">
        <v>39</v>
      </c>
    </row>
    <row r="5" spans="1:13" ht="19.5" x14ac:dyDescent="0.45">
      <c r="B5" s="42" t="s">
        <v>39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24</v>
      </c>
      <c r="J5" s="1">
        <v>97</v>
      </c>
      <c r="K5" s="1">
        <v>70</v>
      </c>
      <c r="L5" s="1">
        <v>26</v>
      </c>
      <c r="M5" s="1">
        <v>64</v>
      </c>
    </row>
    <row r="6" spans="1:13" ht="19.5" x14ac:dyDescent="0.45">
      <c r="B6" s="42" t="s">
        <v>14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24</v>
      </c>
      <c r="J6" s="1">
        <v>40</v>
      </c>
      <c r="K6" s="1">
        <v>20</v>
      </c>
      <c r="L6" s="1">
        <v>16</v>
      </c>
      <c r="M6" s="1">
        <v>63</v>
      </c>
    </row>
    <row r="7" spans="1:13" ht="19.5" x14ac:dyDescent="0.45">
      <c r="B7" s="42" t="s">
        <v>30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21</v>
      </c>
      <c r="J7" s="1">
        <v>86</v>
      </c>
      <c r="K7" s="1">
        <v>50</v>
      </c>
      <c r="L7" s="1">
        <v>19</v>
      </c>
      <c r="M7" s="1">
        <v>65</v>
      </c>
    </row>
    <row r="8" spans="1:13" ht="19.5" x14ac:dyDescent="0.45">
      <c r="B8" s="42" t="s">
        <v>37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53</v>
      </c>
      <c r="J8" s="1">
        <v>63</v>
      </c>
      <c r="K8" s="1">
        <v>49</v>
      </c>
      <c r="L8" s="1">
        <v>40</v>
      </c>
      <c r="M8" s="1">
        <v>64</v>
      </c>
    </row>
    <row r="9" spans="1:13" ht="19.5" x14ac:dyDescent="0.45">
      <c r="B9" s="42" t="s">
        <v>19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32</v>
      </c>
      <c r="J9" s="1">
        <v>62</v>
      </c>
      <c r="K9" s="1">
        <v>62</v>
      </c>
      <c r="L9" s="1">
        <v>28</v>
      </c>
      <c r="M9" s="1">
        <v>76</v>
      </c>
    </row>
    <row r="10" spans="1:13" ht="19.5" x14ac:dyDescent="0.45">
      <c r="B10" s="42" t="s">
        <v>25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23</v>
      </c>
      <c r="J10" s="1">
        <v>58</v>
      </c>
      <c r="K10" s="1">
        <v>18</v>
      </c>
      <c r="L10" s="1">
        <v>50</v>
      </c>
      <c r="M10" s="1">
        <v>40</v>
      </c>
    </row>
    <row r="11" spans="1:13" ht="19.5" x14ac:dyDescent="0.45">
      <c r="B11" s="42" t="s">
        <v>24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21</v>
      </c>
      <c r="J11" s="1">
        <v>90</v>
      </c>
      <c r="K11" s="1">
        <v>68</v>
      </c>
      <c r="L11" s="1">
        <v>21</v>
      </c>
      <c r="M11" s="1">
        <v>33</v>
      </c>
    </row>
    <row r="12" spans="1:13" ht="19.5" x14ac:dyDescent="0.45">
      <c r="B12" s="42" t="s">
        <v>38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47</v>
      </c>
      <c r="J12" s="1">
        <v>49</v>
      </c>
      <c r="K12" s="1">
        <v>17</v>
      </c>
      <c r="L12" s="1">
        <v>24</v>
      </c>
      <c r="M12" s="1">
        <v>64</v>
      </c>
    </row>
    <row r="13" spans="1:13" ht="19.5" x14ac:dyDescent="0.45">
      <c r="B13" s="42" t="s">
        <v>35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21" customHeight="1" x14ac:dyDescent="0.45">
      <c r="B14" s="42" t="s">
        <v>12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59</v>
      </c>
      <c r="J14" s="1">
        <v>49</v>
      </c>
      <c r="K14" s="1">
        <v>73</v>
      </c>
      <c r="L14" s="1">
        <v>31</v>
      </c>
      <c r="M14" s="1">
        <v>73</v>
      </c>
    </row>
    <row r="15" spans="1:13" ht="19.5" x14ac:dyDescent="0.45">
      <c r="B15" s="42" t="s">
        <v>18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16</v>
      </c>
      <c r="J15" s="1">
        <v>83</v>
      </c>
      <c r="K15" s="1">
        <v>28</v>
      </c>
      <c r="L15" s="1">
        <v>51</v>
      </c>
      <c r="M15" s="1">
        <v>82</v>
      </c>
    </row>
    <row r="16" spans="1:13" ht="19.5" x14ac:dyDescent="0.45">
      <c r="B16" s="42" t="s">
        <v>27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28</v>
      </c>
      <c r="J16" s="1">
        <v>66</v>
      </c>
      <c r="K16" s="1">
        <v>25</v>
      </c>
      <c r="L16" s="1">
        <v>12</v>
      </c>
      <c r="M16" s="1">
        <v>34</v>
      </c>
    </row>
    <row r="17" spans="2:13" ht="19.5" x14ac:dyDescent="0.45">
      <c r="B17" s="42" t="s">
        <v>33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70</v>
      </c>
      <c r="J17" s="1">
        <v>75</v>
      </c>
      <c r="K17" s="1">
        <v>28</v>
      </c>
      <c r="L17" s="1">
        <v>36</v>
      </c>
      <c r="M17" s="1">
        <v>88</v>
      </c>
    </row>
    <row r="18" spans="2:13" ht="19.5" x14ac:dyDescent="0.45">
      <c r="B18" s="42" t="s">
        <v>28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71</v>
      </c>
      <c r="J18" s="1">
        <v>50</v>
      </c>
      <c r="K18" s="1">
        <v>71</v>
      </c>
      <c r="L18" s="1">
        <v>56</v>
      </c>
      <c r="M18" s="1">
        <v>63</v>
      </c>
    </row>
    <row r="19" spans="2:13" ht="19.5" x14ac:dyDescent="0.45">
      <c r="B19" s="42" t="s">
        <v>21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36</v>
      </c>
      <c r="J19" s="1">
        <v>67</v>
      </c>
      <c r="K19" s="1">
        <v>27</v>
      </c>
      <c r="L19" s="1">
        <v>47</v>
      </c>
      <c r="M19" s="1">
        <v>45</v>
      </c>
    </row>
    <row r="20" spans="2:13" ht="19.5" x14ac:dyDescent="0.45">
      <c r="B20" s="42" t="s">
        <v>40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15</v>
      </c>
      <c r="J20" s="1">
        <v>98</v>
      </c>
      <c r="K20" s="1">
        <v>26</v>
      </c>
      <c r="L20" s="1">
        <v>24</v>
      </c>
      <c r="M20" s="1">
        <v>32</v>
      </c>
    </row>
    <row r="21" spans="2:13" ht="19.5" x14ac:dyDescent="0.45">
      <c r="B21" s="42" t="s">
        <v>26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42</v>
      </c>
      <c r="J21" s="1">
        <v>36</v>
      </c>
      <c r="K21" s="1">
        <v>37</v>
      </c>
      <c r="L21" s="1">
        <v>19</v>
      </c>
      <c r="M21" s="1">
        <v>33</v>
      </c>
    </row>
    <row r="22" spans="2:13" ht="19.5" x14ac:dyDescent="0.45">
      <c r="B22" s="42" t="s">
        <v>36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48</v>
      </c>
      <c r="K22" s="1">
        <v>45</v>
      </c>
      <c r="L22" s="1">
        <v>36</v>
      </c>
      <c r="M22" s="1">
        <v>55</v>
      </c>
    </row>
    <row r="23" spans="2:13" ht="19.5" x14ac:dyDescent="0.45">
      <c r="B23" s="42" t="s">
        <v>20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40</v>
      </c>
      <c r="J23" s="1">
        <v>65</v>
      </c>
      <c r="K23" s="1">
        <v>51</v>
      </c>
      <c r="L23" s="1">
        <v>35</v>
      </c>
      <c r="M23" s="1">
        <v>77</v>
      </c>
    </row>
    <row r="24" spans="2:13" ht="19.5" x14ac:dyDescent="0.45">
      <c r="B24" s="42" t="s">
        <v>23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25</v>
      </c>
      <c r="J24" s="1">
        <v>36</v>
      </c>
      <c r="K24" s="1">
        <v>29</v>
      </c>
      <c r="L24" s="1">
        <v>22</v>
      </c>
      <c r="M24" s="1">
        <v>47</v>
      </c>
    </row>
    <row r="25" spans="2:13" ht="19.5" x14ac:dyDescent="0.45">
      <c r="B25" s="42" t="s">
        <v>17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37</v>
      </c>
      <c r="J25" s="1">
        <v>43</v>
      </c>
      <c r="K25" s="1">
        <v>50</v>
      </c>
      <c r="L25" s="1">
        <v>28</v>
      </c>
      <c r="M25" s="1">
        <v>29</v>
      </c>
    </row>
    <row r="26" spans="2:13" ht="19.5" x14ac:dyDescent="0.45">
      <c r="B26" s="42" t="s">
        <v>29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43</v>
      </c>
      <c r="J26" s="1">
        <v>91</v>
      </c>
      <c r="K26" s="1">
        <v>31</v>
      </c>
      <c r="L26" s="1">
        <v>17</v>
      </c>
      <c r="M26" s="1">
        <v>35</v>
      </c>
    </row>
    <row r="27" spans="2:13" ht="19.5" x14ac:dyDescent="0.45">
      <c r="B27" s="42" t="s">
        <v>16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42</v>
      </c>
      <c r="J27" s="1">
        <v>39</v>
      </c>
      <c r="K27" s="1">
        <v>75</v>
      </c>
      <c r="L27" s="1">
        <v>53</v>
      </c>
      <c r="M27" s="1">
        <v>64</v>
      </c>
    </row>
    <row r="28" spans="2:13" ht="19.5" x14ac:dyDescent="0.45">
      <c r="B28" s="42" t="s">
        <v>15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68</v>
      </c>
      <c r="J28" s="1">
        <v>53</v>
      </c>
      <c r="K28" s="1">
        <v>65</v>
      </c>
      <c r="L28" s="1">
        <v>28</v>
      </c>
      <c r="M28" s="1">
        <v>63</v>
      </c>
    </row>
    <row r="29" spans="2:13" ht="19.5" x14ac:dyDescent="0.45">
      <c r="B29" s="42" t="s">
        <v>32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65</v>
      </c>
      <c r="J29" s="1">
        <v>95</v>
      </c>
      <c r="K29" s="1">
        <v>59</v>
      </c>
      <c r="L29" s="1">
        <v>37</v>
      </c>
      <c r="M29" s="1">
        <v>67</v>
      </c>
    </row>
    <row r="30" spans="2:13" ht="19.5" x14ac:dyDescent="0.45">
      <c r="B30" s="42" t="s">
        <v>22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27</v>
      </c>
      <c r="J30" s="1">
        <v>50</v>
      </c>
      <c r="K30" s="1">
        <v>29</v>
      </c>
      <c r="L30" s="1">
        <v>44</v>
      </c>
      <c r="M30" s="1">
        <v>70</v>
      </c>
    </row>
    <row r="31" spans="2:13" ht="19.5" x14ac:dyDescent="0.45">
      <c r="B31" s="42" t="s">
        <v>13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41</v>
      </c>
      <c r="K31" s="1">
        <v>52</v>
      </c>
      <c r="L31" s="1">
        <v>25</v>
      </c>
      <c r="M31" s="1">
        <v>83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5" x14ac:dyDescent="0.35">
      <c r="B33" s="2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8536-C4B3-441F-892A-B4DD91F808BE}">
  <sheetPr codeName="Sheet22"/>
  <dimension ref="B1:M39"/>
  <sheetViews>
    <sheetView workbookViewId="0"/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2:13" ht="45" customHeight="1" x14ac:dyDescent="0.3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35">
      <c r="B2" s="41" t="s">
        <v>0</v>
      </c>
      <c r="C2" s="41" t="s">
        <v>9</v>
      </c>
      <c r="D2" s="41" t="s">
        <v>11</v>
      </c>
      <c r="E2" s="41" t="s">
        <v>10</v>
      </c>
      <c r="F2" s="41" t="s">
        <v>6</v>
      </c>
      <c r="G2" s="41" t="s">
        <v>3</v>
      </c>
      <c r="H2" s="41" t="s">
        <v>5</v>
      </c>
      <c r="I2" s="41" t="s">
        <v>1</v>
      </c>
      <c r="J2" s="41" t="s">
        <v>8</v>
      </c>
      <c r="K2" s="41" t="s">
        <v>4</v>
      </c>
      <c r="L2" s="41" t="s">
        <v>2</v>
      </c>
      <c r="M2" s="41" t="s">
        <v>7</v>
      </c>
    </row>
    <row r="3" spans="2:13" ht="19.5" x14ac:dyDescent="0.45">
      <c r="B3" s="42" t="s">
        <v>39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62</v>
      </c>
      <c r="J3" s="1">
        <v>48</v>
      </c>
      <c r="K3" s="1">
        <v>35</v>
      </c>
      <c r="L3" s="1">
        <v>19</v>
      </c>
      <c r="M3" s="1">
        <v>63</v>
      </c>
    </row>
    <row r="4" spans="2:13" ht="19.5" x14ac:dyDescent="0.45">
      <c r="B4" s="42" t="s">
        <v>21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52</v>
      </c>
      <c r="K4" s="1">
        <v>15</v>
      </c>
      <c r="L4" s="1">
        <v>35</v>
      </c>
      <c r="M4" s="1">
        <v>39</v>
      </c>
    </row>
    <row r="5" spans="2:13" ht="19.5" x14ac:dyDescent="0.45">
      <c r="B5" s="42" t="s">
        <v>32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24</v>
      </c>
      <c r="J5" s="1">
        <v>97</v>
      </c>
      <c r="K5" s="1">
        <v>70</v>
      </c>
      <c r="L5" s="1">
        <v>26</v>
      </c>
      <c r="M5" s="1">
        <v>64</v>
      </c>
    </row>
    <row r="6" spans="2:13" ht="19.5" x14ac:dyDescent="0.45">
      <c r="B6" s="42" t="s">
        <v>35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24</v>
      </c>
      <c r="J6" s="1">
        <v>40</v>
      </c>
      <c r="K6" s="1">
        <v>20</v>
      </c>
      <c r="L6" s="1">
        <v>16</v>
      </c>
      <c r="M6" s="1">
        <v>63</v>
      </c>
    </row>
    <row r="7" spans="2:13" ht="19.5" x14ac:dyDescent="0.45">
      <c r="B7" s="42" t="s">
        <v>19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21</v>
      </c>
      <c r="J7" s="1">
        <v>86</v>
      </c>
      <c r="K7" s="1">
        <v>50</v>
      </c>
      <c r="L7" s="1">
        <v>19</v>
      </c>
      <c r="M7" s="1">
        <v>65</v>
      </c>
    </row>
    <row r="8" spans="2:13" ht="19.5" x14ac:dyDescent="0.45">
      <c r="B8" s="42" t="s">
        <v>12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53</v>
      </c>
      <c r="J8" s="1">
        <v>63</v>
      </c>
      <c r="K8" s="1">
        <v>49</v>
      </c>
      <c r="L8" s="1">
        <v>40</v>
      </c>
      <c r="M8" s="1">
        <v>64</v>
      </c>
    </row>
    <row r="9" spans="2:13" ht="19.5" x14ac:dyDescent="0.45">
      <c r="B9" s="42" t="s">
        <v>31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32</v>
      </c>
      <c r="J9" s="1">
        <v>62</v>
      </c>
      <c r="K9" s="1">
        <v>62</v>
      </c>
      <c r="L9" s="1">
        <v>28</v>
      </c>
      <c r="M9" s="1">
        <v>76</v>
      </c>
    </row>
    <row r="10" spans="2:13" ht="19.5" x14ac:dyDescent="0.45">
      <c r="B10" s="42" t="s">
        <v>28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23</v>
      </c>
      <c r="J10" s="1">
        <v>58</v>
      </c>
      <c r="K10" s="1">
        <v>18</v>
      </c>
      <c r="L10" s="1">
        <v>50</v>
      </c>
      <c r="M10" s="1">
        <v>40</v>
      </c>
    </row>
    <row r="11" spans="2:13" ht="19.5" x14ac:dyDescent="0.45">
      <c r="B11" s="42" t="s">
        <v>16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21</v>
      </c>
      <c r="J11" s="1">
        <v>90</v>
      </c>
      <c r="K11" s="1">
        <v>68</v>
      </c>
      <c r="L11" s="1">
        <v>21</v>
      </c>
      <c r="M11" s="1">
        <v>33</v>
      </c>
    </row>
    <row r="12" spans="2:13" ht="19.5" x14ac:dyDescent="0.45">
      <c r="B12" s="42" t="s">
        <v>17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47</v>
      </c>
      <c r="J12" s="1">
        <v>49</v>
      </c>
      <c r="K12" s="1">
        <v>17</v>
      </c>
      <c r="L12" s="1">
        <v>24</v>
      </c>
      <c r="M12" s="1">
        <v>64</v>
      </c>
    </row>
    <row r="13" spans="2:13" ht="19.5" x14ac:dyDescent="0.45">
      <c r="B13" s="42" t="s">
        <v>13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2:13" ht="21" customHeight="1" x14ac:dyDescent="0.45">
      <c r="B14" s="42" t="s">
        <v>36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59</v>
      </c>
      <c r="J14" s="1">
        <v>49</v>
      </c>
      <c r="K14" s="1">
        <v>73</v>
      </c>
      <c r="L14" s="1">
        <v>31</v>
      </c>
      <c r="M14" s="1">
        <v>73</v>
      </c>
    </row>
    <row r="15" spans="2:13" ht="19.5" x14ac:dyDescent="0.45">
      <c r="B15" s="42" t="s">
        <v>25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16</v>
      </c>
      <c r="J15" s="1">
        <v>83</v>
      </c>
      <c r="K15" s="1">
        <v>28</v>
      </c>
      <c r="L15" s="1">
        <v>51</v>
      </c>
      <c r="M15" s="1">
        <v>82</v>
      </c>
    </row>
    <row r="16" spans="2:13" ht="19.5" x14ac:dyDescent="0.45">
      <c r="B16" s="42" t="s">
        <v>40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28</v>
      </c>
      <c r="J16" s="1">
        <v>66</v>
      </c>
      <c r="K16" s="1">
        <v>25</v>
      </c>
      <c r="L16" s="1">
        <v>12</v>
      </c>
      <c r="M16" s="1">
        <v>34</v>
      </c>
    </row>
    <row r="17" spans="2:13" ht="19.5" x14ac:dyDescent="0.45">
      <c r="B17" s="42" t="s">
        <v>15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70</v>
      </c>
      <c r="J17" s="1">
        <v>75</v>
      </c>
      <c r="K17" s="1">
        <v>28</v>
      </c>
      <c r="L17" s="1">
        <v>36</v>
      </c>
      <c r="M17" s="1">
        <v>88</v>
      </c>
    </row>
    <row r="18" spans="2:13" ht="19.5" x14ac:dyDescent="0.45">
      <c r="B18" s="42" t="s">
        <v>22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71</v>
      </c>
      <c r="J18" s="1">
        <v>50</v>
      </c>
      <c r="K18" s="1">
        <v>71</v>
      </c>
      <c r="L18" s="1">
        <v>56</v>
      </c>
      <c r="M18" s="1">
        <v>63</v>
      </c>
    </row>
    <row r="19" spans="2:13" ht="19.5" x14ac:dyDescent="0.45">
      <c r="B19" s="42" t="s">
        <v>20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36</v>
      </c>
      <c r="J19" s="1">
        <v>67</v>
      </c>
      <c r="K19" s="1">
        <v>27</v>
      </c>
      <c r="L19" s="1">
        <v>47</v>
      </c>
      <c r="M19" s="1">
        <v>45</v>
      </c>
    </row>
    <row r="20" spans="2:13" ht="19.5" x14ac:dyDescent="0.45">
      <c r="B20" s="42" t="s">
        <v>33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15</v>
      </c>
      <c r="J20" s="1">
        <v>98</v>
      </c>
      <c r="K20" s="1">
        <v>26</v>
      </c>
      <c r="L20" s="1">
        <v>24</v>
      </c>
      <c r="M20" s="1">
        <v>32</v>
      </c>
    </row>
    <row r="21" spans="2:13" ht="19.5" x14ac:dyDescent="0.45">
      <c r="B21" s="42" t="s">
        <v>37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42</v>
      </c>
      <c r="J21" s="1">
        <v>36</v>
      </c>
      <c r="K21" s="1">
        <v>37</v>
      </c>
      <c r="L21" s="1">
        <v>19</v>
      </c>
      <c r="M21" s="1">
        <v>33</v>
      </c>
    </row>
    <row r="22" spans="2:13" ht="19.5" x14ac:dyDescent="0.45">
      <c r="B22" s="42" t="s">
        <v>29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48</v>
      </c>
      <c r="K22" s="1">
        <v>45</v>
      </c>
      <c r="L22" s="1">
        <v>36</v>
      </c>
      <c r="M22" s="1">
        <v>55</v>
      </c>
    </row>
    <row r="23" spans="2:13" ht="19.5" x14ac:dyDescent="0.45">
      <c r="B23" s="42" t="s">
        <v>18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40</v>
      </c>
      <c r="J23" s="1">
        <v>65</v>
      </c>
      <c r="K23" s="1">
        <v>51</v>
      </c>
      <c r="L23" s="1">
        <v>35</v>
      </c>
      <c r="M23" s="1">
        <v>77</v>
      </c>
    </row>
    <row r="24" spans="2:13" ht="19.5" x14ac:dyDescent="0.45">
      <c r="B24" s="42" t="s">
        <v>26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25</v>
      </c>
      <c r="J24" s="1">
        <v>36</v>
      </c>
      <c r="K24" s="1">
        <v>29</v>
      </c>
      <c r="L24" s="1">
        <v>22</v>
      </c>
      <c r="M24" s="1">
        <v>47</v>
      </c>
    </row>
    <row r="25" spans="2:13" ht="19.5" x14ac:dyDescent="0.45">
      <c r="B25" s="42" t="s">
        <v>27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37</v>
      </c>
      <c r="J25" s="1">
        <v>43</v>
      </c>
      <c r="K25" s="1">
        <v>50</v>
      </c>
      <c r="L25" s="1">
        <v>28</v>
      </c>
      <c r="M25" s="1">
        <v>29</v>
      </c>
    </row>
    <row r="26" spans="2:13" ht="19.5" x14ac:dyDescent="0.45">
      <c r="B26" s="42" t="s">
        <v>30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43</v>
      </c>
      <c r="J26" s="1">
        <v>91</v>
      </c>
      <c r="K26" s="1">
        <v>31</v>
      </c>
      <c r="L26" s="1">
        <v>17</v>
      </c>
      <c r="M26" s="1">
        <v>35</v>
      </c>
    </row>
    <row r="27" spans="2:13" ht="19.5" x14ac:dyDescent="0.45">
      <c r="B27" s="42" t="s">
        <v>24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42</v>
      </c>
      <c r="J27" s="1">
        <v>39</v>
      </c>
      <c r="K27" s="1">
        <v>75</v>
      </c>
      <c r="L27" s="1">
        <v>53</v>
      </c>
      <c r="M27" s="1">
        <v>64</v>
      </c>
    </row>
    <row r="28" spans="2:13" ht="19.5" x14ac:dyDescent="0.45">
      <c r="B28" s="42" t="s">
        <v>14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68</v>
      </c>
      <c r="J28" s="1">
        <v>53</v>
      </c>
      <c r="K28" s="1">
        <v>65</v>
      </c>
      <c r="L28" s="1">
        <v>28</v>
      </c>
      <c r="M28" s="1">
        <v>63</v>
      </c>
    </row>
    <row r="29" spans="2:13" ht="19.5" x14ac:dyDescent="0.45">
      <c r="B29" s="42" t="s">
        <v>23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65</v>
      </c>
      <c r="J29" s="1">
        <v>95</v>
      </c>
      <c r="K29" s="1">
        <v>59</v>
      </c>
      <c r="L29" s="1">
        <v>37</v>
      </c>
      <c r="M29" s="1">
        <v>67</v>
      </c>
    </row>
    <row r="30" spans="2:13" ht="19.5" x14ac:dyDescent="0.45">
      <c r="B30" s="42" t="s">
        <v>38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27</v>
      </c>
      <c r="J30" s="1">
        <v>50</v>
      </c>
      <c r="K30" s="1">
        <v>29</v>
      </c>
      <c r="L30" s="1">
        <v>44</v>
      </c>
      <c r="M30" s="1">
        <v>70</v>
      </c>
    </row>
    <row r="31" spans="2:13" ht="19.5" x14ac:dyDescent="0.45">
      <c r="B31" s="42" t="s">
        <v>34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41</v>
      </c>
      <c r="K31" s="1">
        <v>52</v>
      </c>
      <c r="L31" s="1">
        <v>25</v>
      </c>
      <c r="M31" s="1">
        <v>83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5" x14ac:dyDescent="0.35">
      <c r="B33" s="2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44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{1A53C6CD-01CF-4348-AF86-A123F4F6BC6A}</x14:id>
        </ext>
      </extLst>
    </cfRule>
    <cfRule type="dataBar" priority="3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{65334111-8517-4A22-BD95-6EF0D47F84D9}</x14:id>
        </ext>
      </extLst>
    </cfRule>
  </conditionalFormatting>
  <conditionalFormatting sqref="C32">
    <cfRule type="colorScale" priority="84">
      <colorScale>
        <cfvo type="min"/>
        <cfvo type="max"/>
        <color rgb="FFFCFCFF"/>
        <color rgb="FFF8696B"/>
      </colorScale>
    </cfRule>
  </conditionalFormatting>
  <conditionalFormatting sqref="D2">
    <cfRule type="colorScale" priority="43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{623EEC1F-B010-4D10-93D8-DC50B75A22E8}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{7F6B5B84-A022-461D-8CB8-A732B61B17F1}</x14:id>
        </ext>
      </extLst>
    </cfRule>
  </conditionalFormatting>
  <conditionalFormatting sqref="D32">
    <cfRule type="colorScale" priority="83">
      <colorScale>
        <cfvo type="min"/>
        <cfvo type="max"/>
        <color rgb="FFFCFCFF"/>
        <color rgb="FFF8696B"/>
      </colorScale>
    </cfRule>
  </conditionalFormatting>
  <conditionalFormatting sqref="E2">
    <cfRule type="colorScale" priority="42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{658D525A-A419-4A1B-9B0E-A650C897330B}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{34A11695-8265-401C-BB67-4DBC78AAB692}</x14:id>
        </ext>
      </extLst>
    </cfRule>
  </conditionalFormatting>
  <conditionalFormatting sqref="E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F2">
    <cfRule type="colorScale" priority="41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{79F2F2A3-4D88-4EDA-810C-C28276C8E55D}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{1BC1E6E6-D9D8-47D3-983F-080AA0F27B04}</x14:id>
        </ext>
      </extLst>
    </cfRule>
  </conditionalFormatting>
  <conditionalFormatting sqref="F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G2">
    <cfRule type="colorScale" priority="40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{402CAE99-7735-4F02-8975-7D41CF1521DB}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{BCB05021-3E6A-470D-90FE-FC193101E257}</x14:id>
        </ext>
      </extLst>
    </cfRule>
  </conditionalFormatting>
  <conditionalFormatting sqref="G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H2">
    <cfRule type="colorScale" priority="39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{15E7E67F-76BF-4151-8ED5-B784C47C4295}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{466D17AB-70C9-4112-BFFB-A16BC8873F75}</x14:id>
        </ext>
      </extLst>
    </cfRule>
  </conditionalFormatting>
  <conditionalFormatting sqref="H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I2">
    <cfRule type="colorScale" priority="38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{28BA298F-7997-43CA-8C28-49E44F0C7B66}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{EB710F38-147F-4477-9EA2-FBCAE32502A9}</x14:id>
        </ext>
      </extLst>
    </cfRule>
  </conditionalFormatting>
  <conditionalFormatting sqref="I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J2">
    <cfRule type="colorScale" priority="37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{9CAFC892-9989-44B4-B705-4DBD56CFA449}</x14:id>
        </ext>
      </extLst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{501692EE-0ABC-450F-8144-543E587FB08B}</x14:id>
        </ext>
      </extLst>
    </cfRule>
  </conditionalFormatting>
  <conditionalFormatting sqref="J32">
    <cfRule type="colorScale" priority="72">
      <colorScale>
        <cfvo type="min"/>
        <cfvo type="max"/>
        <color rgb="FFFCFCFF"/>
        <color rgb="FFF8696B"/>
      </colorScale>
    </cfRule>
  </conditionalFormatting>
  <conditionalFormatting sqref="K2">
    <cfRule type="colorScale" priority="36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{791EB9FB-F6C0-43C6-91CA-71422CB4D048}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{E7689C81-10ED-4026-A3D6-B3C3B905BAC7}</x14:id>
        </ext>
      </extLst>
    </cfRule>
  </conditionalFormatting>
  <conditionalFormatting sqref="K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L2">
    <cfRule type="colorScale" priority="35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{0EF5DB94-7063-477A-B9E7-F744ABFE1AC8}</x14:id>
        </ext>
      </extLst>
    </cfRule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{0CC90D99-2372-4B43-9159-63BC09312919}</x14:id>
        </ext>
      </extLst>
    </cfRule>
  </conditionalFormatting>
  <conditionalFormatting sqref="L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M2">
    <cfRule type="colorScale" priority="34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{7F879039-E4A5-46EE-B44C-55C7A18F2292}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{9F1CC913-B219-4927-9A8F-3E13D957FDE8}</x14:id>
        </ext>
      </extLst>
    </cfRule>
  </conditionalFormatting>
  <conditionalFormatting sqref="M32">
    <cfRule type="colorScale" priority="7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A53C6CD-01CF-4348-AF86-A123F4F6BC6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5334111-8517-4A22-BD95-6EF0D47F84D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623EEC1F-B010-4D10-93D8-DC50B75A22E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F6B5B84-A022-461D-8CB8-A732B61B17F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658D525A-A419-4A1B-9B0E-A650C897330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4A11695-8265-401C-BB67-4DBC78AAB69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79F2F2A3-4D88-4EDA-810C-C28276C8E55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BC1E6E6-D9D8-47D3-983F-080AA0F27B0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402CAE99-7735-4F02-8975-7D41CF1521D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CB05021-3E6A-470D-90FE-FC193101E25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15E7E67F-76BF-4151-8ED5-B784C47C429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66D17AB-70C9-4112-BFFB-A16BC8873F7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28BA298F-7997-43CA-8C28-49E44F0C7B6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B710F38-147F-4477-9EA2-FBCAE32502A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9CAFC892-9989-44B4-B705-4DBD56CFA44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01692EE-0ABC-450F-8144-543E587FB08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791EB9FB-F6C0-43C6-91CA-71422CB4D04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7689C81-10ED-4026-A3D6-B3C3B905BAC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0EF5DB94-7063-477A-B9E7-F744ABFE1AC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CC90D99-2372-4B43-9159-63BC0931291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7F879039-E4A5-46EE-B44C-55C7A18F229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F1CC913-B219-4927-9A8F-3E13D957FDE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F112-D78D-4236-95EB-7D323C8BA6C4}">
  <sheetPr codeName="Sheet1"/>
  <dimension ref="A1:O43"/>
  <sheetViews>
    <sheetView workbookViewId="0"/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5" s="6" customFormat="1" ht="45" customHeight="1" x14ac:dyDescent="0.35">
      <c r="B1" s="45"/>
    </row>
    <row r="2" spans="1:15" ht="50.25" customHeight="1" x14ac:dyDescent="0.35">
      <c r="B2" s="41" t="s">
        <v>0</v>
      </c>
      <c r="C2" s="41" t="s">
        <v>11</v>
      </c>
      <c r="D2" s="41" t="s">
        <v>5</v>
      </c>
      <c r="E2" s="41" t="s">
        <v>9</v>
      </c>
      <c r="F2" s="41" t="s">
        <v>2</v>
      </c>
      <c r="G2" s="41" t="s">
        <v>10</v>
      </c>
      <c r="H2" s="41" t="s">
        <v>3</v>
      </c>
      <c r="I2" s="41" t="s">
        <v>4</v>
      </c>
      <c r="J2" s="41" t="s">
        <v>8</v>
      </c>
      <c r="K2" s="41" t="s">
        <v>1</v>
      </c>
      <c r="L2" s="41" t="s">
        <v>6</v>
      </c>
      <c r="M2" s="41" t="s">
        <v>7</v>
      </c>
    </row>
    <row r="3" spans="1:15" ht="19.5" x14ac:dyDescent="0.45">
      <c r="A3" s="5"/>
      <c r="B3" s="42" t="s">
        <v>40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20</v>
      </c>
      <c r="J3" s="1">
        <v>54</v>
      </c>
      <c r="K3" s="1">
        <v>32</v>
      </c>
      <c r="L3" s="1">
        <v>42</v>
      </c>
      <c r="M3" s="1">
        <v>40</v>
      </c>
    </row>
    <row r="4" spans="1:15" ht="19.5" x14ac:dyDescent="0.45">
      <c r="A4" s="5"/>
      <c r="B4" s="42" t="s">
        <v>30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55</v>
      </c>
      <c r="J4" s="1">
        <v>25</v>
      </c>
      <c r="K4" s="1">
        <v>90</v>
      </c>
      <c r="L4" s="1">
        <v>61</v>
      </c>
      <c r="M4" s="1">
        <v>63</v>
      </c>
    </row>
    <row r="5" spans="1:15" ht="19.5" x14ac:dyDescent="0.45">
      <c r="A5" s="5"/>
      <c r="B5" s="42" t="s">
        <v>35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88</v>
      </c>
      <c r="J5" s="1">
        <v>17</v>
      </c>
      <c r="K5" s="1">
        <v>68</v>
      </c>
      <c r="L5" s="1">
        <v>55</v>
      </c>
      <c r="M5" s="1">
        <v>63</v>
      </c>
    </row>
    <row r="6" spans="1:15" ht="19.5" x14ac:dyDescent="0.45">
      <c r="A6" s="5"/>
      <c r="B6" s="42" t="s">
        <v>32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83</v>
      </c>
      <c r="J6" s="1">
        <v>15</v>
      </c>
      <c r="K6" s="1">
        <v>78</v>
      </c>
      <c r="L6" s="1">
        <v>38</v>
      </c>
      <c r="M6" s="1">
        <v>35</v>
      </c>
    </row>
    <row r="7" spans="1:15" ht="19.5" x14ac:dyDescent="0.45">
      <c r="A7" s="5"/>
      <c r="B7" s="42" t="s">
        <v>36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65</v>
      </c>
      <c r="J7" s="1">
        <v>32</v>
      </c>
      <c r="K7" s="1">
        <v>60</v>
      </c>
      <c r="L7" s="1">
        <v>38</v>
      </c>
      <c r="M7" s="1">
        <v>55</v>
      </c>
    </row>
    <row r="8" spans="1:15" ht="19.5" x14ac:dyDescent="0.45">
      <c r="A8" s="5"/>
      <c r="B8" s="42" t="s">
        <v>31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80</v>
      </c>
      <c r="J8" s="1">
        <v>21</v>
      </c>
      <c r="K8" s="1">
        <v>54</v>
      </c>
      <c r="L8" s="1">
        <v>42</v>
      </c>
      <c r="M8" s="1">
        <v>64</v>
      </c>
    </row>
    <row r="9" spans="1:15" ht="19.5" x14ac:dyDescent="0.45">
      <c r="A9" s="5"/>
      <c r="B9" s="42" t="s">
        <v>28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34</v>
      </c>
      <c r="J9" s="1">
        <v>33</v>
      </c>
      <c r="K9" s="1">
        <v>37</v>
      </c>
      <c r="L9" s="1">
        <v>58</v>
      </c>
      <c r="M9" s="1">
        <v>67</v>
      </c>
    </row>
    <row r="10" spans="1:15" ht="19.5" x14ac:dyDescent="0.45">
      <c r="A10" s="5"/>
      <c r="B10" s="42" t="s">
        <v>26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47</v>
      </c>
      <c r="J10" s="1">
        <v>17</v>
      </c>
      <c r="K10" s="1">
        <v>41</v>
      </c>
      <c r="L10" s="1">
        <v>37</v>
      </c>
      <c r="M10" s="1">
        <v>33</v>
      </c>
    </row>
    <row r="11" spans="1:15" ht="19.5" x14ac:dyDescent="0.45">
      <c r="A11" s="5"/>
      <c r="B11" s="42" t="s">
        <v>17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61</v>
      </c>
      <c r="J11" s="1">
        <v>11</v>
      </c>
      <c r="K11" s="1">
        <v>27</v>
      </c>
      <c r="L11" s="1">
        <v>25</v>
      </c>
      <c r="M11" s="1">
        <v>34</v>
      </c>
    </row>
    <row r="12" spans="1:15" ht="19.5" x14ac:dyDescent="0.45">
      <c r="A12" s="5"/>
      <c r="B12" s="42" t="s">
        <v>23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42</v>
      </c>
      <c r="J12" s="1">
        <v>50</v>
      </c>
      <c r="K12" s="1">
        <v>55</v>
      </c>
      <c r="L12" s="1">
        <v>64</v>
      </c>
      <c r="M12" s="1">
        <v>63</v>
      </c>
    </row>
    <row r="13" spans="1:15" ht="19.5" x14ac:dyDescent="0.45">
      <c r="A13" s="5"/>
      <c r="B13" s="42" t="s">
        <v>12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37</v>
      </c>
      <c r="J13" s="1">
        <v>43</v>
      </c>
      <c r="K13" s="1">
        <v>42</v>
      </c>
      <c r="L13" s="1">
        <v>32</v>
      </c>
      <c r="M13" s="1">
        <v>45</v>
      </c>
    </row>
    <row r="14" spans="1:15" ht="21" customHeight="1" x14ac:dyDescent="0.45">
      <c r="A14" s="5"/>
      <c r="B14" s="42" t="s">
        <v>29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22</v>
      </c>
      <c r="J14" s="1">
        <v>14</v>
      </c>
      <c r="K14" s="1">
        <v>84</v>
      </c>
      <c r="L14" s="1">
        <v>21</v>
      </c>
      <c r="M14" s="1">
        <v>63</v>
      </c>
    </row>
    <row r="15" spans="1:15" ht="19.5" x14ac:dyDescent="0.45">
      <c r="A15" s="5"/>
      <c r="B15" s="42" t="s">
        <v>20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45</v>
      </c>
      <c r="J15" s="1">
        <v>46</v>
      </c>
      <c r="K15" s="1">
        <v>30</v>
      </c>
      <c r="L15" s="1">
        <v>14</v>
      </c>
      <c r="M15" s="1">
        <v>82</v>
      </c>
      <c r="O15" t="s">
        <v>200</v>
      </c>
    </row>
    <row r="16" spans="1:15" ht="19.5" x14ac:dyDescent="0.45">
      <c r="A16" s="5"/>
      <c r="B16" s="42" t="s">
        <v>37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77</v>
      </c>
      <c r="J16" s="1">
        <v>36</v>
      </c>
      <c r="K16" s="1">
        <v>46</v>
      </c>
      <c r="L16" s="1">
        <v>46</v>
      </c>
      <c r="M16" s="1">
        <v>64</v>
      </c>
    </row>
    <row r="17" spans="1:13" ht="19.5" x14ac:dyDescent="0.45">
      <c r="A17" s="5"/>
      <c r="B17" s="42" t="s">
        <v>16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27</v>
      </c>
      <c r="J17" s="1">
        <v>47</v>
      </c>
      <c r="K17" s="1">
        <v>25</v>
      </c>
      <c r="L17" s="1">
        <v>37</v>
      </c>
      <c r="M17" s="1">
        <v>64</v>
      </c>
    </row>
    <row r="18" spans="1:13" ht="19.5" x14ac:dyDescent="0.45">
      <c r="A18" s="5"/>
      <c r="B18" s="42" t="s">
        <v>38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86</v>
      </c>
      <c r="J18" s="1">
        <v>32</v>
      </c>
      <c r="K18" s="1">
        <v>41</v>
      </c>
      <c r="L18" s="1">
        <v>63</v>
      </c>
      <c r="M18" s="1">
        <v>88</v>
      </c>
    </row>
    <row r="19" spans="1:13" ht="19.5" x14ac:dyDescent="0.45">
      <c r="A19" s="5"/>
      <c r="B19" s="42" t="s">
        <v>24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46</v>
      </c>
      <c r="J19" s="1">
        <v>27</v>
      </c>
      <c r="K19" s="1">
        <v>24</v>
      </c>
      <c r="L19" s="1">
        <v>52</v>
      </c>
      <c r="M19" s="1">
        <v>73</v>
      </c>
    </row>
    <row r="20" spans="1:13" ht="19.5" x14ac:dyDescent="0.45">
      <c r="A20" s="5"/>
      <c r="B20" s="42" t="s">
        <v>21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46</v>
      </c>
      <c r="J20" s="1">
        <v>21</v>
      </c>
      <c r="K20" s="1">
        <v>47</v>
      </c>
      <c r="L20" s="1">
        <v>13</v>
      </c>
      <c r="M20" s="1">
        <v>32</v>
      </c>
    </row>
    <row r="21" spans="1:13" ht="19.5" x14ac:dyDescent="0.45">
      <c r="A21" s="5"/>
      <c r="B21" s="42" t="s">
        <v>13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33</v>
      </c>
      <c r="J21" s="1">
        <v>23</v>
      </c>
      <c r="K21" s="1">
        <v>33</v>
      </c>
      <c r="L21" s="1">
        <v>21</v>
      </c>
      <c r="M21" s="1">
        <v>64</v>
      </c>
    </row>
    <row r="22" spans="1:13" ht="19.5" x14ac:dyDescent="0.45">
      <c r="A22" s="5"/>
      <c r="B22" s="42" t="s">
        <v>18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50</v>
      </c>
      <c r="J22" s="1">
        <v>25</v>
      </c>
      <c r="K22" s="1">
        <v>35</v>
      </c>
      <c r="L22" s="1">
        <v>33</v>
      </c>
      <c r="M22" s="1">
        <v>29</v>
      </c>
    </row>
    <row r="23" spans="1:13" ht="19.5" x14ac:dyDescent="0.45">
      <c r="A23" s="5"/>
      <c r="B23" s="42" t="s">
        <v>19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40</v>
      </c>
      <c r="J23" s="1">
        <v>40</v>
      </c>
      <c r="K23" s="1">
        <v>34</v>
      </c>
      <c r="L23" s="1">
        <v>24</v>
      </c>
      <c r="M23" s="1">
        <v>70</v>
      </c>
    </row>
    <row r="24" spans="1:13" ht="19.5" x14ac:dyDescent="0.45">
      <c r="A24" s="5"/>
      <c r="B24" s="42" t="s">
        <v>39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59</v>
      </c>
      <c r="J24" s="1">
        <v>31</v>
      </c>
      <c r="K24" s="1">
        <v>40</v>
      </c>
      <c r="L24" s="1">
        <v>36</v>
      </c>
      <c r="M24" s="1">
        <v>77</v>
      </c>
    </row>
    <row r="25" spans="1:13" ht="19.5" x14ac:dyDescent="0.45">
      <c r="A25" s="5"/>
      <c r="B25" s="42" t="s">
        <v>25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49</v>
      </c>
      <c r="J25" s="1">
        <v>31</v>
      </c>
      <c r="K25" s="1">
        <v>86</v>
      </c>
      <c r="L25" s="1">
        <v>49</v>
      </c>
      <c r="M25" s="1">
        <v>39</v>
      </c>
    </row>
    <row r="26" spans="1:13" ht="19.5" x14ac:dyDescent="0.45">
      <c r="A26" s="5"/>
      <c r="B26" s="42" t="s">
        <v>27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29</v>
      </c>
      <c r="J26" s="1">
        <v>22</v>
      </c>
      <c r="K26" s="1">
        <v>49</v>
      </c>
      <c r="L26" s="1">
        <v>36</v>
      </c>
      <c r="M26" s="1">
        <v>83</v>
      </c>
    </row>
    <row r="27" spans="1:13" ht="19.5" x14ac:dyDescent="0.45">
      <c r="A27" s="5"/>
      <c r="B27" s="42" t="s">
        <v>34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73</v>
      </c>
      <c r="J27" s="1">
        <v>18</v>
      </c>
      <c r="K27" s="1">
        <v>52</v>
      </c>
      <c r="L27" s="1">
        <v>18</v>
      </c>
      <c r="M27" s="1">
        <v>33</v>
      </c>
    </row>
    <row r="28" spans="1:13" ht="19.5" x14ac:dyDescent="0.45">
      <c r="A28" s="5"/>
      <c r="B28" s="42" t="s">
        <v>22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61</v>
      </c>
      <c r="J28" s="1">
        <v>25</v>
      </c>
      <c r="K28" s="1">
        <v>37</v>
      </c>
      <c r="L28" s="1">
        <v>18</v>
      </c>
      <c r="M28" s="1">
        <v>76</v>
      </c>
    </row>
    <row r="29" spans="1:13" ht="19.5" x14ac:dyDescent="0.45">
      <c r="A29" s="5"/>
      <c r="B29" s="42" t="s">
        <v>15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43</v>
      </c>
      <c r="J29" s="1">
        <v>19</v>
      </c>
      <c r="K29" s="1">
        <v>87</v>
      </c>
      <c r="L29" s="1">
        <v>22</v>
      </c>
      <c r="M29" s="1">
        <v>47</v>
      </c>
    </row>
    <row r="30" spans="1:13" ht="19.5" x14ac:dyDescent="0.45">
      <c r="A30" s="5"/>
      <c r="B30" s="42" t="s">
        <v>33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50</v>
      </c>
      <c r="J30" s="1">
        <v>17</v>
      </c>
      <c r="K30" s="1">
        <v>38</v>
      </c>
      <c r="L30" s="1">
        <v>18</v>
      </c>
      <c r="M30" s="1">
        <v>65</v>
      </c>
    </row>
    <row r="31" spans="1:13" ht="19.5" x14ac:dyDescent="0.45">
      <c r="A31" s="5"/>
      <c r="B31" s="42" t="s">
        <v>14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69</v>
      </c>
      <c r="J31" s="1">
        <v>46</v>
      </c>
      <c r="K31" s="1">
        <v>85</v>
      </c>
      <c r="L31" s="1">
        <v>20</v>
      </c>
      <c r="M31" s="1">
        <v>40</v>
      </c>
    </row>
    <row r="32" spans="1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  <row r="43" spans="2:2" ht="18.5" x14ac:dyDescent="0.35">
      <c r="B43" s="2"/>
    </row>
  </sheetData>
  <sortState xmlns:xlrd2="http://schemas.microsoft.com/office/spreadsheetml/2017/richdata2" ref="A3:B31">
    <sortCondition ref="A3:A3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C8443-35C3-4036-AC90-1FB7FEBFC9AF}">
  <sheetPr codeName="Sheet23"/>
  <dimension ref="A1:M43"/>
  <sheetViews>
    <sheetView workbookViewId="0"/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3" s="6" customFormat="1" ht="45" customHeight="1" x14ac:dyDescent="0.35">
      <c r="B1" s="45"/>
    </row>
    <row r="2" spans="1:13" ht="50.25" customHeight="1" x14ac:dyDescent="0.35">
      <c r="B2" s="41" t="s">
        <v>0</v>
      </c>
      <c r="C2" s="41" t="s">
        <v>4</v>
      </c>
      <c r="D2" s="41" t="s">
        <v>11</v>
      </c>
      <c r="E2" s="41" t="s">
        <v>10</v>
      </c>
      <c r="F2" s="41" t="s">
        <v>5</v>
      </c>
      <c r="G2" s="41" t="s">
        <v>3</v>
      </c>
      <c r="H2" s="41" t="s">
        <v>9</v>
      </c>
      <c r="I2" s="41" t="s">
        <v>6</v>
      </c>
      <c r="J2" s="41" t="s">
        <v>7</v>
      </c>
      <c r="K2" s="41" t="s">
        <v>8</v>
      </c>
      <c r="L2" s="41" t="s">
        <v>2</v>
      </c>
      <c r="M2" s="41" t="s">
        <v>1</v>
      </c>
    </row>
    <row r="3" spans="1:13" ht="19.5" x14ac:dyDescent="0.45">
      <c r="A3" s="5"/>
      <c r="B3" s="46" t="s">
        <v>24</v>
      </c>
      <c r="C3" s="10">
        <v>47</v>
      </c>
      <c r="D3" s="10">
        <v>60</v>
      </c>
      <c r="E3" s="10">
        <v>72</v>
      </c>
      <c r="F3" s="10">
        <v>79</v>
      </c>
      <c r="G3" s="10">
        <v>73</v>
      </c>
      <c r="H3" s="10">
        <v>16</v>
      </c>
      <c r="I3" s="10">
        <v>20</v>
      </c>
      <c r="J3" s="10">
        <v>54</v>
      </c>
      <c r="K3" s="11">
        <v>32</v>
      </c>
      <c r="L3" s="11">
        <v>42</v>
      </c>
      <c r="M3" s="11">
        <v>40</v>
      </c>
    </row>
    <row r="4" spans="1:13" ht="19.5" x14ac:dyDescent="0.45">
      <c r="A4" s="5"/>
      <c r="B4" s="42" t="s">
        <v>33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55</v>
      </c>
      <c r="J4" s="1">
        <v>25</v>
      </c>
      <c r="K4" s="12">
        <v>90</v>
      </c>
      <c r="L4" s="12">
        <v>61</v>
      </c>
      <c r="M4" s="12">
        <v>63</v>
      </c>
    </row>
    <row r="5" spans="1:13" ht="19.5" x14ac:dyDescent="0.45">
      <c r="A5" s="5"/>
      <c r="B5" s="46" t="s">
        <v>34</v>
      </c>
      <c r="C5" s="10">
        <v>62</v>
      </c>
      <c r="D5" s="10">
        <v>19</v>
      </c>
      <c r="E5" s="10">
        <v>84</v>
      </c>
      <c r="F5" s="10">
        <v>48</v>
      </c>
      <c r="G5" s="10">
        <v>59</v>
      </c>
      <c r="H5" s="10">
        <v>35</v>
      </c>
      <c r="I5" s="10">
        <v>88</v>
      </c>
      <c r="J5" s="10">
        <v>17</v>
      </c>
      <c r="K5" s="11">
        <v>68</v>
      </c>
      <c r="L5" s="11">
        <v>55</v>
      </c>
      <c r="M5" s="11">
        <v>63</v>
      </c>
    </row>
    <row r="6" spans="1:13" ht="19.5" x14ac:dyDescent="0.45">
      <c r="A6" s="5"/>
      <c r="B6" s="42" t="s">
        <v>17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83</v>
      </c>
      <c r="J6" s="1">
        <v>15</v>
      </c>
      <c r="K6" s="12">
        <v>78</v>
      </c>
      <c r="L6" s="12">
        <v>38</v>
      </c>
      <c r="M6" s="12">
        <v>35</v>
      </c>
    </row>
    <row r="7" spans="1:13" ht="19.5" x14ac:dyDescent="0.45">
      <c r="A7" s="5"/>
      <c r="B7" s="46" t="s">
        <v>12</v>
      </c>
      <c r="C7" s="10">
        <v>43</v>
      </c>
      <c r="D7" s="10">
        <v>36</v>
      </c>
      <c r="E7" s="10">
        <v>15</v>
      </c>
      <c r="F7" s="10">
        <v>48</v>
      </c>
      <c r="G7" s="10">
        <v>37</v>
      </c>
      <c r="H7" s="10">
        <v>45</v>
      </c>
      <c r="I7" s="10">
        <v>65</v>
      </c>
      <c r="J7" s="10">
        <v>32</v>
      </c>
      <c r="K7" s="11">
        <v>60</v>
      </c>
      <c r="L7" s="11">
        <v>38</v>
      </c>
      <c r="M7" s="11">
        <v>55</v>
      </c>
    </row>
    <row r="8" spans="1:13" ht="19.5" x14ac:dyDescent="0.45">
      <c r="A8" s="5"/>
      <c r="B8" s="42" t="s">
        <v>14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80</v>
      </c>
      <c r="J8" s="1">
        <v>21</v>
      </c>
      <c r="K8" s="12">
        <v>54</v>
      </c>
      <c r="L8" s="12">
        <v>42</v>
      </c>
      <c r="M8" s="12">
        <v>64</v>
      </c>
    </row>
    <row r="9" spans="1:13" ht="19.5" x14ac:dyDescent="0.45">
      <c r="A9" s="5"/>
      <c r="B9" s="46" t="s">
        <v>19</v>
      </c>
      <c r="C9" s="10">
        <v>65</v>
      </c>
      <c r="D9" s="10">
        <v>37</v>
      </c>
      <c r="E9" s="10">
        <v>39</v>
      </c>
      <c r="F9" s="10">
        <v>95</v>
      </c>
      <c r="G9" s="10">
        <v>42</v>
      </c>
      <c r="H9" s="10">
        <v>59</v>
      </c>
      <c r="I9" s="10">
        <v>34</v>
      </c>
      <c r="J9" s="10">
        <v>33</v>
      </c>
      <c r="K9" s="11">
        <v>37</v>
      </c>
      <c r="L9" s="11">
        <v>58</v>
      </c>
      <c r="M9" s="11">
        <v>67</v>
      </c>
    </row>
    <row r="10" spans="1:13" ht="19.5" x14ac:dyDescent="0.45">
      <c r="A10" s="5"/>
      <c r="B10" s="42" t="s">
        <v>13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47</v>
      </c>
      <c r="J10" s="1">
        <v>17</v>
      </c>
      <c r="K10" s="12">
        <v>41</v>
      </c>
      <c r="L10" s="12">
        <v>37</v>
      </c>
      <c r="M10" s="12">
        <v>33</v>
      </c>
    </row>
    <row r="11" spans="1:13" ht="19.5" x14ac:dyDescent="0.45">
      <c r="A11" s="5"/>
      <c r="B11" s="46" t="s">
        <v>26</v>
      </c>
      <c r="C11" s="10">
        <v>28</v>
      </c>
      <c r="D11" s="10">
        <v>12</v>
      </c>
      <c r="E11" s="10">
        <v>20</v>
      </c>
      <c r="F11" s="10">
        <v>66</v>
      </c>
      <c r="G11" s="10">
        <v>15</v>
      </c>
      <c r="H11" s="10">
        <v>25</v>
      </c>
      <c r="I11" s="10">
        <v>61</v>
      </c>
      <c r="J11" s="10">
        <v>11</v>
      </c>
      <c r="K11" s="11">
        <v>27</v>
      </c>
      <c r="L11" s="11">
        <v>25</v>
      </c>
      <c r="M11" s="11">
        <v>34</v>
      </c>
    </row>
    <row r="12" spans="1:13" ht="19.5" x14ac:dyDescent="0.45">
      <c r="A12" s="5"/>
      <c r="B12" s="42" t="s">
        <v>29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42</v>
      </c>
      <c r="J12" s="1">
        <v>50</v>
      </c>
      <c r="K12" s="12">
        <v>55</v>
      </c>
      <c r="L12" s="12">
        <v>64</v>
      </c>
      <c r="M12" s="12">
        <v>63</v>
      </c>
    </row>
    <row r="13" spans="1:13" ht="19.5" x14ac:dyDescent="0.45">
      <c r="A13" s="5"/>
      <c r="B13" s="46" t="s">
        <v>20</v>
      </c>
      <c r="C13" s="10">
        <v>36</v>
      </c>
      <c r="D13" s="10">
        <v>47</v>
      </c>
      <c r="E13" s="10">
        <v>37</v>
      </c>
      <c r="F13" s="10">
        <v>67</v>
      </c>
      <c r="G13" s="10">
        <v>25</v>
      </c>
      <c r="H13" s="10">
        <v>27</v>
      </c>
      <c r="I13" s="10">
        <v>37</v>
      </c>
      <c r="J13" s="10">
        <v>43</v>
      </c>
      <c r="K13" s="11">
        <v>42</v>
      </c>
      <c r="L13" s="11">
        <v>32</v>
      </c>
      <c r="M13" s="11">
        <v>45</v>
      </c>
    </row>
    <row r="14" spans="1:13" ht="21" customHeight="1" x14ac:dyDescent="0.45">
      <c r="A14" s="5"/>
      <c r="B14" s="42" t="s">
        <v>22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22</v>
      </c>
      <c r="J14" s="1">
        <v>14</v>
      </c>
      <c r="K14" s="12">
        <v>84</v>
      </c>
      <c r="L14" s="12">
        <v>21</v>
      </c>
      <c r="M14" s="12">
        <v>63</v>
      </c>
    </row>
    <row r="15" spans="1:13" ht="19.5" x14ac:dyDescent="0.45">
      <c r="A15" s="5"/>
      <c r="B15" s="46" t="s">
        <v>15</v>
      </c>
      <c r="C15" s="10">
        <v>16</v>
      </c>
      <c r="D15" s="10">
        <v>51</v>
      </c>
      <c r="E15" s="10">
        <v>35</v>
      </c>
      <c r="F15" s="10">
        <v>83</v>
      </c>
      <c r="G15" s="10">
        <v>40</v>
      </c>
      <c r="H15" s="10">
        <v>28</v>
      </c>
      <c r="I15" s="10">
        <v>45</v>
      </c>
      <c r="J15" s="10">
        <v>46</v>
      </c>
      <c r="K15" s="11">
        <v>30</v>
      </c>
      <c r="L15" s="11">
        <v>14</v>
      </c>
      <c r="M15" s="11">
        <v>82</v>
      </c>
    </row>
    <row r="16" spans="1:13" ht="19.5" x14ac:dyDescent="0.45">
      <c r="A16" s="5"/>
      <c r="B16" s="42" t="s">
        <v>30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77</v>
      </c>
      <c r="J16" s="1">
        <v>36</v>
      </c>
      <c r="K16" s="12">
        <v>46</v>
      </c>
      <c r="L16" s="12">
        <v>46</v>
      </c>
      <c r="M16" s="12">
        <v>64</v>
      </c>
    </row>
    <row r="17" spans="1:13" ht="19.5" x14ac:dyDescent="0.45">
      <c r="A17" s="5"/>
      <c r="B17" s="46" t="s">
        <v>28</v>
      </c>
      <c r="C17" s="10">
        <v>42</v>
      </c>
      <c r="D17" s="10">
        <v>53</v>
      </c>
      <c r="E17" s="10">
        <v>39</v>
      </c>
      <c r="F17" s="10">
        <v>39</v>
      </c>
      <c r="G17" s="10">
        <v>65</v>
      </c>
      <c r="H17" s="10">
        <v>75</v>
      </c>
      <c r="I17" s="10">
        <v>27</v>
      </c>
      <c r="J17" s="10">
        <v>47</v>
      </c>
      <c r="K17" s="11">
        <v>25</v>
      </c>
      <c r="L17" s="11">
        <v>37</v>
      </c>
      <c r="M17" s="11">
        <v>64</v>
      </c>
    </row>
    <row r="18" spans="1:13" ht="19.5" x14ac:dyDescent="0.45">
      <c r="A18" s="5"/>
      <c r="B18" s="42" t="s">
        <v>18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86</v>
      </c>
      <c r="J18" s="1">
        <v>32</v>
      </c>
      <c r="K18" s="12">
        <v>41</v>
      </c>
      <c r="L18" s="12">
        <v>63</v>
      </c>
      <c r="M18" s="12">
        <v>88</v>
      </c>
    </row>
    <row r="19" spans="1:13" ht="19.5" x14ac:dyDescent="0.45">
      <c r="A19" s="5"/>
      <c r="B19" s="46" t="s">
        <v>40</v>
      </c>
      <c r="C19" s="10">
        <v>59</v>
      </c>
      <c r="D19" s="10">
        <v>31</v>
      </c>
      <c r="E19" s="10">
        <v>18</v>
      </c>
      <c r="F19" s="10">
        <v>49</v>
      </c>
      <c r="G19" s="10">
        <v>74</v>
      </c>
      <c r="H19" s="10">
        <v>73</v>
      </c>
      <c r="I19" s="10">
        <v>46</v>
      </c>
      <c r="J19" s="10">
        <v>27</v>
      </c>
      <c r="K19" s="11">
        <v>24</v>
      </c>
      <c r="L19" s="11">
        <v>52</v>
      </c>
      <c r="M19" s="11">
        <v>73</v>
      </c>
    </row>
    <row r="20" spans="1:13" ht="19.5" x14ac:dyDescent="0.45">
      <c r="A20" s="5"/>
      <c r="B20" s="42" t="s">
        <v>27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46</v>
      </c>
      <c r="J20" s="1">
        <v>21</v>
      </c>
      <c r="K20" s="12">
        <v>47</v>
      </c>
      <c r="L20" s="12">
        <v>13</v>
      </c>
      <c r="M20" s="12">
        <v>32</v>
      </c>
    </row>
    <row r="21" spans="1:13" ht="19.5" x14ac:dyDescent="0.45">
      <c r="A21" s="5"/>
      <c r="B21" s="46" t="s">
        <v>35</v>
      </c>
      <c r="C21" s="10">
        <v>24</v>
      </c>
      <c r="D21" s="10">
        <v>26</v>
      </c>
      <c r="E21" s="10">
        <v>40</v>
      </c>
      <c r="F21" s="10">
        <v>97</v>
      </c>
      <c r="G21" s="10">
        <v>11</v>
      </c>
      <c r="H21" s="10">
        <v>70</v>
      </c>
      <c r="I21" s="10">
        <v>33</v>
      </c>
      <c r="J21" s="10">
        <v>23</v>
      </c>
      <c r="K21" s="11">
        <v>33</v>
      </c>
      <c r="L21" s="11">
        <v>21</v>
      </c>
      <c r="M21" s="11">
        <v>64</v>
      </c>
    </row>
    <row r="22" spans="1:13" ht="19.5" x14ac:dyDescent="0.45">
      <c r="A22" s="5"/>
      <c r="B22" s="42" t="s">
        <v>37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50</v>
      </c>
      <c r="J22" s="1">
        <v>25</v>
      </c>
      <c r="K22" s="12">
        <v>35</v>
      </c>
      <c r="L22" s="12">
        <v>33</v>
      </c>
      <c r="M22" s="12">
        <v>29</v>
      </c>
    </row>
    <row r="23" spans="1:13" ht="19.5" x14ac:dyDescent="0.45">
      <c r="A23" s="5"/>
      <c r="B23" s="46" t="s">
        <v>16</v>
      </c>
      <c r="C23" s="10">
        <v>27</v>
      </c>
      <c r="D23" s="10">
        <v>44</v>
      </c>
      <c r="E23" s="10">
        <v>73</v>
      </c>
      <c r="F23" s="10">
        <v>50</v>
      </c>
      <c r="G23" s="10">
        <v>28</v>
      </c>
      <c r="H23" s="10">
        <v>29</v>
      </c>
      <c r="I23" s="10">
        <v>40</v>
      </c>
      <c r="J23" s="10">
        <v>40</v>
      </c>
      <c r="K23" s="11">
        <v>34</v>
      </c>
      <c r="L23" s="11">
        <v>24</v>
      </c>
      <c r="M23" s="11">
        <v>70</v>
      </c>
    </row>
    <row r="24" spans="1:13" ht="19.5" x14ac:dyDescent="0.45">
      <c r="A24" s="5"/>
      <c r="B24" s="42" t="s">
        <v>32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59</v>
      </c>
      <c r="J24" s="1">
        <v>31</v>
      </c>
      <c r="K24" s="12">
        <v>40</v>
      </c>
      <c r="L24" s="12">
        <v>36</v>
      </c>
      <c r="M24" s="12">
        <v>77</v>
      </c>
    </row>
    <row r="25" spans="1:13" ht="19.5" x14ac:dyDescent="0.45">
      <c r="A25" s="5"/>
      <c r="B25" s="46" t="s">
        <v>36</v>
      </c>
      <c r="C25" s="10">
        <v>56</v>
      </c>
      <c r="D25" s="10">
        <v>35</v>
      </c>
      <c r="E25" s="10">
        <v>80</v>
      </c>
      <c r="F25" s="10">
        <v>52</v>
      </c>
      <c r="G25" s="10">
        <v>18</v>
      </c>
      <c r="H25" s="10">
        <v>15</v>
      </c>
      <c r="I25" s="10">
        <v>49</v>
      </c>
      <c r="J25" s="10">
        <v>31</v>
      </c>
      <c r="K25" s="11">
        <v>86</v>
      </c>
      <c r="L25" s="11">
        <v>49</v>
      </c>
      <c r="M25" s="11">
        <v>39</v>
      </c>
    </row>
    <row r="26" spans="1:13" ht="19.5" x14ac:dyDescent="0.45">
      <c r="A26" s="5"/>
      <c r="B26" s="42" t="s">
        <v>39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29</v>
      </c>
      <c r="J26" s="1">
        <v>22</v>
      </c>
      <c r="K26" s="12">
        <v>49</v>
      </c>
      <c r="L26" s="12">
        <v>36</v>
      </c>
      <c r="M26" s="12">
        <v>83</v>
      </c>
    </row>
    <row r="27" spans="1:13" ht="19.5" x14ac:dyDescent="0.45">
      <c r="A27" s="5"/>
      <c r="B27" s="46" t="s">
        <v>23</v>
      </c>
      <c r="C27" s="10">
        <v>21</v>
      </c>
      <c r="D27" s="10">
        <v>21</v>
      </c>
      <c r="E27" s="10">
        <v>42</v>
      </c>
      <c r="F27" s="10">
        <v>90</v>
      </c>
      <c r="G27" s="10">
        <v>27</v>
      </c>
      <c r="H27" s="10">
        <v>68</v>
      </c>
      <c r="I27" s="10">
        <v>73</v>
      </c>
      <c r="J27" s="10">
        <v>18</v>
      </c>
      <c r="K27" s="11">
        <v>52</v>
      </c>
      <c r="L27" s="11">
        <v>18</v>
      </c>
      <c r="M27" s="11">
        <v>33</v>
      </c>
    </row>
    <row r="28" spans="1:13" ht="19.5" x14ac:dyDescent="0.45">
      <c r="A28" s="5"/>
      <c r="B28" s="42" t="s">
        <v>21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61</v>
      </c>
      <c r="J28" s="1">
        <v>25</v>
      </c>
      <c r="K28" s="12">
        <v>37</v>
      </c>
      <c r="L28" s="12">
        <v>18</v>
      </c>
      <c r="M28" s="12">
        <v>76</v>
      </c>
    </row>
    <row r="29" spans="1:13" ht="19.5" x14ac:dyDescent="0.45">
      <c r="A29" s="5"/>
      <c r="B29" s="46" t="s">
        <v>25</v>
      </c>
      <c r="C29" s="10">
        <v>25</v>
      </c>
      <c r="D29" s="10">
        <v>22</v>
      </c>
      <c r="E29" s="10">
        <v>20</v>
      </c>
      <c r="F29" s="10">
        <v>36</v>
      </c>
      <c r="G29" s="10">
        <v>23</v>
      </c>
      <c r="H29" s="10">
        <v>29</v>
      </c>
      <c r="I29" s="10">
        <v>43</v>
      </c>
      <c r="J29" s="10">
        <v>19</v>
      </c>
      <c r="K29" s="11">
        <v>87</v>
      </c>
      <c r="L29" s="11">
        <v>22</v>
      </c>
      <c r="M29" s="11">
        <v>47</v>
      </c>
    </row>
    <row r="30" spans="1:13" ht="19.5" x14ac:dyDescent="0.45">
      <c r="A30" s="5"/>
      <c r="B30" s="42" t="s">
        <v>38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50</v>
      </c>
      <c r="J30" s="1">
        <v>17</v>
      </c>
      <c r="K30" s="12">
        <v>38</v>
      </c>
      <c r="L30" s="12">
        <v>18</v>
      </c>
      <c r="M30" s="12">
        <v>65</v>
      </c>
    </row>
    <row r="31" spans="1:13" ht="19.5" x14ac:dyDescent="0.45">
      <c r="A31" s="5"/>
      <c r="B31" s="46" t="s">
        <v>31</v>
      </c>
      <c r="C31" s="10">
        <v>23</v>
      </c>
      <c r="D31" s="10">
        <v>50</v>
      </c>
      <c r="E31" s="10">
        <v>27</v>
      </c>
      <c r="F31" s="10">
        <v>58</v>
      </c>
      <c r="G31" s="10">
        <v>38</v>
      </c>
      <c r="H31" s="10">
        <v>18</v>
      </c>
      <c r="I31" s="10">
        <v>69</v>
      </c>
      <c r="J31" s="10">
        <v>46</v>
      </c>
      <c r="K31" s="11">
        <v>85</v>
      </c>
      <c r="L31" s="11">
        <v>20</v>
      </c>
      <c r="M31" s="11">
        <v>40</v>
      </c>
    </row>
    <row r="32" spans="1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  <row r="43" spans="2:2" ht="18.5" x14ac:dyDescent="0.35">
      <c r="B43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E6C5-9901-4473-8479-2C609FC30B1F}">
  <sheetPr codeName="Sheet24"/>
  <dimension ref="A1:M43"/>
  <sheetViews>
    <sheetView workbookViewId="0"/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3" s="6" customFormat="1" ht="45" customHeight="1" x14ac:dyDescent="0.35">
      <c r="B1" s="45"/>
    </row>
    <row r="2" spans="1:13" ht="50.25" customHeight="1" x14ac:dyDescent="0.45">
      <c r="A2" s="14"/>
      <c r="B2" s="41" t="s">
        <v>0</v>
      </c>
      <c r="C2" s="41" t="s">
        <v>10</v>
      </c>
      <c r="D2" s="41" t="s">
        <v>4</v>
      </c>
      <c r="E2" s="41" t="s">
        <v>8</v>
      </c>
      <c r="F2" s="41" t="s">
        <v>3</v>
      </c>
      <c r="G2" s="41" t="s">
        <v>1</v>
      </c>
      <c r="H2" s="41" t="s">
        <v>9</v>
      </c>
      <c r="I2" s="41" t="s">
        <v>11</v>
      </c>
      <c r="J2" s="41" t="s">
        <v>6</v>
      </c>
      <c r="K2" s="41" t="s">
        <v>7</v>
      </c>
      <c r="L2" s="41" t="s">
        <v>5</v>
      </c>
      <c r="M2" s="41" t="s">
        <v>2</v>
      </c>
    </row>
    <row r="3" spans="1:13" ht="19.5" x14ac:dyDescent="0.45">
      <c r="A3" s="5"/>
      <c r="B3" s="42" t="s">
        <v>14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20</v>
      </c>
      <c r="J3" s="1">
        <v>54</v>
      </c>
      <c r="K3" s="1">
        <v>32</v>
      </c>
      <c r="L3" s="1">
        <v>42</v>
      </c>
      <c r="M3" s="1">
        <v>40</v>
      </c>
    </row>
    <row r="4" spans="1:13" ht="19.5" x14ac:dyDescent="0.45">
      <c r="A4" s="5"/>
      <c r="B4" s="42" t="s">
        <v>22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55</v>
      </c>
      <c r="J4" s="1">
        <v>25</v>
      </c>
      <c r="K4" s="1">
        <v>90</v>
      </c>
      <c r="L4" s="1">
        <v>61</v>
      </c>
      <c r="M4" s="1">
        <v>63</v>
      </c>
    </row>
    <row r="5" spans="1:13" ht="19.5" x14ac:dyDescent="0.45">
      <c r="A5" s="5"/>
      <c r="B5" s="42" t="s">
        <v>38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88</v>
      </c>
      <c r="J5" s="1">
        <v>17</v>
      </c>
      <c r="K5" s="1">
        <v>68</v>
      </c>
      <c r="L5" s="1">
        <v>55</v>
      </c>
      <c r="M5" s="1">
        <v>63</v>
      </c>
    </row>
    <row r="6" spans="1:13" ht="19.5" x14ac:dyDescent="0.45">
      <c r="A6" s="5"/>
      <c r="B6" s="42" t="s">
        <v>32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83</v>
      </c>
      <c r="J6" s="1">
        <v>15</v>
      </c>
      <c r="K6" s="1">
        <v>78</v>
      </c>
      <c r="L6" s="1">
        <v>38</v>
      </c>
      <c r="M6" s="1">
        <v>35</v>
      </c>
    </row>
    <row r="7" spans="1:13" ht="19.5" x14ac:dyDescent="0.45">
      <c r="A7" s="5"/>
      <c r="B7" s="42" t="s">
        <v>20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65</v>
      </c>
      <c r="J7" s="1">
        <v>32</v>
      </c>
      <c r="K7" s="1">
        <v>60</v>
      </c>
      <c r="L7" s="1">
        <v>38</v>
      </c>
      <c r="M7" s="1">
        <v>55</v>
      </c>
    </row>
    <row r="8" spans="1:13" ht="19.5" x14ac:dyDescent="0.45">
      <c r="A8" s="5"/>
      <c r="B8" s="42" t="s">
        <v>13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80</v>
      </c>
      <c r="J8" s="1">
        <v>21</v>
      </c>
      <c r="K8" s="1">
        <v>54</v>
      </c>
      <c r="L8" s="1">
        <v>42</v>
      </c>
      <c r="M8" s="1">
        <v>64</v>
      </c>
    </row>
    <row r="9" spans="1:13" ht="19.5" x14ac:dyDescent="0.45">
      <c r="A9" s="5"/>
      <c r="B9" s="42" t="s">
        <v>25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34</v>
      </c>
      <c r="J9" s="1">
        <v>33</v>
      </c>
      <c r="K9" s="1">
        <v>37</v>
      </c>
      <c r="L9" s="1">
        <v>58</v>
      </c>
      <c r="M9" s="1">
        <v>67</v>
      </c>
    </row>
    <row r="10" spans="1:13" ht="19.5" x14ac:dyDescent="0.45">
      <c r="A10" s="5"/>
      <c r="B10" s="42" t="s">
        <v>23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47</v>
      </c>
      <c r="J10" s="1">
        <v>17</v>
      </c>
      <c r="K10" s="1">
        <v>41</v>
      </c>
      <c r="L10" s="1">
        <v>37</v>
      </c>
      <c r="M10" s="1">
        <v>33</v>
      </c>
    </row>
    <row r="11" spans="1:13" ht="19.5" x14ac:dyDescent="0.45">
      <c r="A11" s="5"/>
      <c r="B11" s="42" t="s">
        <v>16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61</v>
      </c>
      <c r="J11" s="1">
        <v>11</v>
      </c>
      <c r="K11" s="1">
        <v>27</v>
      </c>
      <c r="L11" s="1">
        <v>25</v>
      </c>
      <c r="M11" s="1">
        <v>34</v>
      </c>
    </row>
    <row r="12" spans="1:13" ht="19.5" x14ac:dyDescent="0.45">
      <c r="A12" s="5"/>
      <c r="B12" s="42" t="s">
        <v>34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42</v>
      </c>
      <c r="J12" s="1">
        <v>50</v>
      </c>
      <c r="K12" s="1">
        <v>55</v>
      </c>
      <c r="L12" s="1">
        <v>64</v>
      </c>
      <c r="M12" s="1">
        <v>63</v>
      </c>
    </row>
    <row r="13" spans="1:13" ht="19.5" x14ac:dyDescent="0.45">
      <c r="A13" s="5"/>
      <c r="B13" s="42" t="s">
        <v>26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37</v>
      </c>
      <c r="J13" s="1">
        <v>43</v>
      </c>
      <c r="K13" s="1">
        <v>42</v>
      </c>
      <c r="L13" s="1">
        <v>32</v>
      </c>
      <c r="M13" s="1">
        <v>45</v>
      </c>
    </row>
    <row r="14" spans="1:13" ht="21" customHeight="1" x14ac:dyDescent="0.45">
      <c r="A14" s="5"/>
      <c r="B14" s="42" t="s">
        <v>17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22</v>
      </c>
      <c r="J14" s="1">
        <v>14</v>
      </c>
      <c r="K14" s="1">
        <v>84</v>
      </c>
      <c r="L14" s="1">
        <v>21</v>
      </c>
      <c r="M14" s="1">
        <v>63</v>
      </c>
    </row>
    <row r="15" spans="1:13" ht="19.5" x14ac:dyDescent="0.45">
      <c r="A15" s="5"/>
      <c r="B15" s="42" t="s">
        <v>31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45</v>
      </c>
      <c r="J15" s="1">
        <v>46</v>
      </c>
      <c r="K15" s="1">
        <v>30</v>
      </c>
      <c r="L15" s="1">
        <v>14</v>
      </c>
      <c r="M15" s="1">
        <v>82</v>
      </c>
    </row>
    <row r="16" spans="1:13" ht="19.5" x14ac:dyDescent="0.45">
      <c r="A16" s="5"/>
      <c r="B16" s="42" t="s">
        <v>36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77</v>
      </c>
      <c r="J16" s="1">
        <v>36</v>
      </c>
      <c r="K16" s="1">
        <v>46</v>
      </c>
      <c r="L16" s="1">
        <v>46</v>
      </c>
      <c r="M16" s="1">
        <v>64</v>
      </c>
    </row>
    <row r="17" spans="1:13" ht="19.5" x14ac:dyDescent="0.45">
      <c r="A17" s="5"/>
      <c r="B17" s="42" t="s">
        <v>37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27</v>
      </c>
      <c r="J17" s="1">
        <v>47</v>
      </c>
      <c r="K17" s="1">
        <v>25</v>
      </c>
      <c r="L17" s="1">
        <v>37</v>
      </c>
      <c r="M17" s="1">
        <v>64</v>
      </c>
    </row>
    <row r="18" spans="1:13" ht="19.5" x14ac:dyDescent="0.45">
      <c r="A18" s="5"/>
      <c r="B18" s="42" t="s">
        <v>40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86</v>
      </c>
      <c r="J18" s="1">
        <v>32</v>
      </c>
      <c r="K18" s="1">
        <v>41</v>
      </c>
      <c r="L18" s="1">
        <v>63</v>
      </c>
      <c r="M18" s="1">
        <v>88</v>
      </c>
    </row>
    <row r="19" spans="1:13" ht="19.5" x14ac:dyDescent="0.45">
      <c r="A19" s="5"/>
      <c r="B19" s="42" t="s">
        <v>28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46</v>
      </c>
      <c r="J19" s="1">
        <v>27</v>
      </c>
      <c r="K19" s="1">
        <v>24</v>
      </c>
      <c r="L19" s="1">
        <v>52</v>
      </c>
      <c r="M19" s="1">
        <v>73</v>
      </c>
    </row>
    <row r="20" spans="1:13" ht="19.5" x14ac:dyDescent="0.45">
      <c r="A20" s="5"/>
      <c r="B20" s="42" t="s">
        <v>29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46</v>
      </c>
      <c r="J20" s="1">
        <v>21</v>
      </c>
      <c r="K20" s="1">
        <v>47</v>
      </c>
      <c r="L20" s="1">
        <v>13</v>
      </c>
      <c r="M20" s="1">
        <v>32</v>
      </c>
    </row>
    <row r="21" spans="1:13" ht="19.5" x14ac:dyDescent="0.45">
      <c r="A21" s="5"/>
      <c r="B21" s="42" t="s">
        <v>33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33</v>
      </c>
      <c r="J21" s="1">
        <v>23</v>
      </c>
      <c r="K21" s="1">
        <v>33</v>
      </c>
      <c r="L21" s="1">
        <v>21</v>
      </c>
      <c r="M21" s="1">
        <v>64</v>
      </c>
    </row>
    <row r="22" spans="1:13" ht="19.5" x14ac:dyDescent="0.45">
      <c r="A22" s="5"/>
      <c r="B22" s="42" t="s">
        <v>24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50</v>
      </c>
      <c r="J22" s="1">
        <v>25</v>
      </c>
      <c r="K22" s="1">
        <v>35</v>
      </c>
      <c r="L22" s="1">
        <v>33</v>
      </c>
      <c r="M22" s="1">
        <v>29</v>
      </c>
    </row>
    <row r="23" spans="1:13" ht="19.5" x14ac:dyDescent="0.45">
      <c r="A23" s="5"/>
      <c r="B23" s="42" t="s">
        <v>21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40</v>
      </c>
      <c r="J23" s="1">
        <v>40</v>
      </c>
      <c r="K23" s="1">
        <v>34</v>
      </c>
      <c r="L23" s="1">
        <v>24</v>
      </c>
      <c r="M23" s="1">
        <v>70</v>
      </c>
    </row>
    <row r="24" spans="1:13" ht="19.5" x14ac:dyDescent="0.45">
      <c r="A24" s="5"/>
      <c r="B24" s="42" t="s">
        <v>39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59</v>
      </c>
      <c r="J24" s="1">
        <v>31</v>
      </c>
      <c r="K24" s="1">
        <v>40</v>
      </c>
      <c r="L24" s="1">
        <v>36</v>
      </c>
      <c r="M24" s="1">
        <v>77</v>
      </c>
    </row>
    <row r="25" spans="1:13" ht="19.5" x14ac:dyDescent="0.45">
      <c r="A25" s="5"/>
      <c r="B25" s="42" t="s">
        <v>15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49</v>
      </c>
      <c r="J25" s="1">
        <v>31</v>
      </c>
      <c r="K25" s="1">
        <v>86</v>
      </c>
      <c r="L25" s="1">
        <v>49</v>
      </c>
      <c r="M25" s="1">
        <v>39</v>
      </c>
    </row>
    <row r="26" spans="1:13" ht="19.5" x14ac:dyDescent="0.45">
      <c r="A26" s="5"/>
      <c r="B26" s="42" t="s">
        <v>12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29</v>
      </c>
      <c r="J26" s="1">
        <v>22</v>
      </c>
      <c r="K26" s="1">
        <v>49</v>
      </c>
      <c r="L26" s="1">
        <v>36</v>
      </c>
      <c r="M26" s="1">
        <v>83</v>
      </c>
    </row>
    <row r="27" spans="1:13" ht="19.5" x14ac:dyDescent="0.45">
      <c r="A27" s="5"/>
      <c r="B27" s="42" t="s">
        <v>30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73</v>
      </c>
      <c r="J27" s="1">
        <v>18</v>
      </c>
      <c r="K27" s="1">
        <v>52</v>
      </c>
      <c r="L27" s="1">
        <v>18</v>
      </c>
      <c r="M27" s="1">
        <v>33</v>
      </c>
    </row>
    <row r="28" spans="1:13" ht="19.5" x14ac:dyDescent="0.45">
      <c r="A28" s="5"/>
      <c r="B28" s="42" t="s">
        <v>19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61</v>
      </c>
      <c r="J28" s="1">
        <v>25</v>
      </c>
      <c r="K28" s="1">
        <v>37</v>
      </c>
      <c r="L28" s="1">
        <v>18</v>
      </c>
      <c r="M28" s="1">
        <v>76</v>
      </c>
    </row>
    <row r="29" spans="1:13" ht="19.5" x14ac:dyDescent="0.45">
      <c r="A29" s="5"/>
      <c r="B29" s="42" t="s">
        <v>27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43</v>
      </c>
      <c r="J29" s="1">
        <v>19</v>
      </c>
      <c r="K29" s="1">
        <v>87</v>
      </c>
      <c r="L29" s="1">
        <v>22</v>
      </c>
      <c r="M29" s="1">
        <v>47</v>
      </c>
    </row>
    <row r="30" spans="1:13" ht="19.5" x14ac:dyDescent="0.45">
      <c r="A30" s="5"/>
      <c r="B30" s="42" t="s">
        <v>18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50</v>
      </c>
      <c r="J30" s="1">
        <v>17</v>
      </c>
      <c r="K30" s="1">
        <v>38</v>
      </c>
      <c r="L30" s="1">
        <v>18</v>
      </c>
      <c r="M30" s="1">
        <v>65</v>
      </c>
    </row>
    <row r="31" spans="1:13" ht="19.5" x14ac:dyDescent="0.45">
      <c r="A31" s="5"/>
      <c r="B31" s="42" t="s">
        <v>35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69</v>
      </c>
      <c r="J31" s="1">
        <v>46</v>
      </c>
      <c r="K31" s="1">
        <v>85</v>
      </c>
      <c r="L31" s="1">
        <v>20</v>
      </c>
      <c r="M31" s="1">
        <v>40</v>
      </c>
    </row>
    <row r="32" spans="1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  <row r="43" spans="2:2" ht="18.5" x14ac:dyDescent="0.35">
      <c r="B43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ABB3-6EB3-4B6B-B7FE-654686937E52}">
  <sheetPr codeName="Sheet25"/>
  <dimension ref="A1:M39"/>
  <sheetViews>
    <sheetView workbookViewId="0"/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3" ht="45" customHeight="1" x14ac:dyDescent="0.35">
      <c r="A1" t="s">
        <v>205</v>
      </c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35">
      <c r="B2" s="41" t="s">
        <v>0</v>
      </c>
      <c r="C2" s="41" t="s">
        <v>3</v>
      </c>
      <c r="D2" s="41" t="s">
        <v>8</v>
      </c>
      <c r="E2" s="41" t="s">
        <v>6</v>
      </c>
      <c r="F2" s="41" t="s">
        <v>4</v>
      </c>
      <c r="G2" s="41" t="s">
        <v>1</v>
      </c>
      <c r="H2" s="41" t="s">
        <v>7</v>
      </c>
      <c r="I2" s="41" t="s">
        <v>5</v>
      </c>
      <c r="J2" s="41" t="s">
        <v>10</v>
      </c>
      <c r="K2" s="41" t="s">
        <v>11</v>
      </c>
      <c r="L2" s="41" t="s">
        <v>2</v>
      </c>
      <c r="M2" s="41" t="s">
        <v>9</v>
      </c>
    </row>
    <row r="3" spans="1:13" ht="19.5" x14ac:dyDescent="0.45">
      <c r="B3" s="42" t="s">
        <v>18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20</v>
      </c>
      <c r="J3" s="1">
        <v>54</v>
      </c>
      <c r="K3" s="1">
        <v>32</v>
      </c>
      <c r="L3" s="1">
        <v>42</v>
      </c>
      <c r="M3" s="1">
        <v>40</v>
      </c>
    </row>
    <row r="4" spans="1:13" ht="19.5" x14ac:dyDescent="0.45">
      <c r="B4" s="42" t="s">
        <v>13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55</v>
      </c>
      <c r="J4" s="1">
        <v>25</v>
      </c>
      <c r="K4" s="1">
        <v>90</v>
      </c>
      <c r="L4" s="1">
        <v>61</v>
      </c>
      <c r="M4" s="1">
        <v>63</v>
      </c>
    </row>
    <row r="5" spans="1:13" ht="19.5" x14ac:dyDescent="0.45">
      <c r="B5" s="42" t="s">
        <v>38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88</v>
      </c>
      <c r="J5" s="1">
        <v>17</v>
      </c>
      <c r="K5" s="1">
        <v>68</v>
      </c>
      <c r="L5" s="1">
        <v>55</v>
      </c>
      <c r="M5" s="1">
        <v>63</v>
      </c>
    </row>
    <row r="6" spans="1:13" ht="19.5" x14ac:dyDescent="0.45">
      <c r="B6" s="42" t="s">
        <v>17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83</v>
      </c>
      <c r="J6" s="1">
        <v>15</v>
      </c>
      <c r="K6" s="1">
        <v>78</v>
      </c>
      <c r="L6" s="1">
        <v>38</v>
      </c>
      <c r="M6" s="1">
        <v>35</v>
      </c>
    </row>
    <row r="7" spans="1:13" ht="19.5" x14ac:dyDescent="0.45">
      <c r="B7" s="42" t="s">
        <v>31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65</v>
      </c>
      <c r="J7" s="1">
        <v>32</v>
      </c>
      <c r="K7" s="1">
        <v>60</v>
      </c>
      <c r="L7" s="1">
        <v>38</v>
      </c>
      <c r="M7" s="1">
        <v>55</v>
      </c>
    </row>
    <row r="8" spans="1:13" ht="19.5" x14ac:dyDescent="0.45">
      <c r="B8" s="42" t="s">
        <v>16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80</v>
      </c>
      <c r="J8" s="1">
        <v>21</v>
      </c>
      <c r="K8" s="1">
        <v>54</v>
      </c>
      <c r="L8" s="1">
        <v>42</v>
      </c>
      <c r="M8" s="1">
        <v>64</v>
      </c>
    </row>
    <row r="9" spans="1:13" ht="19.5" x14ac:dyDescent="0.45">
      <c r="B9" s="42" t="s">
        <v>15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34</v>
      </c>
      <c r="J9" s="1">
        <v>33</v>
      </c>
      <c r="K9" s="1">
        <v>37</v>
      </c>
      <c r="L9" s="1">
        <v>58</v>
      </c>
      <c r="M9" s="1">
        <v>67</v>
      </c>
    </row>
    <row r="10" spans="1:13" ht="19.5" x14ac:dyDescent="0.45">
      <c r="B10" s="42" t="s">
        <v>27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47</v>
      </c>
      <c r="J10" s="1">
        <v>17</v>
      </c>
      <c r="K10" s="1">
        <v>41</v>
      </c>
      <c r="L10" s="1">
        <v>37</v>
      </c>
      <c r="M10" s="1">
        <v>33</v>
      </c>
    </row>
    <row r="11" spans="1:13" ht="19.5" x14ac:dyDescent="0.45">
      <c r="B11" s="42" t="s">
        <v>25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61</v>
      </c>
      <c r="J11" s="1">
        <v>11</v>
      </c>
      <c r="K11" s="1">
        <v>27</v>
      </c>
      <c r="L11" s="1">
        <v>25</v>
      </c>
      <c r="M11" s="1">
        <v>34</v>
      </c>
    </row>
    <row r="12" spans="1:13" ht="19.5" x14ac:dyDescent="0.45">
      <c r="B12" s="42" t="s">
        <v>21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42</v>
      </c>
      <c r="J12" s="1">
        <v>50</v>
      </c>
      <c r="K12" s="1">
        <v>55</v>
      </c>
      <c r="L12" s="1">
        <v>64</v>
      </c>
      <c r="M12" s="1">
        <v>63</v>
      </c>
    </row>
    <row r="13" spans="1:13" ht="19.5" x14ac:dyDescent="0.45">
      <c r="B13" s="42" t="s">
        <v>37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37</v>
      </c>
      <c r="J13" s="1">
        <v>43</v>
      </c>
      <c r="K13" s="1">
        <v>42</v>
      </c>
      <c r="L13" s="1">
        <v>32</v>
      </c>
      <c r="M13" s="1">
        <v>45</v>
      </c>
    </row>
    <row r="14" spans="1:13" ht="21" customHeight="1" x14ac:dyDescent="0.45">
      <c r="B14" s="42" t="s">
        <v>32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22</v>
      </c>
      <c r="J14" s="1">
        <v>14</v>
      </c>
      <c r="K14" s="1">
        <v>84</v>
      </c>
      <c r="L14" s="1">
        <v>21</v>
      </c>
      <c r="M14" s="1">
        <v>63</v>
      </c>
    </row>
    <row r="15" spans="1:13" ht="19.5" x14ac:dyDescent="0.45">
      <c r="B15" s="42" t="s">
        <v>34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45</v>
      </c>
      <c r="J15" s="1">
        <v>46</v>
      </c>
      <c r="K15" s="1">
        <v>30</v>
      </c>
      <c r="L15" s="1">
        <v>14</v>
      </c>
      <c r="M15" s="1">
        <v>82</v>
      </c>
    </row>
    <row r="16" spans="1:13" ht="19.5" x14ac:dyDescent="0.45">
      <c r="B16" s="42" t="s">
        <v>33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77</v>
      </c>
      <c r="J16" s="1">
        <v>36</v>
      </c>
      <c r="K16" s="1">
        <v>46</v>
      </c>
      <c r="L16" s="1">
        <v>46</v>
      </c>
      <c r="M16" s="1">
        <v>64</v>
      </c>
    </row>
    <row r="17" spans="2:13" ht="19.5" x14ac:dyDescent="0.45">
      <c r="B17" s="42" t="s">
        <v>30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27</v>
      </c>
      <c r="J17" s="1">
        <v>47</v>
      </c>
      <c r="K17" s="1">
        <v>25</v>
      </c>
      <c r="L17" s="1">
        <v>37</v>
      </c>
      <c r="M17" s="1">
        <v>64</v>
      </c>
    </row>
    <row r="18" spans="2:13" ht="19.5" x14ac:dyDescent="0.45">
      <c r="B18" s="42" t="s">
        <v>26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86</v>
      </c>
      <c r="J18" s="1">
        <v>32</v>
      </c>
      <c r="K18" s="1">
        <v>41</v>
      </c>
      <c r="L18" s="1">
        <v>63</v>
      </c>
      <c r="M18" s="1">
        <v>88</v>
      </c>
    </row>
    <row r="19" spans="2:13" ht="19.5" x14ac:dyDescent="0.45">
      <c r="B19" s="42" t="s">
        <v>36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46</v>
      </c>
      <c r="J19" s="1">
        <v>27</v>
      </c>
      <c r="K19" s="1">
        <v>24</v>
      </c>
      <c r="L19" s="1">
        <v>52</v>
      </c>
      <c r="M19" s="1">
        <v>73</v>
      </c>
    </row>
    <row r="20" spans="2:13" ht="19.5" x14ac:dyDescent="0.45">
      <c r="B20" s="42" t="s">
        <v>24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46</v>
      </c>
      <c r="J20" s="1">
        <v>21</v>
      </c>
      <c r="K20" s="1">
        <v>47</v>
      </c>
      <c r="L20" s="1">
        <v>13</v>
      </c>
      <c r="M20" s="1">
        <v>32</v>
      </c>
    </row>
    <row r="21" spans="2:13" ht="19.5" x14ac:dyDescent="0.45">
      <c r="B21" s="42" t="s">
        <v>12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33</v>
      </c>
      <c r="J21" s="1">
        <v>23</v>
      </c>
      <c r="K21" s="1">
        <v>33</v>
      </c>
      <c r="L21" s="1">
        <v>21</v>
      </c>
      <c r="M21" s="1">
        <v>64</v>
      </c>
    </row>
    <row r="22" spans="2:13" ht="19.5" x14ac:dyDescent="0.45">
      <c r="B22" s="42" t="s">
        <v>28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50</v>
      </c>
      <c r="J22" s="1">
        <v>25</v>
      </c>
      <c r="K22" s="1">
        <v>35</v>
      </c>
      <c r="L22" s="1">
        <v>33</v>
      </c>
      <c r="M22" s="1">
        <v>29</v>
      </c>
    </row>
    <row r="23" spans="2:13" ht="19.5" x14ac:dyDescent="0.45">
      <c r="B23" s="42" t="s">
        <v>23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40</v>
      </c>
      <c r="J23" s="1">
        <v>40</v>
      </c>
      <c r="K23" s="1">
        <v>34</v>
      </c>
      <c r="L23" s="1">
        <v>24</v>
      </c>
      <c r="M23" s="1">
        <v>70</v>
      </c>
    </row>
    <row r="24" spans="2:13" ht="19.5" x14ac:dyDescent="0.45">
      <c r="B24" s="42" t="s">
        <v>20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59</v>
      </c>
      <c r="J24" s="1">
        <v>31</v>
      </c>
      <c r="K24" s="1">
        <v>40</v>
      </c>
      <c r="L24" s="1">
        <v>36</v>
      </c>
      <c r="M24" s="1">
        <v>77</v>
      </c>
    </row>
    <row r="25" spans="2:13" ht="19.5" x14ac:dyDescent="0.45">
      <c r="B25" s="42" t="s">
        <v>14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49</v>
      </c>
      <c r="J25" s="1">
        <v>31</v>
      </c>
      <c r="K25" s="1">
        <v>86</v>
      </c>
      <c r="L25" s="1">
        <v>49</v>
      </c>
      <c r="M25" s="1">
        <v>39</v>
      </c>
    </row>
    <row r="26" spans="2:13" ht="19.5" x14ac:dyDescent="0.45">
      <c r="B26" s="42" t="s">
        <v>35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29</v>
      </c>
      <c r="J26" s="1">
        <v>22</v>
      </c>
      <c r="K26" s="1">
        <v>49</v>
      </c>
      <c r="L26" s="1">
        <v>36</v>
      </c>
      <c r="M26" s="1">
        <v>83</v>
      </c>
    </row>
    <row r="27" spans="2:13" ht="19.5" x14ac:dyDescent="0.45">
      <c r="B27" s="42" t="s">
        <v>22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73</v>
      </c>
      <c r="J27" s="1">
        <v>18</v>
      </c>
      <c r="K27" s="1">
        <v>52</v>
      </c>
      <c r="L27" s="1">
        <v>18</v>
      </c>
      <c r="M27" s="1">
        <v>33</v>
      </c>
    </row>
    <row r="28" spans="2:13" ht="19.5" x14ac:dyDescent="0.45">
      <c r="B28" s="42" t="s">
        <v>39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61</v>
      </c>
      <c r="J28" s="1">
        <v>25</v>
      </c>
      <c r="K28" s="1">
        <v>37</v>
      </c>
      <c r="L28" s="1">
        <v>18</v>
      </c>
      <c r="M28" s="1">
        <v>76</v>
      </c>
    </row>
    <row r="29" spans="2:13" ht="19.5" x14ac:dyDescent="0.45">
      <c r="B29" s="42" t="s">
        <v>29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43</v>
      </c>
      <c r="J29" s="1">
        <v>19</v>
      </c>
      <c r="K29" s="1">
        <v>87</v>
      </c>
      <c r="L29" s="1">
        <v>22</v>
      </c>
      <c r="M29" s="1">
        <v>47</v>
      </c>
    </row>
    <row r="30" spans="2:13" ht="19.5" x14ac:dyDescent="0.45">
      <c r="B30" s="42" t="s">
        <v>19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50</v>
      </c>
      <c r="J30" s="1">
        <v>17</v>
      </c>
      <c r="K30" s="1">
        <v>38</v>
      </c>
      <c r="L30" s="1">
        <v>18</v>
      </c>
      <c r="M30" s="1">
        <v>65</v>
      </c>
    </row>
    <row r="31" spans="2:13" ht="19.5" x14ac:dyDescent="0.45">
      <c r="B31" s="42" t="s">
        <v>40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69</v>
      </c>
      <c r="J31" s="1">
        <v>46</v>
      </c>
      <c r="K31" s="1">
        <v>85</v>
      </c>
      <c r="L31" s="1">
        <v>20</v>
      </c>
      <c r="M31" s="1">
        <v>40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5" x14ac:dyDescent="0.35">
      <c r="B33" s="2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{B7E8414B-D1BE-4D85-BEEB-9F0908EBBC7E}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{A4C71176-16D2-4F71-9A37-83D1D57F1118}</x14:id>
        </ext>
      </extLst>
    </cfRule>
  </conditionalFormatting>
  <conditionalFormatting sqref="C32">
    <cfRule type="colorScale" priority="66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{72EAACDE-AED9-47EF-94CF-E90AC42BDB35}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{4BA2095E-B9E2-44E6-8C14-E3614C4CC7D7}</x14:id>
        </ext>
      </extLst>
    </cfRule>
  </conditionalFormatting>
  <conditionalFormatting sqref="D32">
    <cfRule type="colorScale" priority="65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{FF4D602C-254A-4EA8-93C7-829555DD1971}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{5AA113D5-FBED-4394-B608-2C01835C834F}</x14:id>
        </ext>
      </extLst>
    </cfRule>
  </conditionalFormatting>
  <conditionalFormatting sqref="E32">
    <cfRule type="colorScale" priority="64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{39C0918B-CF89-4548-8618-717CDF2C859C}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{1FA74846-0A86-41E5-A6D2-DED173514943}</x14:id>
        </ext>
      </extLst>
    </cfRule>
  </conditionalFormatting>
  <conditionalFormatting sqref="F32">
    <cfRule type="colorScale" priority="63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{D2776B5B-B932-4249-B6F3-6119F7F2DD2A}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{90AFF0F9-E9F5-4DFC-9E4E-A27632ED8D07}</x14:id>
        </ext>
      </extLst>
    </cfRule>
  </conditionalFormatting>
  <conditionalFormatting sqref="G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{16F67226-C565-4CB8-A3EF-B1F69E555CED}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{CDA00144-C1DE-4C64-BC01-DF1366525979}</x14:id>
        </ext>
      </extLst>
    </cfRule>
  </conditionalFormatting>
  <conditionalFormatting sqref="H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{3AC234E9-E984-420A-B73D-A6CAB846DEC9}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{2BDA7D8F-024C-49DE-B7D7-DBE2F7CE4F73}</x14:id>
        </ext>
      </extLst>
    </cfRule>
  </conditionalFormatting>
  <conditionalFormatting sqref="I32">
    <cfRule type="colorScale" priority="56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{0E31111B-C656-4864-9DBB-4798EF4CE57F}</x14:id>
        </ext>
      </extLst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{524F5B21-040F-44FE-9E30-3C638946FEB5}</x14:id>
        </ext>
      </extLst>
    </cfRule>
  </conditionalFormatting>
  <conditionalFormatting sqref="J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{2D4ADD73-C9B6-4DB5-9AC8-E70ADEA0E5E0}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{D9BAE3CF-DF65-47AA-A560-25BF6BFC6D59}</x14:id>
        </ext>
      </extLst>
    </cfRule>
  </conditionalFormatting>
  <conditionalFormatting sqref="K32">
    <cfRule type="colorScale" priority="62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{7F730B90-F172-4D23-B228-647F4471AF03}</x14:id>
        </ext>
      </extLst>
    </cfRule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{D6940E5F-04E9-4A17-8288-7A2857F006F7}</x14:id>
        </ext>
      </extLst>
    </cfRule>
  </conditionalFormatting>
  <conditionalFormatting sqref="L32">
    <cfRule type="colorScale" priority="60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{A5ED204E-4DF0-429C-A29B-3AB3F4673FEA}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{79BFFA3B-1518-4B31-9147-C25217F97FF4}</x14:id>
        </ext>
      </extLst>
    </cfRule>
  </conditionalFormatting>
  <conditionalFormatting sqref="M32">
    <cfRule type="colorScale" priority="6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7E8414B-D1BE-4D85-BEEB-9F0908EBBC7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4C71176-16D2-4F71-9A37-83D1D57F111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72EAACDE-AED9-47EF-94CF-E90AC42BDB3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BA2095E-B9E2-44E6-8C14-E3614C4CC7D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FF4D602C-254A-4EA8-93C7-829555DD197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AA113D5-FBED-4394-B608-2C01835C834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39C0918B-CF89-4548-8618-717CDF2C859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FA74846-0A86-41E5-A6D2-DED17351494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D2776B5B-B932-4249-B6F3-6119F7F2DD2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0AFF0F9-E9F5-4DFC-9E4E-A27632ED8D0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16F67226-C565-4CB8-A3EF-B1F69E555CE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DA00144-C1DE-4C64-BC01-DF136652597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3AC234E9-E984-420A-B73D-A6CAB846DEC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BDA7D8F-024C-49DE-B7D7-DBE2F7CE4F7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0E31111B-C656-4864-9DBB-4798EF4CE57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24F5B21-040F-44FE-9E30-3C638946FEB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2D4ADD73-C9B6-4DB5-9AC8-E70ADEA0E5E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9BAE3CF-DF65-47AA-A560-25BF6BFC6D5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7F730B90-F172-4D23-B228-647F4471AF0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6940E5F-04E9-4A17-8288-7A2857F006F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A5ED204E-4DF0-429C-A29B-3AB3F4673FE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9BFFA3B-1518-4B31-9147-C25217F97FF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FECF-E1B9-4047-B721-12F904D6FFF3}">
  <sheetPr codeName="Sheet2"/>
  <dimension ref="A1:R41"/>
  <sheetViews>
    <sheetView workbookViewId="0"/>
  </sheetViews>
  <sheetFormatPr defaultColWidth="16.45312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8" ht="45" customHeight="1" x14ac:dyDescent="0.35">
      <c r="B1" s="44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8" ht="50.25" customHeight="1" x14ac:dyDescent="0.35">
      <c r="B2" s="41" t="s">
        <v>0</v>
      </c>
      <c r="C2" s="41" t="s">
        <v>8</v>
      </c>
      <c r="D2" s="41" t="s">
        <v>11</v>
      </c>
      <c r="E2" s="41" t="s">
        <v>5</v>
      </c>
      <c r="F2" s="41" t="s">
        <v>1</v>
      </c>
      <c r="G2" s="41" t="s">
        <v>7</v>
      </c>
      <c r="H2" s="41" t="s">
        <v>4</v>
      </c>
      <c r="I2" s="41" t="s">
        <v>10</v>
      </c>
      <c r="J2" s="41" t="s">
        <v>9</v>
      </c>
      <c r="K2" s="41" t="s">
        <v>2</v>
      </c>
      <c r="L2" s="41" t="s">
        <v>3</v>
      </c>
      <c r="M2" s="41" t="s">
        <v>6</v>
      </c>
    </row>
    <row r="3" spans="2:18" ht="19.5" x14ac:dyDescent="0.45">
      <c r="B3" s="42" t="s">
        <v>32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37</v>
      </c>
      <c r="J3" s="1">
        <v>59</v>
      </c>
      <c r="K3" s="1">
        <v>58</v>
      </c>
      <c r="L3" s="1">
        <v>34</v>
      </c>
      <c r="M3" s="1">
        <v>39</v>
      </c>
    </row>
    <row r="4" spans="2:18" ht="19.5" x14ac:dyDescent="0.45">
      <c r="B4" s="42" t="s">
        <v>36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62</v>
      </c>
      <c r="K4" s="1">
        <v>18</v>
      </c>
      <c r="L4" s="1">
        <v>61</v>
      </c>
      <c r="M4" s="1">
        <v>45</v>
      </c>
    </row>
    <row r="5" spans="2:18" ht="19.5" x14ac:dyDescent="0.45">
      <c r="B5" s="42" t="s">
        <v>13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53</v>
      </c>
      <c r="J5" s="1">
        <v>75</v>
      </c>
      <c r="K5" s="1">
        <v>37</v>
      </c>
      <c r="L5" s="1">
        <v>27</v>
      </c>
      <c r="M5" s="1">
        <v>39</v>
      </c>
      <c r="R5" t="s">
        <v>200</v>
      </c>
    </row>
    <row r="6" spans="2:18" ht="19.5" x14ac:dyDescent="0.45">
      <c r="B6" s="42" t="s">
        <v>17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35</v>
      </c>
      <c r="K6" s="1">
        <v>55</v>
      </c>
      <c r="L6" s="1">
        <v>20</v>
      </c>
      <c r="M6" s="1">
        <v>84</v>
      </c>
    </row>
    <row r="7" spans="2:18" ht="19.5" x14ac:dyDescent="0.45">
      <c r="B7" s="42" t="s">
        <v>40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28</v>
      </c>
      <c r="J7" s="1">
        <v>65</v>
      </c>
      <c r="K7" s="1">
        <v>61</v>
      </c>
      <c r="L7" s="1">
        <v>55</v>
      </c>
      <c r="M7" s="1">
        <v>65</v>
      </c>
    </row>
    <row r="8" spans="2:18" ht="19.5" x14ac:dyDescent="0.45">
      <c r="B8" s="42" t="s">
        <v>31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50</v>
      </c>
      <c r="K8" s="1">
        <v>33</v>
      </c>
      <c r="L8" s="1">
        <v>50</v>
      </c>
      <c r="M8" s="1">
        <v>42</v>
      </c>
    </row>
    <row r="9" spans="2:18" ht="19.5" x14ac:dyDescent="0.45">
      <c r="B9" s="42" t="s">
        <v>21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19</v>
      </c>
      <c r="J9" s="1">
        <v>50</v>
      </c>
      <c r="K9" s="1">
        <v>18</v>
      </c>
      <c r="L9" s="1">
        <v>50</v>
      </c>
      <c r="M9" s="1">
        <v>52</v>
      </c>
    </row>
    <row r="10" spans="2:18" ht="19.5" x14ac:dyDescent="0.45">
      <c r="B10" s="42" t="s">
        <v>35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73</v>
      </c>
      <c r="K10" s="1">
        <v>52</v>
      </c>
      <c r="L10" s="1">
        <v>46</v>
      </c>
      <c r="M10" s="1">
        <v>18</v>
      </c>
    </row>
    <row r="11" spans="2:18" ht="19.5" x14ac:dyDescent="0.45">
      <c r="B11" s="42" t="s">
        <v>38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56</v>
      </c>
      <c r="J11" s="1">
        <v>71</v>
      </c>
      <c r="K11" s="1">
        <v>64</v>
      </c>
      <c r="L11" s="1">
        <v>42</v>
      </c>
      <c r="M11" s="1">
        <v>34</v>
      </c>
    </row>
    <row r="12" spans="2:18" ht="19.5" x14ac:dyDescent="0.45">
      <c r="B12" s="42" t="s">
        <v>19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70</v>
      </c>
      <c r="K12" s="1">
        <v>21</v>
      </c>
      <c r="L12" s="1">
        <v>33</v>
      </c>
      <c r="M12" s="1">
        <v>40</v>
      </c>
    </row>
    <row r="13" spans="2:18" ht="19.5" x14ac:dyDescent="0.45">
      <c r="B13" s="42" t="s">
        <v>14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12</v>
      </c>
      <c r="J13" s="1">
        <v>25</v>
      </c>
      <c r="K13" s="1">
        <v>25</v>
      </c>
      <c r="L13" s="1">
        <v>61</v>
      </c>
      <c r="M13" s="1">
        <v>20</v>
      </c>
    </row>
    <row r="14" spans="2:18" ht="21" customHeight="1" x14ac:dyDescent="0.45">
      <c r="B14" s="42" t="s">
        <v>20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49</v>
      </c>
      <c r="K14" s="1">
        <v>46</v>
      </c>
      <c r="L14" s="1">
        <v>77</v>
      </c>
      <c r="M14" s="1">
        <v>57</v>
      </c>
    </row>
    <row r="15" spans="2:18" ht="19.5" x14ac:dyDescent="0.45">
      <c r="B15" s="42" t="s">
        <v>37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24</v>
      </c>
      <c r="J15" s="1">
        <v>26</v>
      </c>
      <c r="K15" s="1">
        <v>13</v>
      </c>
      <c r="L15" s="1">
        <v>46</v>
      </c>
      <c r="M15" s="1">
        <v>32</v>
      </c>
    </row>
    <row r="16" spans="2:18" ht="19.5" x14ac:dyDescent="0.45">
      <c r="B16" s="42" t="s">
        <v>22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31</v>
      </c>
      <c r="K16" s="1">
        <v>38</v>
      </c>
      <c r="L16" s="1">
        <v>83</v>
      </c>
      <c r="M16" s="1">
        <v>62</v>
      </c>
    </row>
    <row r="17" spans="2:13" ht="19.5" x14ac:dyDescent="0.45">
      <c r="B17" s="42" t="s">
        <v>15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36</v>
      </c>
      <c r="J17" s="1">
        <v>45</v>
      </c>
      <c r="K17" s="1">
        <v>38</v>
      </c>
      <c r="L17" s="1">
        <v>65</v>
      </c>
      <c r="M17" s="1">
        <v>15</v>
      </c>
    </row>
    <row r="18" spans="2:13" ht="19.5" x14ac:dyDescent="0.45">
      <c r="B18" s="42" t="s">
        <v>16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29</v>
      </c>
      <c r="K18" s="1">
        <v>22</v>
      </c>
      <c r="L18" s="1">
        <v>43</v>
      </c>
      <c r="M18" s="1">
        <v>20</v>
      </c>
    </row>
    <row r="19" spans="2:13" ht="19.5" x14ac:dyDescent="0.45">
      <c r="B19" s="42" t="s">
        <v>33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44</v>
      </c>
      <c r="J19" s="1">
        <v>29</v>
      </c>
      <c r="K19" s="1">
        <v>24</v>
      </c>
      <c r="L19" s="1">
        <v>40</v>
      </c>
      <c r="M19" s="1">
        <v>73</v>
      </c>
    </row>
    <row r="20" spans="2:13" ht="19.5" x14ac:dyDescent="0.45">
      <c r="B20" s="42" t="s">
        <v>23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16</v>
      </c>
      <c r="K20" s="1">
        <v>42</v>
      </c>
      <c r="L20" s="1">
        <v>88</v>
      </c>
      <c r="M20" s="1">
        <v>72</v>
      </c>
    </row>
    <row r="21" spans="2:13" ht="19.5" x14ac:dyDescent="0.45">
      <c r="B21" s="42" t="s">
        <v>25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50</v>
      </c>
      <c r="J21" s="1">
        <v>18</v>
      </c>
      <c r="K21" s="1">
        <v>20</v>
      </c>
      <c r="L21" s="1">
        <v>69</v>
      </c>
      <c r="M21" s="1">
        <v>27</v>
      </c>
    </row>
    <row r="22" spans="2:13" ht="19.5" x14ac:dyDescent="0.45">
      <c r="B22" s="42" t="s">
        <v>30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37</v>
      </c>
      <c r="K22" s="1">
        <v>37</v>
      </c>
      <c r="L22" s="1">
        <v>47</v>
      </c>
      <c r="M22" s="1">
        <v>59</v>
      </c>
    </row>
    <row r="23" spans="2:13" ht="19.5" x14ac:dyDescent="0.45">
      <c r="B23" s="42" t="s">
        <v>28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47</v>
      </c>
      <c r="J23" s="1">
        <v>27</v>
      </c>
      <c r="K23" s="1">
        <v>32</v>
      </c>
      <c r="L23" s="1">
        <v>37</v>
      </c>
      <c r="M23" s="1">
        <v>37</v>
      </c>
    </row>
    <row r="24" spans="2:13" ht="19.5" x14ac:dyDescent="0.45">
      <c r="B24" s="42" t="s">
        <v>29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28</v>
      </c>
      <c r="K24" s="1">
        <v>14</v>
      </c>
      <c r="L24" s="1">
        <v>45</v>
      </c>
      <c r="M24" s="1">
        <v>35</v>
      </c>
    </row>
    <row r="25" spans="2:13" ht="19.5" x14ac:dyDescent="0.45">
      <c r="B25" s="42" t="s">
        <v>24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24</v>
      </c>
      <c r="J25" s="1">
        <v>17</v>
      </c>
      <c r="K25" s="1">
        <v>42</v>
      </c>
      <c r="L25" s="1">
        <v>80</v>
      </c>
      <c r="M25" s="1">
        <v>69</v>
      </c>
    </row>
    <row r="26" spans="2:13" ht="19.5" x14ac:dyDescent="0.45">
      <c r="B26" s="42" t="s">
        <v>12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15</v>
      </c>
      <c r="K26" s="1">
        <v>49</v>
      </c>
      <c r="L26" s="1">
        <v>49</v>
      </c>
      <c r="M26" s="1">
        <v>80</v>
      </c>
    </row>
    <row r="27" spans="2:13" ht="19.5" x14ac:dyDescent="0.45">
      <c r="B27" s="42" t="s">
        <v>27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36</v>
      </c>
      <c r="J27" s="1">
        <v>28</v>
      </c>
      <c r="K27" s="1">
        <v>63</v>
      </c>
      <c r="L27" s="1">
        <v>86</v>
      </c>
      <c r="M27" s="1">
        <v>57</v>
      </c>
    </row>
    <row r="28" spans="2:13" ht="19.5" x14ac:dyDescent="0.45">
      <c r="B28" s="42" t="s">
        <v>34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52</v>
      </c>
      <c r="K28" s="1">
        <v>36</v>
      </c>
      <c r="L28" s="1">
        <v>29</v>
      </c>
      <c r="M28" s="1">
        <v>50</v>
      </c>
    </row>
    <row r="29" spans="2:13" ht="19.5" x14ac:dyDescent="0.45">
      <c r="B29" s="42" t="s">
        <v>18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16</v>
      </c>
      <c r="J29" s="1">
        <v>20</v>
      </c>
      <c r="K29" s="1">
        <v>21</v>
      </c>
      <c r="L29" s="1">
        <v>22</v>
      </c>
      <c r="M29" s="1">
        <v>98</v>
      </c>
    </row>
    <row r="30" spans="2:13" ht="19.5" x14ac:dyDescent="0.45">
      <c r="B30" s="42" t="s">
        <v>26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51</v>
      </c>
      <c r="K30" s="1">
        <v>36</v>
      </c>
      <c r="L30" s="1">
        <v>59</v>
      </c>
      <c r="M30" s="1">
        <v>19</v>
      </c>
    </row>
    <row r="31" spans="2:13" ht="19.5" x14ac:dyDescent="0.45">
      <c r="B31" s="42" t="s">
        <v>39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21</v>
      </c>
      <c r="J31" s="1">
        <v>68</v>
      </c>
      <c r="K31" s="1">
        <v>18</v>
      </c>
      <c r="L31" s="1">
        <v>73</v>
      </c>
      <c r="M31" s="1">
        <v>42</v>
      </c>
    </row>
    <row r="32" spans="2:13" ht="19.5" x14ac:dyDescent="0.45">
      <c r="B32" s="4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F1:K42">
    <sortCondition ref="F1:K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24B1-0A27-41C9-84E7-3C6F51E9CD26}">
  <sheetPr codeName="Sheet26"/>
  <dimension ref="A1:M41"/>
  <sheetViews>
    <sheetView workbookViewId="0"/>
  </sheetViews>
  <sheetFormatPr defaultColWidth="16.45312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35">
      <c r="B2" s="41" t="s">
        <v>0</v>
      </c>
      <c r="C2" s="41" t="s">
        <v>1</v>
      </c>
      <c r="D2" s="41" t="s">
        <v>6</v>
      </c>
      <c r="E2" s="41" t="s">
        <v>8</v>
      </c>
      <c r="F2" s="41" t="s">
        <v>10</v>
      </c>
      <c r="G2" s="41" t="s">
        <v>9</v>
      </c>
      <c r="H2" s="41" t="s">
        <v>4</v>
      </c>
      <c r="I2" s="41" t="s">
        <v>7</v>
      </c>
      <c r="J2" s="41" t="s">
        <v>2</v>
      </c>
      <c r="K2" s="41" t="s">
        <v>11</v>
      </c>
      <c r="L2" s="41" t="s">
        <v>3</v>
      </c>
      <c r="M2" s="41" t="s">
        <v>5</v>
      </c>
    </row>
    <row r="3" spans="2:13" ht="19.5" x14ac:dyDescent="0.45">
      <c r="B3" s="46" t="s">
        <v>28</v>
      </c>
      <c r="C3" s="10">
        <v>65</v>
      </c>
      <c r="D3" s="10">
        <v>67</v>
      </c>
      <c r="E3" s="10">
        <v>42</v>
      </c>
      <c r="F3" s="10">
        <v>33</v>
      </c>
      <c r="G3" s="10">
        <v>95</v>
      </c>
      <c r="H3" s="10">
        <v>37</v>
      </c>
      <c r="I3" s="10">
        <v>37</v>
      </c>
      <c r="J3" s="10">
        <v>59</v>
      </c>
      <c r="K3" s="11">
        <v>58</v>
      </c>
      <c r="L3" s="11">
        <v>34</v>
      </c>
      <c r="M3" s="11">
        <v>39</v>
      </c>
    </row>
    <row r="4" spans="2:13" ht="19.5" x14ac:dyDescent="0.45">
      <c r="B4" s="42" t="s">
        <v>32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62</v>
      </c>
      <c r="K4" s="12">
        <v>18</v>
      </c>
      <c r="L4" s="12">
        <v>61</v>
      </c>
      <c r="M4" s="12">
        <v>45</v>
      </c>
    </row>
    <row r="5" spans="2:13" ht="19.5" x14ac:dyDescent="0.45">
      <c r="B5" s="46" t="s">
        <v>25</v>
      </c>
      <c r="C5" s="10">
        <v>42</v>
      </c>
      <c r="D5" s="10">
        <v>64</v>
      </c>
      <c r="E5" s="10">
        <v>65</v>
      </c>
      <c r="F5" s="10">
        <v>47</v>
      </c>
      <c r="G5" s="10">
        <v>39</v>
      </c>
      <c r="H5" s="10">
        <v>25</v>
      </c>
      <c r="I5" s="10">
        <v>53</v>
      </c>
      <c r="J5" s="10">
        <v>75</v>
      </c>
      <c r="K5" s="11">
        <v>37</v>
      </c>
      <c r="L5" s="11">
        <v>27</v>
      </c>
      <c r="M5" s="11">
        <v>39</v>
      </c>
    </row>
    <row r="6" spans="2:13" ht="19.5" x14ac:dyDescent="0.45">
      <c r="B6" s="42" t="s">
        <v>38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35</v>
      </c>
      <c r="K6" s="12">
        <v>55</v>
      </c>
      <c r="L6" s="12">
        <v>20</v>
      </c>
      <c r="M6" s="12">
        <v>84</v>
      </c>
    </row>
    <row r="7" spans="2:13" ht="19.5" x14ac:dyDescent="0.45">
      <c r="B7" s="46" t="s">
        <v>35</v>
      </c>
      <c r="C7" s="10">
        <v>68</v>
      </c>
      <c r="D7" s="10">
        <v>63</v>
      </c>
      <c r="E7" s="10">
        <v>41</v>
      </c>
      <c r="F7" s="10">
        <v>25</v>
      </c>
      <c r="G7" s="10">
        <v>53</v>
      </c>
      <c r="H7" s="10">
        <v>90</v>
      </c>
      <c r="I7" s="10">
        <v>28</v>
      </c>
      <c r="J7" s="10">
        <v>65</v>
      </c>
      <c r="K7" s="11">
        <v>61</v>
      </c>
      <c r="L7" s="11">
        <v>55</v>
      </c>
      <c r="M7" s="11">
        <v>65</v>
      </c>
    </row>
    <row r="8" spans="2:13" ht="19.5" x14ac:dyDescent="0.45">
      <c r="B8" s="42" t="s">
        <v>27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50</v>
      </c>
      <c r="K8" s="12">
        <v>33</v>
      </c>
      <c r="L8" s="12">
        <v>50</v>
      </c>
      <c r="M8" s="12">
        <v>42</v>
      </c>
    </row>
    <row r="9" spans="2:13" ht="19.5" x14ac:dyDescent="0.45">
      <c r="B9" s="46" t="s">
        <v>24</v>
      </c>
      <c r="C9" s="10">
        <v>21</v>
      </c>
      <c r="D9" s="10">
        <v>65</v>
      </c>
      <c r="E9" s="10">
        <v>25</v>
      </c>
      <c r="F9" s="10">
        <v>17</v>
      </c>
      <c r="G9" s="10">
        <v>86</v>
      </c>
      <c r="H9" s="10">
        <v>38</v>
      </c>
      <c r="I9" s="10">
        <v>19</v>
      </c>
      <c r="J9" s="10">
        <v>50</v>
      </c>
      <c r="K9" s="11">
        <v>18</v>
      </c>
      <c r="L9" s="11">
        <v>50</v>
      </c>
      <c r="M9" s="11">
        <v>52</v>
      </c>
    </row>
    <row r="10" spans="2:13" ht="19.5" x14ac:dyDescent="0.45">
      <c r="B10" s="42" t="s">
        <v>37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73</v>
      </c>
      <c r="K10" s="12">
        <v>52</v>
      </c>
      <c r="L10" s="12">
        <v>46</v>
      </c>
      <c r="M10" s="12">
        <v>18</v>
      </c>
    </row>
    <row r="11" spans="2:13" ht="19.5" x14ac:dyDescent="0.45">
      <c r="B11" s="46" t="s">
        <v>15</v>
      </c>
      <c r="C11" s="10">
        <v>71</v>
      </c>
      <c r="D11" s="10">
        <v>63</v>
      </c>
      <c r="E11" s="10">
        <v>63</v>
      </c>
      <c r="F11" s="10">
        <v>50</v>
      </c>
      <c r="G11" s="10">
        <v>50</v>
      </c>
      <c r="H11" s="10">
        <v>55</v>
      </c>
      <c r="I11" s="10">
        <v>56</v>
      </c>
      <c r="J11" s="10">
        <v>71</v>
      </c>
      <c r="K11" s="11">
        <v>64</v>
      </c>
      <c r="L11" s="11">
        <v>42</v>
      </c>
      <c r="M11" s="11">
        <v>34</v>
      </c>
    </row>
    <row r="12" spans="2:13" ht="19.5" x14ac:dyDescent="0.45">
      <c r="B12" s="42" t="s">
        <v>17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70</v>
      </c>
      <c r="K12" s="12">
        <v>21</v>
      </c>
      <c r="L12" s="12">
        <v>33</v>
      </c>
      <c r="M12" s="12">
        <v>40</v>
      </c>
    </row>
    <row r="13" spans="2:13" ht="19.5" x14ac:dyDescent="0.45">
      <c r="B13" s="46" t="s">
        <v>30</v>
      </c>
      <c r="C13" s="10">
        <v>28</v>
      </c>
      <c r="D13" s="10">
        <v>34</v>
      </c>
      <c r="E13" s="10">
        <v>15</v>
      </c>
      <c r="F13" s="10">
        <v>11</v>
      </c>
      <c r="G13" s="10">
        <v>66</v>
      </c>
      <c r="H13" s="10">
        <v>27</v>
      </c>
      <c r="I13" s="10">
        <v>12</v>
      </c>
      <c r="J13" s="10">
        <v>25</v>
      </c>
      <c r="K13" s="11">
        <v>25</v>
      </c>
      <c r="L13" s="11">
        <v>61</v>
      </c>
      <c r="M13" s="11">
        <v>20</v>
      </c>
    </row>
    <row r="14" spans="2:13" ht="21" customHeight="1" x14ac:dyDescent="0.45">
      <c r="B14" s="42" t="s">
        <v>23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49</v>
      </c>
      <c r="K14" s="12">
        <v>46</v>
      </c>
      <c r="L14" s="12">
        <v>77</v>
      </c>
      <c r="M14" s="12">
        <v>57</v>
      </c>
    </row>
    <row r="15" spans="2:13" ht="19.5" x14ac:dyDescent="0.45">
      <c r="B15" s="46" t="s">
        <v>33</v>
      </c>
      <c r="C15" s="10">
        <v>15</v>
      </c>
      <c r="D15" s="10">
        <v>32</v>
      </c>
      <c r="E15" s="10">
        <v>41</v>
      </c>
      <c r="F15" s="10">
        <v>21</v>
      </c>
      <c r="G15" s="10">
        <v>98</v>
      </c>
      <c r="H15" s="10">
        <v>47</v>
      </c>
      <c r="I15" s="10">
        <v>24</v>
      </c>
      <c r="J15" s="10">
        <v>26</v>
      </c>
      <c r="K15" s="11">
        <v>13</v>
      </c>
      <c r="L15" s="11">
        <v>46</v>
      </c>
      <c r="M15" s="11">
        <v>32</v>
      </c>
    </row>
    <row r="16" spans="2:13" ht="19.5" x14ac:dyDescent="0.45">
      <c r="B16" s="42" t="s">
        <v>26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31</v>
      </c>
      <c r="K16" s="12">
        <v>38</v>
      </c>
      <c r="L16" s="12">
        <v>83</v>
      </c>
      <c r="M16" s="12">
        <v>62</v>
      </c>
    </row>
    <row r="17" spans="2:13" ht="19.5" x14ac:dyDescent="0.45">
      <c r="B17" s="46" t="s">
        <v>20</v>
      </c>
      <c r="C17" s="10">
        <v>43</v>
      </c>
      <c r="D17" s="10">
        <v>55</v>
      </c>
      <c r="E17" s="10">
        <v>37</v>
      </c>
      <c r="F17" s="10">
        <v>32</v>
      </c>
      <c r="G17" s="10">
        <v>48</v>
      </c>
      <c r="H17" s="10">
        <v>60</v>
      </c>
      <c r="I17" s="10">
        <v>36</v>
      </c>
      <c r="J17" s="10">
        <v>45</v>
      </c>
      <c r="K17" s="11">
        <v>38</v>
      </c>
      <c r="L17" s="11">
        <v>65</v>
      </c>
      <c r="M17" s="11">
        <v>15</v>
      </c>
    </row>
    <row r="18" spans="2:13" ht="19.5" x14ac:dyDescent="0.45">
      <c r="B18" s="42" t="s">
        <v>40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29</v>
      </c>
      <c r="K18" s="12">
        <v>22</v>
      </c>
      <c r="L18" s="12">
        <v>43</v>
      </c>
      <c r="M18" s="12">
        <v>20</v>
      </c>
    </row>
    <row r="19" spans="2:13" ht="19.5" x14ac:dyDescent="0.45">
      <c r="B19" s="46" t="s">
        <v>22</v>
      </c>
      <c r="C19" s="10">
        <v>27</v>
      </c>
      <c r="D19" s="10">
        <v>70</v>
      </c>
      <c r="E19" s="10">
        <v>28</v>
      </c>
      <c r="F19" s="10">
        <v>40</v>
      </c>
      <c r="G19" s="10">
        <v>50</v>
      </c>
      <c r="H19" s="10">
        <v>34</v>
      </c>
      <c r="I19" s="10">
        <v>44</v>
      </c>
      <c r="J19" s="10">
        <v>29</v>
      </c>
      <c r="K19" s="11">
        <v>24</v>
      </c>
      <c r="L19" s="11">
        <v>40</v>
      </c>
      <c r="M19" s="11">
        <v>73</v>
      </c>
    </row>
    <row r="20" spans="2:13" ht="19.5" x14ac:dyDescent="0.45">
      <c r="B20" s="42" t="s">
        <v>13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16</v>
      </c>
      <c r="K20" s="12">
        <v>42</v>
      </c>
      <c r="L20" s="12">
        <v>88</v>
      </c>
      <c r="M20" s="12">
        <v>72</v>
      </c>
    </row>
    <row r="21" spans="2:13" ht="19.5" x14ac:dyDescent="0.45">
      <c r="B21" s="46" t="s">
        <v>31</v>
      </c>
      <c r="C21" s="10">
        <v>23</v>
      </c>
      <c r="D21" s="10">
        <v>40</v>
      </c>
      <c r="E21" s="10">
        <v>38</v>
      </c>
      <c r="F21" s="10">
        <v>46</v>
      </c>
      <c r="G21" s="10">
        <v>58</v>
      </c>
      <c r="H21" s="10">
        <v>85</v>
      </c>
      <c r="I21" s="10">
        <v>50</v>
      </c>
      <c r="J21" s="10">
        <v>18</v>
      </c>
      <c r="K21" s="11">
        <v>20</v>
      </c>
      <c r="L21" s="11">
        <v>69</v>
      </c>
      <c r="M21" s="11">
        <v>27</v>
      </c>
    </row>
    <row r="22" spans="2:13" ht="19.5" x14ac:dyDescent="0.45">
      <c r="B22" s="42" t="s">
        <v>21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37</v>
      </c>
      <c r="K22" s="12">
        <v>37</v>
      </c>
      <c r="L22" s="12">
        <v>47</v>
      </c>
      <c r="M22" s="12">
        <v>59</v>
      </c>
    </row>
    <row r="23" spans="2:13" ht="19.5" x14ac:dyDescent="0.45">
      <c r="B23" s="46" t="s">
        <v>29</v>
      </c>
      <c r="C23" s="10">
        <v>36</v>
      </c>
      <c r="D23" s="10">
        <v>45</v>
      </c>
      <c r="E23" s="10">
        <v>25</v>
      </c>
      <c r="F23" s="10">
        <v>43</v>
      </c>
      <c r="G23" s="10">
        <v>67</v>
      </c>
      <c r="H23" s="10">
        <v>42</v>
      </c>
      <c r="I23" s="10">
        <v>47</v>
      </c>
      <c r="J23" s="10">
        <v>27</v>
      </c>
      <c r="K23" s="11">
        <v>32</v>
      </c>
      <c r="L23" s="11">
        <v>37</v>
      </c>
      <c r="M23" s="11">
        <v>37</v>
      </c>
    </row>
    <row r="24" spans="2:13" ht="19.5" x14ac:dyDescent="0.45">
      <c r="B24" s="42" t="s">
        <v>14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28</v>
      </c>
      <c r="K24" s="12">
        <v>14</v>
      </c>
      <c r="L24" s="12">
        <v>45</v>
      </c>
      <c r="M24" s="12">
        <v>35</v>
      </c>
    </row>
    <row r="25" spans="2:13" ht="19.5" x14ac:dyDescent="0.45">
      <c r="B25" s="46" t="s">
        <v>16</v>
      </c>
      <c r="C25" s="10">
        <v>47</v>
      </c>
      <c r="D25" s="10">
        <v>64</v>
      </c>
      <c r="E25" s="10">
        <v>33</v>
      </c>
      <c r="F25" s="10">
        <v>21</v>
      </c>
      <c r="G25" s="10">
        <v>49</v>
      </c>
      <c r="H25" s="10">
        <v>54</v>
      </c>
      <c r="I25" s="10">
        <v>24</v>
      </c>
      <c r="J25" s="10">
        <v>17</v>
      </c>
      <c r="K25" s="11">
        <v>42</v>
      </c>
      <c r="L25" s="11">
        <v>80</v>
      </c>
      <c r="M25" s="11">
        <v>69</v>
      </c>
    </row>
    <row r="26" spans="2:13" ht="19.5" x14ac:dyDescent="0.45">
      <c r="B26" s="42" t="s">
        <v>34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15</v>
      </c>
      <c r="K26" s="12">
        <v>49</v>
      </c>
      <c r="L26" s="12">
        <v>49</v>
      </c>
      <c r="M26" s="12">
        <v>80</v>
      </c>
    </row>
    <row r="27" spans="2:13" ht="19.5" x14ac:dyDescent="0.45">
      <c r="B27" s="46" t="s">
        <v>18</v>
      </c>
      <c r="C27" s="10">
        <v>70</v>
      </c>
      <c r="D27" s="10">
        <v>88</v>
      </c>
      <c r="E27" s="10">
        <v>23</v>
      </c>
      <c r="F27" s="10">
        <v>32</v>
      </c>
      <c r="G27" s="10">
        <v>75</v>
      </c>
      <c r="H27" s="10">
        <v>41</v>
      </c>
      <c r="I27" s="10">
        <v>36</v>
      </c>
      <c r="J27" s="10">
        <v>28</v>
      </c>
      <c r="K27" s="11">
        <v>63</v>
      </c>
      <c r="L27" s="11">
        <v>86</v>
      </c>
      <c r="M27" s="11">
        <v>57</v>
      </c>
    </row>
    <row r="28" spans="2:13" ht="19.5" x14ac:dyDescent="0.45">
      <c r="B28" s="42" t="s">
        <v>12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52</v>
      </c>
      <c r="K28" s="12">
        <v>36</v>
      </c>
      <c r="L28" s="12">
        <v>29</v>
      </c>
      <c r="M28" s="12">
        <v>50</v>
      </c>
    </row>
    <row r="29" spans="2:13" ht="19.5" x14ac:dyDescent="0.45">
      <c r="B29" s="46" t="s">
        <v>19</v>
      </c>
      <c r="C29" s="10">
        <v>24</v>
      </c>
      <c r="D29" s="10">
        <v>63</v>
      </c>
      <c r="E29" s="10">
        <v>56</v>
      </c>
      <c r="F29" s="10">
        <v>14</v>
      </c>
      <c r="G29" s="10">
        <v>40</v>
      </c>
      <c r="H29" s="10">
        <v>84</v>
      </c>
      <c r="I29" s="10">
        <v>16</v>
      </c>
      <c r="J29" s="10">
        <v>20</v>
      </c>
      <c r="K29" s="11">
        <v>21</v>
      </c>
      <c r="L29" s="11">
        <v>22</v>
      </c>
      <c r="M29" s="11">
        <v>98</v>
      </c>
    </row>
    <row r="30" spans="2:13" ht="19.5" x14ac:dyDescent="0.45">
      <c r="B30" s="42" t="s">
        <v>36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51</v>
      </c>
      <c r="K30" s="12">
        <v>36</v>
      </c>
      <c r="L30" s="12">
        <v>59</v>
      </c>
      <c r="M30" s="12">
        <v>19</v>
      </c>
    </row>
    <row r="31" spans="2:13" ht="19.5" x14ac:dyDescent="0.45">
      <c r="B31" s="46" t="s">
        <v>39</v>
      </c>
      <c r="C31" s="10">
        <v>21</v>
      </c>
      <c r="D31" s="10">
        <v>33</v>
      </c>
      <c r="E31" s="10">
        <v>27</v>
      </c>
      <c r="F31" s="10">
        <v>18</v>
      </c>
      <c r="G31" s="10">
        <v>90</v>
      </c>
      <c r="H31" s="10">
        <v>52</v>
      </c>
      <c r="I31" s="10">
        <v>21</v>
      </c>
      <c r="J31" s="10">
        <v>68</v>
      </c>
      <c r="K31" s="11">
        <v>18</v>
      </c>
      <c r="L31" s="11">
        <v>73</v>
      </c>
      <c r="M31" s="11">
        <v>42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ref="A3:B31">
    <sortCondition ref="A3:A3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042D-8DAA-48F9-A238-ACD33C6A98D1}">
  <sheetPr codeName="Sheet27"/>
  <dimension ref="A1:N41"/>
  <sheetViews>
    <sheetView workbookViewId="0"/>
  </sheetViews>
  <sheetFormatPr defaultColWidth="16.45312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4" ht="45" customHeight="1" x14ac:dyDescent="0.3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50.25" customHeight="1" x14ac:dyDescent="0.45">
      <c r="A2" s="15"/>
      <c r="B2" s="41" t="s">
        <v>0</v>
      </c>
      <c r="C2" s="41" t="s">
        <v>11</v>
      </c>
      <c r="D2" s="41" t="s">
        <v>5</v>
      </c>
      <c r="E2" s="41" t="s">
        <v>8</v>
      </c>
      <c r="F2" s="41" t="s">
        <v>6</v>
      </c>
      <c r="G2" s="41" t="s">
        <v>4</v>
      </c>
      <c r="H2" s="41" t="s">
        <v>1</v>
      </c>
      <c r="I2" s="41" t="s">
        <v>9</v>
      </c>
      <c r="J2" s="41" t="s">
        <v>3</v>
      </c>
      <c r="K2" s="41" t="s">
        <v>7</v>
      </c>
      <c r="L2" s="41" t="s">
        <v>10</v>
      </c>
      <c r="M2" s="41" t="s">
        <v>2</v>
      </c>
    </row>
    <row r="3" spans="1:14" ht="19.5" x14ac:dyDescent="0.45">
      <c r="B3" s="42" t="s">
        <v>19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37</v>
      </c>
      <c r="J3" s="1">
        <v>59</v>
      </c>
      <c r="K3" s="1">
        <v>58</v>
      </c>
      <c r="L3" s="1">
        <v>34</v>
      </c>
      <c r="M3" s="1">
        <v>39</v>
      </c>
    </row>
    <row r="4" spans="1:14" ht="19.5" x14ac:dyDescent="0.45">
      <c r="B4" s="42" t="s">
        <v>27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62</v>
      </c>
      <c r="K4" s="1">
        <v>18</v>
      </c>
      <c r="L4" s="1">
        <v>61</v>
      </c>
      <c r="M4" s="1">
        <v>45</v>
      </c>
    </row>
    <row r="5" spans="1:14" ht="19.5" x14ac:dyDescent="0.45">
      <c r="B5" s="42" t="s">
        <v>30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53</v>
      </c>
      <c r="J5" s="1">
        <v>75</v>
      </c>
      <c r="K5" s="1">
        <v>37</v>
      </c>
      <c r="L5" s="1">
        <v>27</v>
      </c>
      <c r="M5" s="1">
        <v>39</v>
      </c>
    </row>
    <row r="6" spans="1:14" ht="19.5" x14ac:dyDescent="0.45">
      <c r="B6" s="42" t="s">
        <v>24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35</v>
      </c>
      <c r="K6" s="1">
        <v>55</v>
      </c>
      <c r="L6" s="1">
        <v>20</v>
      </c>
      <c r="M6" s="1">
        <v>84</v>
      </c>
    </row>
    <row r="7" spans="1:14" ht="19.5" x14ac:dyDescent="0.45">
      <c r="B7" s="42" t="s">
        <v>31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28</v>
      </c>
      <c r="J7" s="1">
        <v>65</v>
      </c>
      <c r="K7" s="1">
        <v>61</v>
      </c>
      <c r="L7" s="1">
        <v>55</v>
      </c>
      <c r="M7" s="1">
        <v>65</v>
      </c>
    </row>
    <row r="8" spans="1:14" ht="19.5" x14ac:dyDescent="0.45">
      <c r="B8" s="42" t="s">
        <v>21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50</v>
      </c>
      <c r="K8" s="1">
        <v>33</v>
      </c>
      <c r="L8" s="1">
        <v>50</v>
      </c>
      <c r="M8" s="1">
        <v>42</v>
      </c>
    </row>
    <row r="9" spans="1:14" ht="19.5" x14ac:dyDescent="0.45">
      <c r="B9" s="42" t="s">
        <v>28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19</v>
      </c>
      <c r="J9" s="1">
        <v>50</v>
      </c>
      <c r="K9" s="1">
        <v>18</v>
      </c>
      <c r="L9" s="1">
        <v>50</v>
      </c>
      <c r="M9" s="1">
        <v>52</v>
      </c>
    </row>
    <row r="10" spans="1:14" ht="19.5" x14ac:dyDescent="0.45">
      <c r="B10" s="42" t="s">
        <v>38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73</v>
      </c>
      <c r="K10" s="1">
        <v>52</v>
      </c>
      <c r="L10" s="1">
        <v>46</v>
      </c>
      <c r="M10" s="1">
        <v>18</v>
      </c>
    </row>
    <row r="11" spans="1:14" ht="19.5" x14ac:dyDescent="0.45">
      <c r="B11" s="42" t="s">
        <v>22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56</v>
      </c>
      <c r="J11" s="1">
        <v>71</v>
      </c>
      <c r="K11" s="1">
        <v>64</v>
      </c>
      <c r="L11" s="1">
        <v>42</v>
      </c>
      <c r="M11" s="1">
        <v>34</v>
      </c>
    </row>
    <row r="12" spans="1:14" ht="19.5" x14ac:dyDescent="0.45">
      <c r="B12" s="42" t="s">
        <v>13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70</v>
      </c>
      <c r="K12" s="1">
        <v>21</v>
      </c>
      <c r="L12" s="1">
        <v>33</v>
      </c>
      <c r="M12" s="1">
        <v>40</v>
      </c>
    </row>
    <row r="13" spans="1:14" ht="19.5" x14ac:dyDescent="0.45">
      <c r="B13" s="42" t="s">
        <v>26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12</v>
      </c>
      <c r="J13" s="1">
        <v>25</v>
      </c>
      <c r="K13" s="1">
        <v>25</v>
      </c>
      <c r="L13" s="1">
        <v>61</v>
      </c>
      <c r="M13" s="1">
        <v>20</v>
      </c>
    </row>
    <row r="14" spans="1:14" ht="21" customHeight="1" x14ac:dyDescent="0.45">
      <c r="B14" s="42" t="s">
        <v>39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49</v>
      </c>
      <c r="K14" s="1">
        <v>46</v>
      </c>
      <c r="L14" s="1">
        <v>77</v>
      </c>
      <c r="M14" s="1">
        <v>57</v>
      </c>
    </row>
    <row r="15" spans="1:14" ht="19.5" x14ac:dyDescent="0.45">
      <c r="B15" s="42" t="s">
        <v>25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24</v>
      </c>
      <c r="J15" s="1">
        <v>26</v>
      </c>
      <c r="K15" s="1">
        <v>13</v>
      </c>
      <c r="L15" s="1">
        <v>46</v>
      </c>
      <c r="M15" s="1">
        <v>32</v>
      </c>
    </row>
    <row r="16" spans="1:14" ht="19.5" x14ac:dyDescent="0.45">
      <c r="B16" s="42" t="s">
        <v>36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31</v>
      </c>
      <c r="K16" s="1">
        <v>38</v>
      </c>
      <c r="L16" s="1">
        <v>83</v>
      </c>
      <c r="M16" s="1">
        <v>62</v>
      </c>
    </row>
    <row r="17" spans="2:13" ht="19.5" x14ac:dyDescent="0.45">
      <c r="B17" s="42" t="s">
        <v>14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36</v>
      </c>
      <c r="J17" s="1">
        <v>45</v>
      </c>
      <c r="K17" s="1">
        <v>38</v>
      </c>
      <c r="L17" s="1">
        <v>65</v>
      </c>
      <c r="M17" s="1">
        <v>15</v>
      </c>
    </row>
    <row r="18" spans="2:13" ht="19.5" x14ac:dyDescent="0.45">
      <c r="B18" s="42" t="s">
        <v>40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29</v>
      </c>
      <c r="K18" s="1">
        <v>22</v>
      </c>
      <c r="L18" s="1">
        <v>43</v>
      </c>
      <c r="M18" s="1">
        <v>20</v>
      </c>
    </row>
    <row r="19" spans="2:13" ht="19.5" x14ac:dyDescent="0.45">
      <c r="B19" s="42" t="s">
        <v>34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44</v>
      </c>
      <c r="J19" s="1">
        <v>29</v>
      </c>
      <c r="K19" s="1">
        <v>24</v>
      </c>
      <c r="L19" s="1">
        <v>40</v>
      </c>
      <c r="M19" s="1">
        <v>73</v>
      </c>
    </row>
    <row r="20" spans="2:13" ht="19.5" x14ac:dyDescent="0.45">
      <c r="B20" s="42" t="s">
        <v>32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16</v>
      </c>
      <c r="K20" s="1">
        <v>42</v>
      </c>
      <c r="L20" s="1">
        <v>88</v>
      </c>
      <c r="M20" s="1">
        <v>72</v>
      </c>
    </row>
    <row r="21" spans="2:13" ht="19.5" x14ac:dyDescent="0.45">
      <c r="B21" s="42" t="s">
        <v>37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50</v>
      </c>
      <c r="J21" s="1">
        <v>18</v>
      </c>
      <c r="K21" s="1">
        <v>20</v>
      </c>
      <c r="L21" s="1">
        <v>69</v>
      </c>
      <c r="M21" s="1">
        <v>27</v>
      </c>
    </row>
    <row r="22" spans="2:13" ht="19.5" x14ac:dyDescent="0.45">
      <c r="B22" s="42" t="s">
        <v>33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37</v>
      </c>
      <c r="K22" s="1">
        <v>37</v>
      </c>
      <c r="L22" s="1">
        <v>47</v>
      </c>
      <c r="M22" s="1">
        <v>59</v>
      </c>
    </row>
    <row r="23" spans="2:13" ht="19.5" x14ac:dyDescent="0.45">
      <c r="B23" s="42" t="s">
        <v>15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47</v>
      </c>
      <c r="J23" s="1">
        <v>27</v>
      </c>
      <c r="K23" s="1">
        <v>32</v>
      </c>
      <c r="L23" s="1">
        <v>37</v>
      </c>
      <c r="M23" s="1">
        <v>37</v>
      </c>
    </row>
    <row r="24" spans="2:13" ht="19.5" x14ac:dyDescent="0.45">
      <c r="B24" s="42" t="s">
        <v>23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28</v>
      </c>
      <c r="K24" s="1">
        <v>14</v>
      </c>
      <c r="L24" s="1">
        <v>45</v>
      </c>
      <c r="M24" s="1">
        <v>35</v>
      </c>
    </row>
    <row r="25" spans="2:13" ht="19.5" x14ac:dyDescent="0.45">
      <c r="B25" s="42" t="s">
        <v>29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24</v>
      </c>
      <c r="J25" s="1">
        <v>17</v>
      </c>
      <c r="K25" s="1">
        <v>42</v>
      </c>
      <c r="L25" s="1">
        <v>80</v>
      </c>
      <c r="M25" s="1">
        <v>69</v>
      </c>
    </row>
    <row r="26" spans="2:13" ht="19.5" x14ac:dyDescent="0.45">
      <c r="B26" s="42" t="s">
        <v>18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15</v>
      </c>
      <c r="K26" s="1">
        <v>49</v>
      </c>
      <c r="L26" s="1">
        <v>49</v>
      </c>
      <c r="M26" s="1">
        <v>80</v>
      </c>
    </row>
    <row r="27" spans="2:13" ht="19.5" x14ac:dyDescent="0.45">
      <c r="B27" s="42" t="s">
        <v>35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36</v>
      </c>
      <c r="J27" s="1">
        <v>28</v>
      </c>
      <c r="K27" s="1">
        <v>63</v>
      </c>
      <c r="L27" s="1">
        <v>86</v>
      </c>
      <c r="M27" s="1">
        <v>57</v>
      </c>
    </row>
    <row r="28" spans="2:13" ht="19.5" x14ac:dyDescent="0.45">
      <c r="B28" s="42" t="s">
        <v>16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52</v>
      </c>
      <c r="K28" s="1">
        <v>36</v>
      </c>
      <c r="L28" s="1">
        <v>29</v>
      </c>
      <c r="M28" s="1">
        <v>50</v>
      </c>
    </row>
    <row r="29" spans="2:13" ht="19.5" x14ac:dyDescent="0.45">
      <c r="B29" s="42" t="s">
        <v>12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16</v>
      </c>
      <c r="J29" s="1">
        <v>20</v>
      </c>
      <c r="K29" s="1">
        <v>21</v>
      </c>
      <c r="L29" s="1">
        <v>22</v>
      </c>
      <c r="M29" s="1">
        <v>98</v>
      </c>
    </row>
    <row r="30" spans="2:13" ht="19.5" x14ac:dyDescent="0.45">
      <c r="B30" s="42" t="s">
        <v>20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51</v>
      </c>
      <c r="K30" s="1">
        <v>36</v>
      </c>
      <c r="L30" s="1">
        <v>59</v>
      </c>
      <c r="M30" s="1">
        <v>19</v>
      </c>
    </row>
    <row r="31" spans="2:13" ht="19.5" x14ac:dyDescent="0.45">
      <c r="B31" s="42" t="s">
        <v>17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21</v>
      </c>
      <c r="J31" s="1">
        <v>68</v>
      </c>
      <c r="K31" s="1">
        <v>18</v>
      </c>
      <c r="L31" s="1">
        <v>73</v>
      </c>
      <c r="M31" s="1">
        <v>42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1898-F1DA-4180-B8B7-1CDD8BF4FF00}">
  <sheetPr codeName="Sheet28"/>
  <dimension ref="B1:M39"/>
  <sheetViews>
    <sheetView workbookViewId="0"/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2:13" ht="45" customHeight="1" x14ac:dyDescent="0.3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35">
      <c r="B2" s="41" t="s">
        <v>0</v>
      </c>
      <c r="C2" s="41" t="s">
        <v>1</v>
      </c>
      <c r="D2" s="41" t="s">
        <v>10</v>
      </c>
      <c r="E2" s="41" t="s">
        <v>7</v>
      </c>
      <c r="F2" s="41" t="s">
        <v>2</v>
      </c>
      <c r="G2" s="41" t="s">
        <v>3</v>
      </c>
      <c r="H2" s="41" t="s">
        <v>9</v>
      </c>
      <c r="I2" s="41" t="s">
        <v>11</v>
      </c>
      <c r="J2" s="41" t="s">
        <v>6</v>
      </c>
      <c r="K2" s="41" t="s">
        <v>5</v>
      </c>
      <c r="L2" s="41" t="s">
        <v>4</v>
      </c>
      <c r="M2" s="41" t="s">
        <v>8</v>
      </c>
    </row>
    <row r="3" spans="2:13" ht="19.5" x14ac:dyDescent="0.45">
      <c r="B3" s="42" t="s">
        <v>26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37</v>
      </c>
      <c r="J3" s="1">
        <v>59</v>
      </c>
      <c r="K3" s="1">
        <v>58</v>
      </c>
      <c r="L3" s="1">
        <v>34</v>
      </c>
      <c r="M3" s="1">
        <v>39</v>
      </c>
    </row>
    <row r="4" spans="2:13" ht="19.5" x14ac:dyDescent="0.45">
      <c r="B4" s="42" t="s">
        <v>40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62</v>
      </c>
      <c r="K4" s="1">
        <v>18</v>
      </c>
      <c r="L4" s="1">
        <v>61</v>
      </c>
      <c r="M4" s="1">
        <v>45</v>
      </c>
    </row>
    <row r="5" spans="2:13" ht="19.5" x14ac:dyDescent="0.45">
      <c r="B5" s="42" t="s">
        <v>33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53</v>
      </c>
      <c r="J5" s="1">
        <v>75</v>
      </c>
      <c r="K5" s="1">
        <v>37</v>
      </c>
      <c r="L5" s="1">
        <v>27</v>
      </c>
      <c r="M5" s="1">
        <v>39</v>
      </c>
    </row>
    <row r="6" spans="2:13" ht="19.5" x14ac:dyDescent="0.45">
      <c r="B6" s="42" t="s">
        <v>22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35</v>
      </c>
      <c r="K6" s="1">
        <v>55</v>
      </c>
      <c r="L6" s="1">
        <v>20</v>
      </c>
      <c r="M6" s="1">
        <v>84</v>
      </c>
    </row>
    <row r="7" spans="2:13" ht="19.5" x14ac:dyDescent="0.45">
      <c r="B7" s="42" t="s">
        <v>32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28</v>
      </c>
      <c r="J7" s="1">
        <v>65</v>
      </c>
      <c r="K7" s="1">
        <v>61</v>
      </c>
      <c r="L7" s="1">
        <v>55</v>
      </c>
      <c r="M7" s="1">
        <v>65</v>
      </c>
    </row>
    <row r="8" spans="2:13" ht="19.5" x14ac:dyDescent="0.45">
      <c r="B8" s="42" t="s">
        <v>30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50</v>
      </c>
      <c r="K8" s="1">
        <v>33</v>
      </c>
      <c r="L8" s="1">
        <v>50</v>
      </c>
      <c r="M8" s="1">
        <v>42</v>
      </c>
    </row>
    <row r="9" spans="2:13" ht="19.5" x14ac:dyDescent="0.45">
      <c r="B9" s="42" t="s">
        <v>27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19</v>
      </c>
      <c r="J9" s="1">
        <v>50</v>
      </c>
      <c r="K9" s="1">
        <v>18</v>
      </c>
      <c r="L9" s="1">
        <v>50</v>
      </c>
      <c r="M9" s="1">
        <v>52</v>
      </c>
    </row>
    <row r="10" spans="2:13" ht="19.5" x14ac:dyDescent="0.45">
      <c r="B10" s="42" t="s">
        <v>36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73</v>
      </c>
      <c r="K10" s="1">
        <v>52</v>
      </c>
      <c r="L10" s="1">
        <v>46</v>
      </c>
      <c r="M10" s="1">
        <v>18</v>
      </c>
    </row>
    <row r="11" spans="2:13" ht="19.5" x14ac:dyDescent="0.45">
      <c r="B11" s="42" t="s">
        <v>24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56</v>
      </c>
      <c r="J11" s="1">
        <v>71</v>
      </c>
      <c r="K11" s="1">
        <v>64</v>
      </c>
      <c r="L11" s="1">
        <v>42</v>
      </c>
      <c r="M11" s="1">
        <v>34</v>
      </c>
    </row>
    <row r="12" spans="2:13" ht="19.5" x14ac:dyDescent="0.45">
      <c r="B12" s="42" t="s">
        <v>23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70</v>
      </c>
      <c r="K12" s="1">
        <v>21</v>
      </c>
      <c r="L12" s="1">
        <v>33</v>
      </c>
      <c r="M12" s="1">
        <v>40</v>
      </c>
    </row>
    <row r="13" spans="2:13" ht="19.5" x14ac:dyDescent="0.45">
      <c r="B13" s="42" t="s">
        <v>34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12</v>
      </c>
      <c r="J13" s="1">
        <v>25</v>
      </c>
      <c r="K13" s="1">
        <v>25</v>
      </c>
      <c r="L13" s="1">
        <v>61</v>
      </c>
      <c r="M13" s="1">
        <v>20</v>
      </c>
    </row>
    <row r="14" spans="2:13" ht="21" customHeight="1" x14ac:dyDescent="0.45">
      <c r="B14" s="42" t="s">
        <v>28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49</v>
      </c>
      <c r="K14" s="1">
        <v>46</v>
      </c>
      <c r="L14" s="1">
        <v>77</v>
      </c>
      <c r="M14" s="1">
        <v>57</v>
      </c>
    </row>
    <row r="15" spans="2:13" ht="19.5" x14ac:dyDescent="0.45">
      <c r="B15" s="42" t="s">
        <v>31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24</v>
      </c>
      <c r="J15" s="1">
        <v>26</v>
      </c>
      <c r="K15" s="1">
        <v>13</v>
      </c>
      <c r="L15" s="1">
        <v>46</v>
      </c>
      <c r="M15" s="1">
        <v>32</v>
      </c>
    </row>
    <row r="16" spans="2:13" ht="19.5" x14ac:dyDescent="0.45">
      <c r="B16" s="42" t="s">
        <v>16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31</v>
      </c>
      <c r="K16" s="1">
        <v>38</v>
      </c>
      <c r="L16" s="1">
        <v>83</v>
      </c>
      <c r="M16" s="1">
        <v>62</v>
      </c>
    </row>
    <row r="17" spans="2:13" ht="19.5" x14ac:dyDescent="0.45">
      <c r="B17" s="42" t="s">
        <v>39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36</v>
      </c>
      <c r="J17" s="1">
        <v>45</v>
      </c>
      <c r="K17" s="1">
        <v>38</v>
      </c>
      <c r="L17" s="1">
        <v>65</v>
      </c>
      <c r="M17" s="1">
        <v>15</v>
      </c>
    </row>
    <row r="18" spans="2:13" ht="19.5" x14ac:dyDescent="0.45">
      <c r="B18" s="42" t="s">
        <v>17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29</v>
      </c>
      <c r="K18" s="1">
        <v>22</v>
      </c>
      <c r="L18" s="1">
        <v>43</v>
      </c>
      <c r="M18" s="1">
        <v>20</v>
      </c>
    </row>
    <row r="19" spans="2:13" ht="19.5" x14ac:dyDescent="0.45">
      <c r="B19" s="42" t="s">
        <v>19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44</v>
      </c>
      <c r="J19" s="1">
        <v>29</v>
      </c>
      <c r="K19" s="1">
        <v>24</v>
      </c>
      <c r="L19" s="1">
        <v>40</v>
      </c>
      <c r="M19" s="1">
        <v>73</v>
      </c>
    </row>
    <row r="20" spans="2:13" ht="19.5" x14ac:dyDescent="0.45">
      <c r="B20" s="42" t="s">
        <v>29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16</v>
      </c>
      <c r="K20" s="1">
        <v>42</v>
      </c>
      <c r="L20" s="1">
        <v>88</v>
      </c>
      <c r="M20" s="1">
        <v>72</v>
      </c>
    </row>
    <row r="21" spans="2:13" ht="19.5" x14ac:dyDescent="0.45">
      <c r="B21" s="42" t="s">
        <v>15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50</v>
      </c>
      <c r="J21" s="1">
        <v>18</v>
      </c>
      <c r="K21" s="1">
        <v>20</v>
      </c>
      <c r="L21" s="1">
        <v>69</v>
      </c>
      <c r="M21" s="1">
        <v>27</v>
      </c>
    </row>
    <row r="22" spans="2:13" ht="19.5" x14ac:dyDescent="0.45">
      <c r="B22" s="42" t="s">
        <v>13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37</v>
      </c>
      <c r="K22" s="1">
        <v>37</v>
      </c>
      <c r="L22" s="1">
        <v>47</v>
      </c>
      <c r="M22" s="1">
        <v>59</v>
      </c>
    </row>
    <row r="23" spans="2:13" ht="19.5" x14ac:dyDescent="0.45">
      <c r="B23" s="42" t="s">
        <v>20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47</v>
      </c>
      <c r="J23" s="1">
        <v>27</v>
      </c>
      <c r="K23" s="1">
        <v>32</v>
      </c>
      <c r="L23" s="1">
        <v>37</v>
      </c>
      <c r="M23" s="1">
        <v>37</v>
      </c>
    </row>
    <row r="24" spans="2:13" ht="19.5" x14ac:dyDescent="0.45">
      <c r="B24" s="42" t="s">
        <v>25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28</v>
      </c>
      <c r="K24" s="1">
        <v>14</v>
      </c>
      <c r="L24" s="1">
        <v>45</v>
      </c>
      <c r="M24" s="1">
        <v>35</v>
      </c>
    </row>
    <row r="25" spans="2:13" ht="19.5" x14ac:dyDescent="0.45">
      <c r="B25" s="42" t="s">
        <v>35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24</v>
      </c>
      <c r="J25" s="1">
        <v>17</v>
      </c>
      <c r="K25" s="1">
        <v>42</v>
      </c>
      <c r="L25" s="1">
        <v>80</v>
      </c>
      <c r="M25" s="1">
        <v>69</v>
      </c>
    </row>
    <row r="26" spans="2:13" ht="19.5" x14ac:dyDescent="0.45">
      <c r="B26" s="42" t="s">
        <v>14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15</v>
      </c>
      <c r="K26" s="1">
        <v>49</v>
      </c>
      <c r="L26" s="1">
        <v>49</v>
      </c>
      <c r="M26" s="1">
        <v>80</v>
      </c>
    </row>
    <row r="27" spans="2:13" ht="19.5" x14ac:dyDescent="0.45">
      <c r="B27" s="42" t="s">
        <v>18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36</v>
      </c>
      <c r="J27" s="1">
        <v>28</v>
      </c>
      <c r="K27" s="1">
        <v>63</v>
      </c>
      <c r="L27" s="1">
        <v>86</v>
      </c>
      <c r="M27" s="1">
        <v>57</v>
      </c>
    </row>
    <row r="28" spans="2:13" ht="19.5" x14ac:dyDescent="0.45">
      <c r="B28" s="42" t="s">
        <v>21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52</v>
      </c>
      <c r="K28" s="1">
        <v>36</v>
      </c>
      <c r="L28" s="1">
        <v>29</v>
      </c>
      <c r="M28" s="1">
        <v>50</v>
      </c>
    </row>
    <row r="29" spans="2:13" ht="19.5" x14ac:dyDescent="0.45">
      <c r="B29" s="42" t="s">
        <v>38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16</v>
      </c>
      <c r="J29" s="1">
        <v>20</v>
      </c>
      <c r="K29" s="1">
        <v>21</v>
      </c>
      <c r="L29" s="1">
        <v>22</v>
      </c>
      <c r="M29" s="1">
        <v>98</v>
      </c>
    </row>
    <row r="30" spans="2:13" ht="19.5" x14ac:dyDescent="0.45">
      <c r="B30" s="42" t="s">
        <v>37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51</v>
      </c>
      <c r="K30" s="1">
        <v>36</v>
      </c>
      <c r="L30" s="1">
        <v>59</v>
      </c>
      <c r="M30" s="1">
        <v>19</v>
      </c>
    </row>
    <row r="31" spans="2:13" ht="19.5" x14ac:dyDescent="0.45">
      <c r="B31" s="42" t="s">
        <v>12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21</v>
      </c>
      <c r="J31" s="1">
        <v>68</v>
      </c>
      <c r="K31" s="1">
        <v>18</v>
      </c>
      <c r="L31" s="1">
        <v>73</v>
      </c>
      <c r="M31" s="1">
        <v>42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5" x14ac:dyDescent="0.35">
      <c r="B33" s="2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{582382C9-D814-486B-A363-193F6CEDC9F3}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{CEC7F302-240C-4334-A61F-82C2E5664986}</x14:id>
        </ext>
      </extLst>
    </cfRule>
  </conditionalFormatting>
  <conditionalFormatting sqref="C32">
    <cfRule type="colorScale" priority="66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{6F6ECB28-4940-4406-B3BC-DD02422AA1DE}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{B4827C3F-960D-4FB6-9082-CCFBAEE61CF6}</x14:id>
        </ext>
      </extLst>
    </cfRule>
  </conditionalFormatting>
  <conditionalFormatting sqref="D32">
    <cfRule type="colorScale" priority="65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{D9E0E9B6-77D5-478F-9779-9B5FF6CB2DFB}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{B9728706-ED2C-4DF1-B093-8236155FC75C}</x14:id>
        </ext>
      </extLst>
    </cfRule>
  </conditionalFormatting>
  <conditionalFormatting sqref="E32">
    <cfRule type="colorScale" priority="64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{86ED365F-484E-4EC4-BF7E-4B260F897216}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{0DB46951-C4A2-4C0F-8622-E7970CF0ADB4}</x14:id>
        </ext>
      </extLst>
    </cfRule>
  </conditionalFormatting>
  <conditionalFormatting sqref="F32">
    <cfRule type="colorScale" priority="63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{F8FA73CE-08F6-4631-B78A-02F44707FF6F}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{3158BA76-ED34-4688-AD79-0A84FE81E912}</x14:id>
        </ext>
      </extLst>
    </cfRule>
  </conditionalFormatting>
  <conditionalFormatting sqref="G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{7F3EFF43-68F3-448F-90FE-C9BEF3DB60D1}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{3ECCC5D3-DE42-4F7E-9A9F-55F7D457C0D9}</x14:id>
        </ext>
      </extLst>
    </cfRule>
  </conditionalFormatting>
  <conditionalFormatting sqref="H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{A0B750CD-E0C3-4CED-921E-24B2446FACA9}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{65B46330-FC12-478D-B69E-51CE8DCCBF67}</x14:id>
        </ext>
      </extLst>
    </cfRule>
  </conditionalFormatting>
  <conditionalFormatting sqref="I32">
    <cfRule type="colorScale" priority="56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{F0F4C7D8-B54F-4B2C-B17B-9FF96BCDDB8C}</x14:id>
        </ext>
      </extLst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{81CF5786-1599-4129-BFF6-F01EECC2B60A}</x14:id>
        </ext>
      </extLst>
    </cfRule>
  </conditionalFormatting>
  <conditionalFormatting sqref="J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{2B7853BC-2989-419E-8ACA-F3F3E3CC5E10}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{AB2098C5-02A7-4B57-9C15-77F96EB0D729}</x14:id>
        </ext>
      </extLst>
    </cfRule>
  </conditionalFormatting>
  <conditionalFormatting sqref="K32">
    <cfRule type="colorScale" priority="62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{C12A6824-6ACD-420C-8103-54CE6E92C4A9}</x14:id>
        </ext>
      </extLst>
    </cfRule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{64B0D1E0-E545-409D-8A2A-2EE25E86B76B}</x14:id>
        </ext>
      </extLst>
    </cfRule>
  </conditionalFormatting>
  <conditionalFormatting sqref="L32">
    <cfRule type="colorScale" priority="60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{F45F58E6-B4FF-41C5-BDD0-8E6D5720FD07}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{FA64F690-6E14-4945-BAB9-D9A1170B23F5}</x14:id>
        </ext>
      </extLst>
    </cfRule>
  </conditionalFormatting>
  <conditionalFormatting sqref="M32">
    <cfRule type="colorScale" priority="6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82382C9-D814-486B-A363-193F6CEDC9F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EC7F302-240C-4334-A61F-82C2E566498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6F6ECB28-4940-4406-B3BC-DD02422AA1D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4827C3F-960D-4FB6-9082-CCFBAEE61CF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D9E0E9B6-77D5-478F-9779-9B5FF6CB2DF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9728706-ED2C-4DF1-B093-8236155FC75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86ED365F-484E-4EC4-BF7E-4B260F89721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DB46951-C4A2-4C0F-8622-E7970CF0ADB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F8FA73CE-08F6-4631-B78A-02F44707FF6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158BA76-ED34-4688-AD79-0A84FE81E91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7F3EFF43-68F3-448F-90FE-C9BEF3DB60D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ECCC5D3-DE42-4F7E-9A9F-55F7D457C0D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A0B750CD-E0C3-4CED-921E-24B2446FACA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5B46330-FC12-478D-B69E-51CE8DCCBF6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F0F4C7D8-B54F-4B2C-B17B-9FF96BCDDB8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1CF5786-1599-4129-BFF6-F01EECC2B60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2B7853BC-2989-419E-8ACA-F3F3E3CC5E1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B2098C5-02A7-4B57-9C15-77F96EB0D72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C12A6824-6ACD-420C-8103-54CE6E92C4A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4B0D1E0-E545-409D-8A2A-2EE25E86B76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F45F58E6-B4FF-41C5-BDD0-8E6D5720FD0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A64F690-6E14-4945-BAB9-D9A1170B23F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0E21-633E-4548-B97B-EBE02D90CCCF}">
  <sheetPr codeName="Sheet3"/>
  <dimension ref="A1:N41"/>
  <sheetViews>
    <sheetView workbookViewId="0"/>
  </sheetViews>
  <sheetFormatPr defaultColWidth="16.453125" defaultRowHeight="14.5" x14ac:dyDescent="0.35"/>
  <cols>
    <col min="1" max="1" width="10.54296875" style="5" customWidth="1"/>
    <col min="2" max="2" width="35.54296875" customWidth="1"/>
    <col min="14" max="14" width="10.54296875" style="13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35">
      <c r="B2" s="41" t="s">
        <v>0</v>
      </c>
      <c r="C2" s="41" t="s">
        <v>1</v>
      </c>
      <c r="D2" s="41" t="s">
        <v>11</v>
      </c>
      <c r="E2" s="41" t="s">
        <v>3</v>
      </c>
      <c r="F2" s="41" t="s">
        <v>7</v>
      </c>
      <c r="G2" s="41" t="s">
        <v>6</v>
      </c>
      <c r="H2" s="41" t="s">
        <v>4</v>
      </c>
      <c r="I2" s="41" t="s">
        <v>9</v>
      </c>
      <c r="J2" s="41" t="s">
        <v>10</v>
      </c>
      <c r="K2" s="41" t="s">
        <v>5</v>
      </c>
      <c r="L2" s="41" t="s">
        <v>2</v>
      </c>
      <c r="M2" s="41" t="s">
        <v>8</v>
      </c>
    </row>
    <row r="3" spans="2:13" ht="19.5" x14ac:dyDescent="0.45">
      <c r="B3" s="42" t="s">
        <v>38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71</v>
      </c>
      <c r="J3" s="1">
        <v>56</v>
      </c>
      <c r="K3" s="1">
        <v>63</v>
      </c>
      <c r="L3" s="1">
        <v>64</v>
      </c>
      <c r="M3" s="1">
        <v>43</v>
      </c>
    </row>
    <row r="4" spans="2:13" ht="19.5" x14ac:dyDescent="0.45">
      <c r="B4" s="42" t="s">
        <v>39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68</v>
      </c>
      <c r="J4" s="1">
        <v>21</v>
      </c>
      <c r="K4" s="1">
        <v>27</v>
      </c>
      <c r="L4" s="1">
        <v>18</v>
      </c>
      <c r="M4" s="1">
        <v>47</v>
      </c>
    </row>
    <row r="5" spans="2:13" ht="19.5" x14ac:dyDescent="0.45">
      <c r="B5" s="42" t="s">
        <v>12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15</v>
      </c>
      <c r="J5" s="1">
        <v>35</v>
      </c>
      <c r="K5" s="1">
        <v>18</v>
      </c>
      <c r="L5" s="1">
        <v>49</v>
      </c>
      <c r="M5" s="1">
        <v>21</v>
      </c>
    </row>
    <row r="6" spans="2:13" ht="19.5" x14ac:dyDescent="0.45">
      <c r="B6" s="42" t="s">
        <v>35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73</v>
      </c>
      <c r="J6" s="1">
        <v>31</v>
      </c>
      <c r="K6" s="1">
        <v>74</v>
      </c>
      <c r="L6" s="1">
        <v>52</v>
      </c>
      <c r="M6" s="1">
        <v>42</v>
      </c>
    </row>
    <row r="7" spans="2:13" ht="19.5" x14ac:dyDescent="0.45">
      <c r="B7" s="42" t="s">
        <v>34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52</v>
      </c>
      <c r="J7" s="1">
        <v>25</v>
      </c>
      <c r="K7" s="1">
        <v>45</v>
      </c>
      <c r="L7" s="1">
        <v>36</v>
      </c>
      <c r="M7" s="1">
        <v>42</v>
      </c>
    </row>
    <row r="8" spans="2:13" ht="19.5" x14ac:dyDescent="0.45">
      <c r="B8" s="42" t="s">
        <v>29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28</v>
      </c>
      <c r="J8" s="1">
        <v>51</v>
      </c>
      <c r="K8" s="1">
        <v>40</v>
      </c>
      <c r="L8" s="1">
        <v>14</v>
      </c>
      <c r="M8" s="1">
        <v>53</v>
      </c>
    </row>
    <row r="9" spans="2:13" ht="19.5" x14ac:dyDescent="0.45">
      <c r="B9" s="42" t="s">
        <v>36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62</v>
      </c>
      <c r="J9" s="1">
        <v>28</v>
      </c>
      <c r="K9" s="1">
        <v>24</v>
      </c>
      <c r="L9" s="1">
        <v>18</v>
      </c>
      <c r="M9" s="1">
        <v>43</v>
      </c>
    </row>
    <row r="10" spans="2:13" ht="19.5" x14ac:dyDescent="0.45">
      <c r="B10" s="42" t="s">
        <v>33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29</v>
      </c>
      <c r="J10" s="1">
        <v>44</v>
      </c>
      <c r="K10" s="1">
        <v>28</v>
      </c>
      <c r="L10" s="1">
        <v>24</v>
      </c>
      <c r="M10" s="1">
        <v>25</v>
      </c>
    </row>
    <row r="11" spans="2:13" ht="19.5" x14ac:dyDescent="0.45">
      <c r="B11" s="42" t="s">
        <v>16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29</v>
      </c>
      <c r="J11" s="1">
        <v>22</v>
      </c>
      <c r="K11" s="1">
        <v>23</v>
      </c>
      <c r="L11" s="1">
        <v>22</v>
      </c>
      <c r="M11" s="1">
        <v>71</v>
      </c>
    </row>
    <row r="12" spans="2:13" ht="19.5" x14ac:dyDescent="0.45">
      <c r="B12" s="42" t="s">
        <v>18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">
        <v>56</v>
      </c>
      <c r="L12" s="1">
        <v>21</v>
      </c>
      <c r="M12" s="1">
        <v>36</v>
      </c>
    </row>
    <row r="13" spans="2:13" ht="19.5" x14ac:dyDescent="0.45">
      <c r="B13" s="42" t="s">
        <v>22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31</v>
      </c>
      <c r="J13" s="1">
        <v>17</v>
      </c>
      <c r="K13" s="1">
        <v>38</v>
      </c>
      <c r="L13" s="1">
        <v>38</v>
      </c>
      <c r="M13" s="1">
        <v>23</v>
      </c>
    </row>
    <row r="14" spans="2:13" ht="21" customHeight="1" x14ac:dyDescent="0.45">
      <c r="B14" s="42" t="s">
        <v>24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17</v>
      </c>
      <c r="J14" s="1">
        <v>24</v>
      </c>
      <c r="K14" s="1">
        <v>33</v>
      </c>
      <c r="L14" s="1">
        <v>42</v>
      </c>
      <c r="M14" s="1">
        <v>56</v>
      </c>
    </row>
    <row r="15" spans="2:13" ht="19.5" x14ac:dyDescent="0.45">
      <c r="B15" s="42" t="s">
        <v>30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37</v>
      </c>
      <c r="J15" s="1">
        <v>19</v>
      </c>
      <c r="K15" s="1">
        <v>14</v>
      </c>
      <c r="L15" s="1">
        <v>37</v>
      </c>
      <c r="M15" s="1">
        <v>28</v>
      </c>
    </row>
    <row r="16" spans="2:13" ht="19.5" x14ac:dyDescent="0.45">
      <c r="B16" s="42" t="s">
        <v>15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45</v>
      </c>
      <c r="J16" s="1">
        <v>36</v>
      </c>
      <c r="K16" s="1">
        <v>37</v>
      </c>
      <c r="L16" s="1">
        <v>38</v>
      </c>
      <c r="M16" s="1">
        <v>21</v>
      </c>
    </row>
    <row r="17" spans="2:13" ht="19.5" x14ac:dyDescent="0.45">
      <c r="B17" s="42" t="s">
        <v>20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49</v>
      </c>
      <c r="J17" s="1">
        <v>40</v>
      </c>
      <c r="K17" s="1">
        <v>14</v>
      </c>
      <c r="L17" s="1">
        <v>46</v>
      </c>
      <c r="M17" s="1">
        <v>65</v>
      </c>
    </row>
    <row r="18" spans="2:13" ht="19.5" x14ac:dyDescent="0.45">
      <c r="B18" s="42" t="s">
        <v>14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25</v>
      </c>
      <c r="J18" s="1">
        <v>12</v>
      </c>
      <c r="K18" s="1">
        <v>15</v>
      </c>
      <c r="L18" s="1">
        <v>25</v>
      </c>
      <c r="M18" s="1">
        <v>27</v>
      </c>
    </row>
    <row r="19" spans="2:13" ht="19.5" x14ac:dyDescent="0.45">
      <c r="B19" s="42" t="s">
        <v>21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50</v>
      </c>
      <c r="J19" s="1">
        <v>19</v>
      </c>
      <c r="K19" s="1">
        <v>25</v>
      </c>
      <c r="L19" s="1">
        <v>18</v>
      </c>
      <c r="M19" s="1">
        <v>32</v>
      </c>
    </row>
    <row r="20" spans="2:13" ht="19.5" x14ac:dyDescent="0.45">
      <c r="B20" s="42" t="s">
        <v>27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28</v>
      </c>
      <c r="J20" s="1">
        <v>36</v>
      </c>
      <c r="K20" s="1">
        <v>23</v>
      </c>
      <c r="L20" s="1">
        <v>63</v>
      </c>
      <c r="M20" s="1">
        <v>62</v>
      </c>
    </row>
    <row r="21" spans="2:13" ht="19.5" x14ac:dyDescent="0.45">
      <c r="B21" s="42" t="s">
        <v>19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70</v>
      </c>
      <c r="J21" s="1">
        <v>26</v>
      </c>
      <c r="K21" s="1">
        <v>11</v>
      </c>
      <c r="L21" s="1">
        <v>21</v>
      </c>
      <c r="M21" s="1">
        <v>41</v>
      </c>
    </row>
    <row r="22" spans="2:13" ht="19.5" x14ac:dyDescent="0.45">
      <c r="B22" s="42" t="s">
        <v>31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50</v>
      </c>
      <c r="J22" s="1">
        <v>28</v>
      </c>
      <c r="K22" s="1">
        <v>70</v>
      </c>
      <c r="L22" s="1">
        <v>33</v>
      </c>
      <c r="M22" s="1">
        <v>15</v>
      </c>
    </row>
    <row r="23" spans="2:13" ht="19.5" x14ac:dyDescent="0.45">
      <c r="B23" s="42" t="s">
        <v>17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35</v>
      </c>
      <c r="J23" s="1">
        <v>19</v>
      </c>
      <c r="K23" s="1">
        <v>59</v>
      </c>
      <c r="L23" s="1">
        <v>55</v>
      </c>
      <c r="M23" s="1">
        <v>47</v>
      </c>
    </row>
    <row r="24" spans="2:13" ht="19.5" x14ac:dyDescent="0.45">
      <c r="B24" s="42" t="s">
        <v>23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16</v>
      </c>
      <c r="J24" s="1">
        <v>60</v>
      </c>
      <c r="K24" s="1">
        <v>73</v>
      </c>
      <c r="L24" s="1">
        <v>42</v>
      </c>
      <c r="M24" s="1">
        <v>37</v>
      </c>
    </row>
    <row r="25" spans="2:13" ht="19.5" x14ac:dyDescent="0.45">
      <c r="B25" s="42" t="s">
        <v>28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27</v>
      </c>
      <c r="J25" s="1">
        <v>47</v>
      </c>
      <c r="K25" s="1">
        <v>25</v>
      </c>
      <c r="L25" s="1">
        <v>32</v>
      </c>
      <c r="M25" s="1">
        <v>59</v>
      </c>
    </row>
    <row r="26" spans="2:13" ht="19.5" x14ac:dyDescent="0.45">
      <c r="B26" s="42" t="s">
        <v>25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18</v>
      </c>
      <c r="J26" s="1">
        <v>50</v>
      </c>
      <c r="K26" s="1">
        <v>38</v>
      </c>
      <c r="L26" s="1">
        <v>20</v>
      </c>
      <c r="M26" s="1">
        <v>40</v>
      </c>
    </row>
    <row r="27" spans="2:13" ht="19.5" x14ac:dyDescent="0.45">
      <c r="B27" s="42" t="s">
        <v>40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65</v>
      </c>
      <c r="J27" s="1">
        <v>28</v>
      </c>
      <c r="K27" s="1">
        <v>41</v>
      </c>
      <c r="L27" s="1">
        <v>61</v>
      </c>
      <c r="M27" s="1">
        <v>16</v>
      </c>
    </row>
    <row r="28" spans="2:13" ht="19.5" x14ac:dyDescent="0.45">
      <c r="B28" s="42" t="s">
        <v>13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75</v>
      </c>
      <c r="J28" s="1">
        <v>53</v>
      </c>
      <c r="K28" s="1">
        <v>65</v>
      </c>
      <c r="L28" s="1">
        <v>37</v>
      </c>
      <c r="M28" s="1">
        <v>24</v>
      </c>
    </row>
    <row r="29" spans="2:13" ht="19.5" x14ac:dyDescent="0.45">
      <c r="B29" s="42" t="s">
        <v>26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51</v>
      </c>
      <c r="J29" s="1">
        <v>35</v>
      </c>
      <c r="K29" s="1">
        <v>36</v>
      </c>
      <c r="L29" s="1">
        <v>36</v>
      </c>
      <c r="M29" s="1">
        <v>68</v>
      </c>
    </row>
    <row r="30" spans="2:13" ht="19.5" x14ac:dyDescent="0.45">
      <c r="B30" s="42" t="s">
        <v>32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59</v>
      </c>
      <c r="J30" s="1">
        <v>37</v>
      </c>
      <c r="K30" s="1">
        <v>42</v>
      </c>
      <c r="L30" s="1">
        <v>58</v>
      </c>
      <c r="M30" s="1">
        <v>70</v>
      </c>
    </row>
    <row r="31" spans="2:13" ht="19.5" x14ac:dyDescent="0.45">
      <c r="B31" s="42" t="s">
        <v>37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26</v>
      </c>
      <c r="J31" s="1">
        <v>24</v>
      </c>
      <c r="K31" s="1">
        <v>41</v>
      </c>
      <c r="L31" s="1">
        <v>13</v>
      </c>
      <c r="M31" s="1">
        <v>24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ref="M3:N31">
    <sortCondition ref="N3:N3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EEA61-D0D8-4D44-8A91-574E90C1B612}">
  <sheetPr codeName="Sheet29"/>
  <dimension ref="A1:N41"/>
  <sheetViews>
    <sheetView workbookViewId="0"/>
  </sheetViews>
  <sheetFormatPr defaultColWidth="16.453125" defaultRowHeight="14.5" x14ac:dyDescent="0.35"/>
  <cols>
    <col min="1" max="1" width="10.54296875" style="5" customWidth="1"/>
    <col min="2" max="2" width="35.54296875" customWidth="1"/>
    <col min="14" max="14" width="10.54296875" style="13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35">
      <c r="B2" s="41" t="s">
        <v>0</v>
      </c>
      <c r="C2" s="41" t="s">
        <v>3</v>
      </c>
      <c r="D2" s="41" t="s">
        <v>4</v>
      </c>
      <c r="E2" s="41" t="s">
        <v>8</v>
      </c>
      <c r="F2" s="41" t="s">
        <v>7</v>
      </c>
      <c r="G2" s="41" t="s">
        <v>5</v>
      </c>
      <c r="H2" s="41" t="s">
        <v>11</v>
      </c>
      <c r="I2" s="41" t="s">
        <v>6</v>
      </c>
      <c r="J2" s="41" t="s">
        <v>9</v>
      </c>
      <c r="K2" s="41" t="s">
        <v>1</v>
      </c>
      <c r="L2" s="41" t="s">
        <v>2</v>
      </c>
      <c r="M2" s="41" t="s">
        <v>10</v>
      </c>
    </row>
    <row r="3" spans="2:13" ht="19.5" x14ac:dyDescent="0.45">
      <c r="B3" s="46" t="s">
        <v>16</v>
      </c>
      <c r="C3" s="10">
        <v>50</v>
      </c>
      <c r="D3" s="10">
        <v>63</v>
      </c>
      <c r="E3" s="10">
        <v>42</v>
      </c>
      <c r="F3" s="10">
        <v>50</v>
      </c>
      <c r="G3" s="10">
        <v>34</v>
      </c>
      <c r="H3" s="10">
        <v>55</v>
      </c>
      <c r="I3" s="10">
        <v>71</v>
      </c>
      <c r="J3" s="10">
        <v>56</v>
      </c>
      <c r="K3" s="11">
        <v>63</v>
      </c>
      <c r="L3" s="11">
        <v>64</v>
      </c>
      <c r="M3" s="11">
        <v>43</v>
      </c>
    </row>
    <row r="4" spans="2:13" ht="19.5" x14ac:dyDescent="0.45">
      <c r="B4" s="42" t="s">
        <v>30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68</v>
      </c>
      <c r="J4" s="1">
        <v>21</v>
      </c>
      <c r="K4" s="12">
        <v>27</v>
      </c>
      <c r="L4" s="12">
        <v>18</v>
      </c>
      <c r="M4" s="12">
        <v>47</v>
      </c>
    </row>
    <row r="5" spans="2:13" ht="19.5" x14ac:dyDescent="0.45">
      <c r="B5" s="46" t="s">
        <v>29</v>
      </c>
      <c r="C5" s="10">
        <v>31</v>
      </c>
      <c r="D5" s="10">
        <v>39</v>
      </c>
      <c r="E5" s="10">
        <v>49</v>
      </c>
      <c r="F5" s="10">
        <v>52</v>
      </c>
      <c r="G5" s="10">
        <v>80</v>
      </c>
      <c r="H5" s="10">
        <v>86</v>
      </c>
      <c r="I5" s="10">
        <v>15</v>
      </c>
      <c r="J5" s="10">
        <v>35</v>
      </c>
      <c r="K5" s="11">
        <v>18</v>
      </c>
      <c r="L5" s="11">
        <v>49</v>
      </c>
      <c r="M5" s="11">
        <v>21</v>
      </c>
    </row>
    <row r="6" spans="2:13" ht="19.5" x14ac:dyDescent="0.45">
      <c r="B6" s="42" t="s">
        <v>27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73</v>
      </c>
      <c r="J6" s="1">
        <v>31</v>
      </c>
      <c r="K6" s="12">
        <v>74</v>
      </c>
      <c r="L6" s="12">
        <v>52</v>
      </c>
      <c r="M6" s="12">
        <v>42</v>
      </c>
    </row>
    <row r="7" spans="2:13" ht="19.5" x14ac:dyDescent="0.45">
      <c r="B7" s="46" t="s">
        <v>36</v>
      </c>
      <c r="C7" s="10">
        <v>22</v>
      </c>
      <c r="D7" s="10">
        <v>83</v>
      </c>
      <c r="E7" s="10">
        <v>29</v>
      </c>
      <c r="F7" s="10">
        <v>41</v>
      </c>
      <c r="G7" s="10">
        <v>50</v>
      </c>
      <c r="H7" s="10">
        <v>49</v>
      </c>
      <c r="I7" s="10">
        <v>52</v>
      </c>
      <c r="J7" s="10">
        <v>25</v>
      </c>
      <c r="K7" s="11">
        <v>45</v>
      </c>
      <c r="L7" s="11">
        <v>36</v>
      </c>
      <c r="M7" s="11">
        <v>42</v>
      </c>
    </row>
    <row r="8" spans="2:13" ht="19.5" x14ac:dyDescent="0.45">
      <c r="B8" s="42" t="s">
        <v>20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28</v>
      </c>
      <c r="J8" s="1">
        <v>51</v>
      </c>
      <c r="K8" s="12">
        <v>40</v>
      </c>
      <c r="L8" s="12">
        <v>14</v>
      </c>
      <c r="M8" s="12">
        <v>53</v>
      </c>
    </row>
    <row r="9" spans="2:13" ht="19.5" x14ac:dyDescent="0.45">
      <c r="B9" s="46" t="s">
        <v>31</v>
      </c>
      <c r="C9" s="10">
        <v>25</v>
      </c>
      <c r="D9" s="10">
        <v>76</v>
      </c>
      <c r="E9" s="10">
        <v>61</v>
      </c>
      <c r="F9" s="10">
        <v>62</v>
      </c>
      <c r="G9" s="10">
        <v>45</v>
      </c>
      <c r="H9" s="10">
        <v>37</v>
      </c>
      <c r="I9" s="10">
        <v>62</v>
      </c>
      <c r="J9" s="10">
        <v>28</v>
      </c>
      <c r="K9" s="11">
        <v>24</v>
      </c>
      <c r="L9" s="11">
        <v>18</v>
      </c>
      <c r="M9" s="11">
        <v>43</v>
      </c>
    </row>
    <row r="10" spans="2:13" ht="19.5" x14ac:dyDescent="0.45">
      <c r="B10" s="42" t="s">
        <v>32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29</v>
      </c>
      <c r="J10" s="1">
        <v>44</v>
      </c>
      <c r="K10" s="12">
        <v>28</v>
      </c>
      <c r="L10" s="12">
        <v>24</v>
      </c>
      <c r="M10" s="12">
        <v>25</v>
      </c>
    </row>
    <row r="11" spans="2:13" ht="19.5" x14ac:dyDescent="0.45">
      <c r="B11" s="46" t="s">
        <v>17</v>
      </c>
      <c r="C11" s="10">
        <v>19</v>
      </c>
      <c r="D11" s="10">
        <v>47</v>
      </c>
      <c r="E11" s="10">
        <v>43</v>
      </c>
      <c r="F11" s="10">
        <v>36</v>
      </c>
      <c r="G11" s="10">
        <v>20</v>
      </c>
      <c r="H11" s="10">
        <v>87</v>
      </c>
      <c r="I11" s="10">
        <v>29</v>
      </c>
      <c r="J11" s="10">
        <v>22</v>
      </c>
      <c r="K11" s="11">
        <v>23</v>
      </c>
      <c r="L11" s="11">
        <v>22</v>
      </c>
      <c r="M11" s="11">
        <v>71</v>
      </c>
    </row>
    <row r="12" spans="2:13" ht="19.5" x14ac:dyDescent="0.45">
      <c r="B12" s="42" t="s">
        <v>12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2">
        <v>56</v>
      </c>
      <c r="L12" s="12">
        <v>21</v>
      </c>
      <c r="M12" s="12">
        <v>36</v>
      </c>
    </row>
    <row r="13" spans="2:13" ht="19.5" x14ac:dyDescent="0.45">
      <c r="B13" s="46" t="s">
        <v>33</v>
      </c>
      <c r="C13" s="10">
        <v>15</v>
      </c>
      <c r="D13" s="10">
        <v>35</v>
      </c>
      <c r="E13" s="10">
        <v>83</v>
      </c>
      <c r="F13" s="10">
        <v>91</v>
      </c>
      <c r="G13" s="10">
        <v>62</v>
      </c>
      <c r="H13" s="10">
        <v>78</v>
      </c>
      <c r="I13" s="10">
        <v>31</v>
      </c>
      <c r="J13" s="10">
        <v>17</v>
      </c>
      <c r="K13" s="11">
        <v>38</v>
      </c>
      <c r="L13" s="11">
        <v>38</v>
      </c>
      <c r="M13" s="11">
        <v>23</v>
      </c>
    </row>
    <row r="14" spans="2:13" ht="21" customHeight="1" x14ac:dyDescent="0.45">
      <c r="B14" s="42" t="s">
        <v>22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17</v>
      </c>
      <c r="J14" s="1">
        <v>24</v>
      </c>
      <c r="K14" s="12">
        <v>33</v>
      </c>
      <c r="L14" s="12">
        <v>42</v>
      </c>
      <c r="M14" s="12">
        <v>56</v>
      </c>
    </row>
    <row r="15" spans="2:13" ht="19.5" x14ac:dyDescent="0.45">
      <c r="B15" s="46" t="s">
        <v>40</v>
      </c>
      <c r="C15" s="10">
        <v>17</v>
      </c>
      <c r="D15" s="10">
        <v>33</v>
      </c>
      <c r="E15" s="10">
        <v>47</v>
      </c>
      <c r="F15" s="10">
        <v>36</v>
      </c>
      <c r="G15" s="10">
        <v>59</v>
      </c>
      <c r="H15" s="10">
        <v>41</v>
      </c>
      <c r="I15" s="10">
        <v>37</v>
      </c>
      <c r="J15" s="10">
        <v>19</v>
      </c>
      <c r="K15" s="11">
        <v>14</v>
      </c>
      <c r="L15" s="11">
        <v>37</v>
      </c>
      <c r="M15" s="11">
        <v>28</v>
      </c>
    </row>
    <row r="16" spans="2:13" ht="19.5" x14ac:dyDescent="0.45">
      <c r="B16" s="42" t="s">
        <v>18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45</v>
      </c>
      <c r="J16" s="1">
        <v>36</v>
      </c>
      <c r="K16" s="12">
        <v>37</v>
      </c>
      <c r="L16" s="12">
        <v>38</v>
      </c>
      <c r="M16" s="12">
        <v>21</v>
      </c>
    </row>
    <row r="17" spans="2:13" ht="19.5" x14ac:dyDescent="0.45">
      <c r="B17" s="46" t="s">
        <v>13</v>
      </c>
      <c r="C17" s="10">
        <v>36</v>
      </c>
      <c r="D17" s="10">
        <v>64</v>
      </c>
      <c r="E17" s="10">
        <v>77</v>
      </c>
      <c r="F17" s="10">
        <v>63</v>
      </c>
      <c r="G17" s="10">
        <v>57</v>
      </c>
      <c r="H17" s="10">
        <v>46</v>
      </c>
      <c r="I17" s="10">
        <v>49</v>
      </c>
      <c r="J17" s="10">
        <v>40</v>
      </c>
      <c r="K17" s="11">
        <v>14</v>
      </c>
      <c r="L17" s="11">
        <v>46</v>
      </c>
      <c r="M17" s="11">
        <v>65</v>
      </c>
    </row>
    <row r="18" spans="2:13" ht="19.5" x14ac:dyDescent="0.45">
      <c r="B18" s="42" t="s">
        <v>23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25</v>
      </c>
      <c r="J18" s="1">
        <v>12</v>
      </c>
      <c r="K18" s="12">
        <v>15</v>
      </c>
      <c r="L18" s="12">
        <v>25</v>
      </c>
      <c r="M18" s="12">
        <v>27</v>
      </c>
    </row>
    <row r="19" spans="2:13" ht="19.5" x14ac:dyDescent="0.45">
      <c r="B19" s="46" t="s">
        <v>15</v>
      </c>
      <c r="C19" s="10">
        <v>17</v>
      </c>
      <c r="D19" s="10">
        <v>65</v>
      </c>
      <c r="E19" s="10">
        <v>50</v>
      </c>
      <c r="F19" s="10">
        <v>86</v>
      </c>
      <c r="G19" s="10">
        <v>52</v>
      </c>
      <c r="H19" s="10">
        <v>38</v>
      </c>
      <c r="I19" s="10">
        <v>50</v>
      </c>
      <c r="J19" s="10">
        <v>19</v>
      </c>
      <c r="K19" s="11">
        <v>25</v>
      </c>
      <c r="L19" s="11">
        <v>18</v>
      </c>
      <c r="M19" s="11">
        <v>32</v>
      </c>
    </row>
    <row r="20" spans="2:13" ht="19.5" x14ac:dyDescent="0.45">
      <c r="B20" s="42" t="s">
        <v>35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28</v>
      </c>
      <c r="J20" s="1">
        <v>36</v>
      </c>
      <c r="K20" s="12">
        <v>23</v>
      </c>
      <c r="L20" s="12">
        <v>63</v>
      </c>
      <c r="M20" s="12">
        <v>62</v>
      </c>
    </row>
    <row r="21" spans="2:13" ht="19.5" x14ac:dyDescent="0.45">
      <c r="B21" s="46" t="s">
        <v>38</v>
      </c>
      <c r="C21" s="10">
        <v>23</v>
      </c>
      <c r="D21" s="10">
        <v>64</v>
      </c>
      <c r="E21" s="10">
        <v>33</v>
      </c>
      <c r="F21" s="10">
        <v>97</v>
      </c>
      <c r="G21" s="10">
        <v>40</v>
      </c>
      <c r="H21" s="10">
        <v>33</v>
      </c>
      <c r="I21" s="10">
        <v>70</v>
      </c>
      <c r="J21" s="10">
        <v>26</v>
      </c>
      <c r="K21" s="11">
        <v>11</v>
      </c>
      <c r="L21" s="11">
        <v>21</v>
      </c>
      <c r="M21" s="11">
        <v>41</v>
      </c>
    </row>
    <row r="22" spans="2:13" ht="19.5" x14ac:dyDescent="0.45">
      <c r="B22" s="42" t="s">
        <v>24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50</v>
      </c>
      <c r="J22" s="1">
        <v>28</v>
      </c>
      <c r="K22" s="12">
        <v>70</v>
      </c>
      <c r="L22" s="12">
        <v>33</v>
      </c>
      <c r="M22" s="12">
        <v>15</v>
      </c>
    </row>
    <row r="23" spans="2:13" ht="19.5" x14ac:dyDescent="0.45">
      <c r="B23" s="46" t="s">
        <v>25</v>
      </c>
      <c r="C23" s="10">
        <v>17</v>
      </c>
      <c r="D23" s="10">
        <v>63</v>
      </c>
      <c r="E23" s="10">
        <v>20</v>
      </c>
      <c r="F23" s="10">
        <v>48</v>
      </c>
      <c r="G23" s="10">
        <v>84</v>
      </c>
      <c r="H23" s="10">
        <v>68</v>
      </c>
      <c r="I23" s="10">
        <v>35</v>
      </c>
      <c r="J23" s="10">
        <v>19</v>
      </c>
      <c r="K23" s="11">
        <v>59</v>
      </c>
      <c r="L23" s="11">
        <v>55</v>
      </c>
      <c r="M23" s="11">
        <v>47</v>
      </c>
    </row>
    <row r="24" spans="2:13" ht="19.5" x14ac:dyDescent="0.45">
      <c r="B24" s="42" t="s">
        <v>19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16</v>
      </c>
      <c r="J24" s="1">
        <v>60</v>
      </c>
      <c r="K24" s="12">
        <v>73</v>
      </c>
      <c r="L24" s="12">
        <v>42</v>
      </c>
      <c r="M24" s="12">
        <v>37</v>
      </c>
    </row>
    <row r="25" spans="2:13" ht="19.5" x14ac:dyDescent="0.45">
      <c r="B25" s="46" t="s">
        <v>21</v>
      </c>
      <c r="C25" s="10">
        <v>43</v>
      </c>
      <c r="D25" s="10">
        <v>45</v>
      </c>
      <c r="E25" s="10">
        <v>37</v>
      </c>
      <c r="F25" s="10">
        <v>67</v>
      </c>
      <c r="G25" s="10">
        <v>37</v>
      </c>
      <c r="H25" s="10">
        <v>42</v>
      </c>
      <c r="I25" s="10">
        <v>27</v>
      </c>
      <c r="J25" s="10">
        <v>47</v>
      </c>
      <c r="K25" s="11">
        <v>25</v>
      </c>
      <c r="L25" s="11">
        <v>32</v>
      </c>
      <c r="M25" s="11">
        <v>59</v>
      </c>
    </row>
    <row r="26" spans="2:13" ht="19.5" x14ac:dyDescent="0.45">
      <c r="B26" s="42" t="s">
        <v>26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18</v>
      </c>
      <c r="J26" s="1">
        <v>50</v>
      </c>
      <c r="K26" s="12">
        <v>38</v>
      </c>
      <c r="L26" s="12">
        <v>20</v>
      </c>
      <c r="M26" s="12">
        <v>40</v>
      </c>
    </row>
    <row r="27" spans="2:13" ht="19.5" x14ac:dyDescent="0.45">
      <c r="B27" s="46" t="s">
        <v>39</v>
      </c>
      <c r="C27" s="10">
        <v>25</v>
      </c>
      <c r="D27" s="10">
        <v>63</v>
      </c>
      <c r="E27" s="10">
        <v>55</v>
      </c>
      <c r="F27" s="10">
        <v>53</v>
      </c>
      <c r="G27" s="10">
        <v>65</v>
      </c>
      <c r="H27" s="10">
        <v>90</v>
      </c>
      <c r="I27" s="10">
        <v>65</v>
      </c>
      <c r="J27" s="10">
        <v>28</v>
      </c>
      <c r="K27" s="11">
        <v>41</v>
      </c>
      <c r="L27" s="11">
        <v>61</v>
      </c>
      <c r="M27" s="11">
        <v>16</v>
      </c>
    </row>
    <row r="28" spans="2:13" ht="19.5" x14ac:dyDescent="0.45">
      <c r="B28" s="42" t="s">
        <v>34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75</v>
      </c>
      <c r="J28" s="1">
        <v>53</v>
      </c>
      <c r="K28" s="12">
        <v>65</v>
      </c>
      <c r="L28" s="12">
        <v>37</v>
      </c>
      <c r="M28" s="12">
        <v>24</v>
      </c>
    </row>
    <row r="29" spans="2:13" ht="19.5" x14ac:dyDescent="0.45">
      <c r="B29" s="46" t="s">
        <v>28</v>
      </c>
      <c r="C29" s="10">
        <v>31</v>
      </c>
      <c r="D29" s="10">
        <v>77</v>
      </c>
      <c r="E29" s="10">
        <v>59</v>
      </c>
      <c r="F29" s="10">
        <v>65</v>
      </c>
      <c r="G29" s="10">
        <v>19</v>
      </c>
      <c r="H29" s="10">
        <v>40</v>
      </c>
      <c r="I29" s="10">
        <v>51</v>
      </c>
      <c r="J29" s="10">
        <v>35</v>
      </c>
      <c r="K29" s="11">
        <v>36</v>
      </c>
      <c r="L29" s="11">
        <v>36</v>
      </c>
      <c r="M29" s="11">
        <v>68</v>
      </c>
    </row>
    <row r="30" spans="2:13" ht="19.5" x14ac:dyDescent="0.45">
      <c r="B30" s="42" t="s">
        <v>37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59</v>
      </c>
      <c r="J30" s="1">
        <v>37</v>
      </c>
      <c r="K30" s="12">
        <v>42</v>
      </c>
      <c r="L30" s="12">
        <v>58</v>
      </c>
      <c r="M30" s="12">
        <v>70</v>
      </c>
    </row>
    <row r="31" spans="2:13" ht="19.5" x14ac:dyDescent="0.45">
      <c r="B31" s="46" t="s">
        <v>14</v>
      </c>
      <c r="C31" s="10">
        <v>21</v>
      </c>
      <c r="D31" s="10">
        <v>32</v>
      </c>
      <c r="E31" s="10">
        <v>46</v>
      </c>
      <c r="F31" s="10">
        <v>98</v>
      </c>
      <c r="G31" s="10">
        <v>32</v>
      </c>
      <c r="H31" s="10">
        <v>47</v>
      </c>
      <c r="I31" s="10">
        <v>26</v>
      </c>
      <c r="J31" s="10">
        <v>24</v>
      </c>
      <c r="K31" s="11">
        <v>41</v>
      </c>
      <c r="L31" s="11">
        <v>13</v>
      </c>
      <c r="M31" s="11">
        <v>24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5B4C-9023-4C21-9A1C-9C8133F83BC7}">
  <sheetPr codeName="Sheet30"/>
  <dimension ref="A1:N41"/>
  <sheetViews>
    <sheetView workbookViewId="0"/>
  </sheetViews>
  <sheetFormatPr defaultColWidth="16.453125" defaultRowHeight="14.5" x14ac:dyDescent="0.35"/>
  <cols>
    <col min="1" max="1" width="10.54296875" style="5" customWidth="1"/>
    <col min="2" max="2" width="35.54296875" customWidth="1"/>
    <col min="14" max="14" width="10.54296875" style="13" customWidth="1"/>
  </cols>
  <sheetData>
    <row r="1" spans="1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45">
      <c r="A2" s="15"/>
      <c r="B2" s="41" t="s">
        <v>0</v>
      </c>
      <c r="C2" s="41" t="s">
        <v>2</v>
      </c>
      <c r="D2" s="41" t="s">
        <v>6</v>
      </c>
      <c r="E2" s="41" t="s">
        <v>7</v>
      </c>
      <c r="F2" s="41" t="s">
        <v>9</v>
      </c>
      <c r="G2" s="41" t="s">
        <v>5</v>
      </c>
      <c r="H2" s="41" t="s">
        <v>11</v>
      </c>
      <c r="I2" s="41" t="s">
        <v>10</v>
      </c>
      <c r="J2" s="41" t="s">
        <v>4</v>
      </c>
      <c r="K2" s="41" t="s">
        <v>1</v>
      </c>
      <c r="L2" s="41" t="s">
        <v>3</v>
      </c>
      <c r="M2" s="41" t="s">
        <v>8</v>
      </c>
    </row>
    <row r="3" spans="1:13" ht="19.5" x14ac:dyDescent="0.45">
      <c r="B3" s="42" t="s">
        <v>23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71</v>
      </c>
      <c r="J3" s="1">
        <v>56</v>
      </c>
      <c r="K3" s="1">
        <v>63</v>
      </c>
      <c r="L3" s="1">
        <v>64</v>
      </c>
      <c r="M3" s="1">
        <v>43</v>
      </c>
    </row>
    <row r="4" spans="1:13" ht="19.5" x14ac:dyDescent="0.45">
      <c r="B4" s="42" t="s">
        <v>32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68</v>
      </c>
      <c r="J4" s="1">
        <v>21</v>
      </c>
      <c r="K4" s="1">
        <v>27</v>
      </c>
      <c r="L4" s="1">
        <v>18</v>
      </c>
      <c r="M4" s="1">
        <v>47</v>
      </c>
    </row>
    <row r="5" spans="1:13" ht="19.5" x14ac:dyDescent="0.45">
      <c r="B5" s="42" t="s">
        <v>19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15</v>
      </c>
      <c r="J5" s="1">
        <v>35</v>
      </c>
      <c r="K5" s="1">
        <v>18</v>
      </c>
      <c r="L5" s="1">
        <v>49</v>
      </c>
      <c r="M5" s="1">
        <v>21</v>
      </c>
    </row>
    <row r="6" spans="1:13" ht="19.5" x14ac:dyDescent="0.45">
      <c r="B6" s="42" t="s">
        <v>30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73</v>
      </c>
      <c r="J6" s="1">
        <v>31</v>
      </c>
      <c r="K6" s="1">
        <v>74</v>
      </c>
      <c r="L6" s="1">
        <v>52</v>
      </c>
      <c r="M6" s="1">
        <v>42</v>
      </c>
    </row>
    <row r="7" spans="1:13" ht="19.5" x14ac:dyDescent="0.45">
      <c r="B7" s="42" t="s">
        <v>26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52</v>
      </c>
      <c r="J7" s="1">
        <v>25</v>
      </c>
      <c r="K7" s="1">
        <v>45</v>
      </c>
      <c r="L7" s="1">
        <v>36</v>
      </c>
      <c r="M7" s="1">
        <v>42</v>
      </c>
    </row>
    <row r="8" spans="1:13" ht="19.5" x14ac:dyDescent="0.45">
      <c r="B8" s="42" t="s">
        <v>37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28</v>
      </c>
      <c r="J8" s="1">
        <v>51</v>
      </c>
      <c r="K8" s="1">
        <v>40</v>
      </c>
      <c r="L8" s="1">
        <v>14</v>
      </c>
      <c r="M8" s="1">
        <v>53</v>
      </c>
    </row>
    <row r="9" spans="1:13" ht="19.5" x14ac:dyDescent="0.45">
      <c r="B9" s="42" t="s">
        <v>12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62</v>
      </c>
      <c r="J9" s="1">
        <v>28</v>
      </c>
      <c r="K9" s="1">
        <v>24</v>
      </c>
      <c r="L9" s="1">
        <v>18</v>
      </c>
      <c r="M9" s="1">
        <v>43</v>
      </c>
    </row>
    <row r="10" spans="1:13" ht="19.5" x14ac:dyDescent="0.45">
      <c r="B10" s="42" t="s">
        <v>38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29</v>
      </c>
      <c r="J10" s="1">
        <v>44</v>
      </c>
      <c r="K10" s="1">
        <v>28</v>
      </c>
      <c r="L10" s="1">
        <v>24</v>
      </c>
      <c r="M10" s="1">
        <v>25</v>
      </c>
    </row>
    <row r="11" spans="1:13" ht="19.5" x14ac:dyDescent="0.45">
      <c r="B11" s="42" t="s">
        <v>25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29</v>
      </c>
      <c r="J11" s="1">
        <v>22</v>
      </c>
      <c r="K11" s="1">
        <v>23</v>
      </c>
      <c r="L11" s="1">
        <v>22</v>
      </c>
      <c r="M11" s="1">
        <v>71</v>
      </c>
    </row>
    <row r="12" spans="1:13" ht="19.5" x14ac:dyDescent="0.45">
      <c r="B12" s="42" t="s">
        <v>22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">
        <v>56</v>
      </c>
      <c r="L12" s="1">
        <v>21</v>
      </c>
      <c r="M12" s="1">
        <v>36</v>
      </c>
    </row>
    <row r="13" spans="1:13" ht="19.5" x14ac:dyDescent="0.45">
      <c r="B13" s="42" t="s">
        <v>35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31</v>
      </c>
      <c r="J13" s="1">
        <v>17</v>
      </c>
      <c r="K13" s="1">
        <v>38</v>
      </c>
      <c r="L13" s="1">
        <v>38</v>
      </c>
      <c r="M13" s="1">
        <v>23</v>
      </c>
    </row>
    <row r="14" spans="1:13" ht="21" customHeight="1" x14ac:dyDescent="0.45">
      <c r="B14" s="42" t="s">
        <v>39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17</v>
      </c>
      <c r="J14" s="1">
        <v>24</v>
      </c>
      <c r="K14" s="1">
        <v>33</v>
      </c>
      <c r="L14" s="1">
        <v>42</v>
      </c>
      <c r="M14" s="1">
        <v>56</v>
      </c>
    </row>
    <row r="15" spans="1:13" ht="19.5" x14ac:dyDescent="0.45">
      <c r="B15" s="42" t="s">
        <v>13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37</v>
      </c>
      <c r="J15" s="1">
        <v>19</v>
      </c>
      <c r="K15" s="1">
        <v>14</v>
      </c>
      <c r="L15" s="1">
        <v>37</v>
      </c>
      <c r="M15" s="1">
        <v>28</v>
      </c>
    </row>
    <row r="16" spans="1:13" ht="19.5" x14ac:dyDescent="0.45">
      <c r="B16" s="42" t="s">
        <v>18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45</v>
      </c>
      <c r="J16" s="1">
        <v>36</v>
      </c>
      <c r="K16" s="1">
        <v>37</v>
      </c>
      <c r="L16" s="1">
        <v>38</v>
      </c>
      <c r="M16" s="1">
        <v>21</v>
      </c>
    </row>
    <row r="17" spans="2:13" ht="19.5" x14ac:dyDescent="0.45">
      <c r="B17" s="42" t="s">
        <v>21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49</v>
      </c>
      <c r="J17" s="1">
        <v>40</v>
      </c>
      <c r="K17" s="1">
        <v>14</v>
      </c>
      <c r="L17" s="1">
        <v>46</v>
      </c>
      <c r="M17" s="1">
        <v>65</v>
      </c>
    </row>
    <row r="18" spans="2:13" ht="19.5" x14ac:dyDescent="0.45">
      <c r="B18" s="42" t="s">
        <v>27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25</v>
      </c>
      <c r="J18" s="1">
        <v>12</v>
      </c>
      <c r="K18" s="1">
        <v>15</v>
      </c>
      <c r="L18" s="1">
        <v>25</v>
      </c>
      <c r="M18" s="1">
        <v>27</v>
      </c>
    </row>
    <row r="19" spans="2:13" ht="19.5" x14ac:dyDescent="0.45">
      <c r="B19" s="42" t="s">
        <v>31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50</v>
      </c>
      <c r="J19" s="1">
        <v>19</v>
      </c>
      <c r="K19" s="1">
        <v>25</v>
      </c>
      <c r="L19" s="1">
        <v>18</v>
      </c>
      <c r="M19" s="1">
        <v>32</v>
      </c>
    </row>
    <row r="20" spans="2:13" ht="19.5" x14ac:dyDescent="0.45">
      <c r="B20" s="42" t="s">
        <v>16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28</v>
      </c>
      <c r="J20" s="1">
        <v>36</v>
      </c>
      <c r="K20" s="1">
        <v>23</v>
      </c>
      <c r="L20" s="1">
        <v>63</v>
      </c>
      <c r="M20" s="1">
        <v>62</v>
      </c>
    </row>
    <row r="21" spans="2:13" ht="19.5" x14ac:dyDescent="0.45">
      <c r="B21" s="42" t="s">
        <v>33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70</v>
      </c>
      <c r="J21" s="1">
        <v>26</v>
      </c>
      <c r="K21" s="1">
        <v>11</v>
      </c>
      <c r="L21" s="1">
        <v>21</v>
      </c>
      <c r="M21" s="1">
        <v>41</v>
      </c>
    </row>
    <row r="22" spans="2:13" ht="19.5" x14ac:dyDescent="0.45">
      <c r="B22" s="42" t="s">
        <v>36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50</v>
      </c>
      <c r="J22" s="1">
        <v>28</v>
      </c>
      <c r="K22" s="1">
        <v>70</v>
      </c>
      <c r="L22" s="1">
        <v>33</v>
      </c>
      <c r="M22" s="1">
        <v>15</v>
      </c>
    </row>
    <row r="23" spans="2:13" ht="19.5" x14ac:dyDescent="0.45">
      <c r="B23" s="42" t="s">
        <v>24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35</v>
      </c>
      <c r="J23" s="1">
        <v>19</v>
      </c>
      <c r="K23" s="1">
        <v>59</v>
      </c>
      <c r="L23" s="1">
        <v>55</v>
      </c>
      <c r="M23" s="1">
        <v>47</v>
      </c>
    </row>
    <row r="24" spans="2:13" ht="19.5" x14ac:dyDescent="0.45">
      <c r="B24" s="42" t="s">
        <v>28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16</v>
      </c>
      <c r="J24" s="1">
        <v>60</v>
      </c>
      <c r="K24" s="1">
        <v>73</v>
      </c>
      <c r="L24" s="1">
        <v>42</v>
      </c>
      <c r="M24" s="1">
        <v>37</v>
      </c>
    </row>
    <row r="25" spans="2:13" ht="19.5" x14ac:dyDescent="0.45">
      <c r="B25" s="42" t="s">
        <v>34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27</v>
      </c>
      <c r="J25" s="1">
        <v>47</v>
      </c>
      <c r="K25" s="1">
        <v>25</v>
      </c>
      <c r="L25" s="1">
        <v>32</v>
      </c>
      <c r="M25" s="1">
        <v>59</v>
      </c>
    </row>
    <row r="26" spans="2:13" ht="19.5" x14ac:dyDescent="0.45">
      <c r="B26" s="42" t="s">
        <v>29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18</v>
      </c>
      <c r="J26" s="1">
        <v>50</v>
      </c>
      <c r="K26" s="1">
        <v>38</v>
      </c>
      <c r="L26" s="1">
        <v>20</v>
      </c>
      <c r="M26" s="1">
        <v>40</v>
      </c>
    </row>
    <row r="27" spans="2:13" ht="19.5" x14ac:dyDescent="0.45">
      <c r="B27" s="42" t="s">
        <v>14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65</v>
      </c>
      <c r="J27" s="1">
        <v>28</v>
      </c>
      <c r="K27" s="1">
        <v>41</v>
      </c>
      <c r="L27" s="1">
        <v>61</v>
      </c>
      <c r="M27" s="1">
        <v>16</v>
      </c>
    </row>
    <row r="28" spans="2:13" ht="19.5" x14ac:dyDescent="0.45">
      <c r="B28" s="42" t="s">
        <v>20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75</v>
      </c>
      <c r="J28" s="1">
        <v>53</v>
      </c>
      <c r="K28" s="1">
        <v>65</v>
      </c>
      <c r="L28" s="1">
        <v>37</v>
      </c>
      <c r="M28" s="1">
        <v>24</v>
      </c>
    </row>
    <row r="29" spans="2:13" ht="19.5" x14ac:dyDescent="0.45">
      <c r="B29" s="42" t="s">
        <v>17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51</v>
      </c>
      <c r="J29" s="1">
        <v>35</v>
      </c>
      <c r="K29" s="1">
        <v>36</v>
      </c>
      <c r="L29" s="1">
        <v>36</v>
      </c>
      <c r="M29" s="1">
        <v>68</v>
      </c>
    </row>
    <row r="30" spans="2:13" ht="19.5" x14ac:dyDescent="0.45">
      <c r="B30" s="42" t="s">
        <v>40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59</v>
      </c>
      <c r="J30" s="1">
        <v>37</v>
      </c>
      <c r="K30" s="1">
        <v>42</v>
      </c>
      <c r="L30" s="1">
        <v>58</v>
      </c>
      <c r="M30" s="1">
        <v>70</v>
      </c>
    </row>
    <row r="31" spans="2:13" ht="19.5" x14ac:dyDescent="0.45">
      <c r="B31" s="42" t="s">
        <v>15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26</v>
      </c>
      <c r="J31" s="1">
        <v>24</v>
      </c>
      <c r="K31" s="1">
        <v>41</v>
      </c>
      <c r="L31" s="1">
        <v>13</v>
      </c>
      <c r="M31" s="1">
        <v>24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ref="A3:B31">
    <sortCondition ref="A3:A3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9B6CD-D88C-49FE-94B3-ED53C72086BF}">
  <sheetPr codeName="Sheet31"/>
  <dimension ref="B1:M39"/>
  <sheetViews>
    <sheetView workbookViewId="0"/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2:13" ht="45" customHeight="1" x14ac:dyDescent="0.3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35">
      <c r="B2" s="41" t="s">
        <v>0</v>
      </c>
      <c r="C2" s="41" t="s">
        <v>2</v>
      </c>
      <c r="D2" s="41" t="s">
        <v>6</v>
      </c>
      <c r="E2" s="41" t="s">
        <v>7</v>
      </c>
      <c r="F2" s="41" t="s">
        <v>9</v>
      </c>
      <c r="G2" s="41" t="s">
        <v>5</v>
      </c>
      <c r="H2" s="41" t="s">
        <v>11</v>
      </c>
      <c r="I2" s="41" t="s">
        <v>10</v>
      </c>
      <c r="J2" s="41" t="s">
        <v>4</v>
      </c>
      <c r="K2" s="41" t="s">
        <v>1</v>
      </c>
      <c r="L2" s="41" t="s">
        <v>3</v>
      </c>
      <c r="M2" s="41" t="s">
        <v>8</v>
      </c>
    </row>
    <row r="3" spans="2:13" ht="19.5" x14ac:dyDescent="0.45">
      <c r="B3" s="42" t="s">
        <v>23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71</v>
      </c>
      <c r="J3" s="1">
        <v>56</v>
      </c>
      <c r="K3" s="1">
        <v>63</v>
      </c>
      <c r="L3" s="1">
        <v>64</v>
      </c>
      <c r="M3" s="1">
        <v>43</v>
      </c>
    </row>
    <row r="4" spans="2:13" ht="19.5" x14ac:dyDescent="0.45">
      <c r="B4" s="42" t="s">
        <v>32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68</v>
      </c>
      <c r="J4" s="1">
        <v>21</v>
      </c>
      <c r="K4" s="1">
        <v>27</v>
      </c>
      <c r="L4" s="1">
        <v>18</v>
      </c>
      <c r="M4" s="1">
        <v>47</v>
      </c>
    </row>
    <row r="5" spans="2:13" ht="19.5" x14ac:dyDescent="0.45">
      <c r="B5" s="42" t="s">
        <v>19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15</v>
      </c>
      <c r="J5" s="1">
        <v>35</v>
      </c>
      <c r="K5" s="1">
        <v>18</v>
      </c>
      <c r="L5" s="1">
        <v>49</v>
      </c>
      <c r="M5" s="1">
        <v>21</v>
      </c>
    </row>
    <row r="6" spans="2:13" ht="19.5" x14ac:dyDescent="0.45">
      <c r="B6" s="42" t="s">
        <v>30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73</v>
      </c>
      <c r="J6" s="1">
        <v>31</v>
      </c>
      <c r="K6" s="1">
        <v>74</v>
      </c>
      <c r="L6" s="1">
        <v>52</v>
      </c>
      <c r="M6" s="1">
        <v>42</v>
      </c>
    </row>
    <row r="7" spans="2:13" ht="19.5" x14ac:dyDescent="0.45">
      <c r="B7" s="42" t="s">
        <v>26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52</v>
      </c>
      <c r="J7" s="1">
        <v>25</v>
      </c>
      <c r="K7" s="1">
        <v>45</v>
      </c>
      <c r="L7" s="1">
        <v>36</v>
      </c>
      <c r="M7" s="1">
        <v>42</v>
      </c>
    </row>
    <row r="8" spans="2:13" ht="19.5" x14ac:dyDescent="0.45">
      <c r="B8" s="42" t="s">
        <v>37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28</v>
      </c>
      <c r="J8" s="1">
        <v>51</v>
      </c>
      <c r="K8" s="1">
        <v>40</v>
      </c>
      <c r="L8" s="1">
        <v>14</v>
      </c>
      <c r="M8" s="1">
        <v>53</v>
      </c>
    </row>
    <row r="9" spans="2:13" ht="19.5" x14ac:dyDescent="0.45">
      <c r="B9" s="42" t="s">
        <v>12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62</v>
      </c>
      <c r="J9" s="1">
        <v>28</v>
      </c>
      <c r="K9" s="1">
        <v>24</v>
      </c>
      <c r="L9" s="1">
        <v>18</v>
      </c>
      <c r="M9" s="1">
        <v>43</v>
      </c>
    </row>
    <row r="10" spans="2:13" ht="19.5" x14ac:dyDescent="0.45">
      <c r="B10" s="42" t="s">
        <v>38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29</v>
      </c>
      <c r="J10" s="1">
        <v>44</v>
      </c>
      <c r="K10" s="1">
        <v>28</v>
      </c>
      <c r="L10" s="1">
        <v>24</v>
      </c>
      <c r="M10" s="1">
        <v>25</v>
      </c>
    </row>
    <row r="11" spans="2:13" ht="19.5" x14ac:dyDescent="0.45">
      <c r="B11" s="42" t="s">
        <v>25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29</v>
      </c>
      <c r="J11" s="1">
        <v>22</v>
      </c>
      <c r="K11" s="1">
        <v>23</v>
      </c>
      <c r="L11" s="1">
        <v>22</v>
      </c>
      <c r="M11" s="1">
        <v>71</v>
      </c>
    </row>
    <row r="12" spans="2:13" ht="19.5" x14ac:dyDescent="0.45">
      <c r="B12" s="42" t="s">
        <v>22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">
        <v>56</v>
      </c>
      <c r="L12" s="1">
        <v>21</v>
      </c>
      <c r="M12" s="1">
        <v>36</v>
      </c>
    </row>
    <row r="13" spans="2:13" ht="19.5" x14ac:dyDescent="0.45">
      <c r="B13" s="42" t="s">
        <v>35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31</v>
      </c>
      <c r="J13" s="1">
        <v>17</v>
      </c>
      <c r="K13" s="1">
        <v>38</v>
      </c>
      <c r="L13" s="1">
        <v>38</v>
      </c>
      <c r="M13" s="1">
        <v>23</v>
      </c>
    </row>
    <row r="14" spans="2:13" ht="21" customHeight="1" x14ac:dyDescent="0.45">
      <c r="B14" s="42" t="s">
        <v>39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17</v>
      </c>
      <c r="J14" s="1">
        <v>24</v>
      </c>
      <c r="K14" s="1">
        <v>33</v>
      </c>
      <c r="L14" s="1">
        <v>42</v>
      </c>
      <c r="M14" s="1">
        <v>56</v>
      </c>
    </row>
    <row r="15" spans="2:13" ht="19.5" x14ac:dyDescent="0.45">
      <c r="B15" s="42" t="s">
        <v>13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37</v>
      </c>
      <c r="J15" s="1">
        <v>19</v>
      </c>
      <c r="K15" s="1">
        <v>14</v>
      </c>
      <c r="L15" s="1">
        <v>37</v>
      </c>
      <c r="M15" s="1">
        <v>28</v>
      </c>
    </row>
    <row r="16" spans="2:13" ht="19.5" x14ac:dyDescent="0.45">
      <c r="B16" s="42" t="s">
        <v>18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45</v>
      </c>
      <c r="J16" s="1">
        <v>36</v>
      </c>
      <c r="K16" s="1">
        <v>37</v>
      </c>
      <c r="L16" s="1">
        <v>38</v>
      </c>
      <c r="M16" s="1">
        <v>21</v>
      </c>
    </row>
    <row r="17" spans="2:13" ht="19.5" x14ac:dyDescent="0.45">
      <c r="B17" s="42" t="s">
        <v>21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49</v>
      </c>
      <c r="J17" s="1">
        <v>40</v>
      </c>
      <c r="K17" s="1">
        <v>14</v>
      </c>
      <c r="L17" s="1">
        <v>46</v>
      </c>
      <c r="M17" s="1">
        <v>65</v>
      </c>
    </row>
    <row r="18" spans="2:13" ht="19.5" x14ac:dyDescent="0.45">
      <c r="B18" s="42" t="s">
        <v>27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25</v>
      </c>
      <c r="J18" s="1">
        <v>12</v>
      </c>
      <c r="K18" s="1">
        <v>15</v>
      </c>
      <c r="L18" s="1">
        <v>25</v>
      </c>
      <c r="M18" s="1">
        <v>27</v>
      </c>
    </row>
    <row r="19" spans="2:13" ht="19.5" x14ac:dyDescent="0.45">
      <c r="B19" s="42" t="s">
        <v>31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50</v>
      </c>
      <c r="J19" s="1">
        <v>19</v>
      </c>
      <c r="K19" s="1">
        <v>25</v>
      </c>
      <c r="L19" s="1">
        <v>18</v>
      </c>
      <c r="M19" s="1">
        <v>32</v>
      </c>
    </row>
    <row r="20" spans="2:13" ht="19.5" x14ac:dyDescent="0.45">
      <c r="B20" s="42" t="s">
        <v>16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28</v>
      </c>
      <c r="J20" s="1">
        <v>36</v>
      </c>
      <c r="K20" s="1">
        <v>23</v>
      </c>
      <c r="L20" s="1">
        <v>63</v>
      </c>
      <c r="M20" s="1">
        <v>62</v>
      </c>
    </row>
    <row r="21" spans="2:13" ht="19.5" x14ac:dyDescent="0.45">
      <c r="B21" s="42" t="s">
        <v>33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70</v>
      </c>
      <c r="J21" s="1">
        <v>26</v>
      </c>
      <c r="K21" s="1">
        <v>11</v>
      </c>
      <c r="L21" s="1">
        <v>21</v>
      </c>
      <c r="M21" s="1">
        <v>41</v>
      </c>
    </row>
    <row r="22" spans="2:13" ht="19.5" x14ac:dyDescent="0.45">
      <c r="B22" s="42" t="s">
        <v>36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50</v>
      </c>
      <c r="J22" s="1">
        <v>28</v>
      </c>
      <c r="K22" s="1">
        <v>70</v>
      </c>
      <c r="L22" s="1">
        <v>33</v>
      </c>
      <c r="M22" s="1">
        <v>15</v>
      </c>
    </row>
    <row r="23" spans="2:13" ht="19.5" x14ac:dyDescent="0.45">
      <c r="B23" s="42" t="s">
        <v>24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35</v>
      </c>
      <c r="J23" s="1">
        <v>19</v>
      </c>
      <c r="K23" s="1">
        <v>59</v>
      </c>
      <c r="L23" s="1">
        <v>55</v>
      </c>
      <c r="M23" s="1">
        <v>47</v>
      </c>
    </row>
    <row r="24" spans="2:13" ht="19.5" x14ac:dyDescent="0.45">
      <c r="B24" s="42" t="s">
        <v>28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16</v>
      </c>
      <c r="J24" s="1">
        <v>60</v>
      </c>
      <c r="K24" s="1">
        <v>73</v>
      </c>
      <c r="L24" s="1">
        <v>42</v>
      </c>
      <c r="M24" s="1">
        <v>37</v>
      </c>
    </row>
    <row r="25" spans="2:13" ht="19.5" x14ac:dyDescent="0.45">
      <c r="B25" s="42" t="s">
        <v>34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27</v>
      </c>
      <c r="J25" s="1">
        <v>47</v>
      </c>
      <c r="K25" s="1">
        <v>25</v>
      </c>
      <c r="L25" s="1">
        <v>32</v>
      </c>
      <c r="M25" s="1">
        <v>59</v>
      </c>
    </row>
    <row r="26" spans="2:13" ht="19.5" x14ac:dyDescent="0.45">
      <c r="B26" s="42" t="s">
        <v>29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18</v>
      </c>
      <c r="J26" s="1">
        <v>50</v>
      </c>
      <c r="K26" s="1">
        <v>38</v>
      </c>
      <c r="L26" s="1">
        <v>20</v>
      </c>
      <c r="M26" s="1">
        <v>40</v>
      </c>
    </row>
    <row r="27" spans="2:13" ht="19.5" x14ac:dyDescent="0.45">
      <c r="B27" s="42" t="s">
        <v>14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65</v>
      </c>
      <c r="J27" s="1">
        <v>28</v>
      </c>
      <c r="K27" s="1">
        <v>41</v>
      </c>
      <c r="L27" s="1">
        <v>61</v>
      </c>
      <c r="M27" s="1">
        <v>16</v>
      </c>
    </row>
    <row r="28" spans="2:13" ht="19.5" x14ac:dyDescent="0.45">
      <c r="B28" s="42" t="s">
        <v>20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75</v>
      </c>
      <c r="J28" s="1">
        <v>53</v>
      </c>
      <c r="K28" s="1">
        <v>65</v>
      </c>
      <c r="L28" s="1">
        <v>37</v>
      </c>
      <c r="M28" s="1">
        <v>24</v>
      </c>
    </row>
    <row r="29" spans="2:13" ht="19.5" x14ac:dyDescent="0.45">
      <c r="B29" s="42" t="s">
        <v>17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51</v>
      </c>
      <c r="J29" s="1">
        <v>35</v>
      </c>
      <c r="K29" s="1">
        <v>36</v>
      </c>
      <c r="L29" s="1">
        <v>36</v>
      </c>
      <c r="M29" s="1">
        <v>68</v>
      </c>
    </row>
    <row r="30" spans="2:13" ht="19.5" x14ac:dyDescent="0.45">
      <c r="B30" s="42" t="s">
        <v>40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59</v>
      </c>
      <c r="J30" s="1">
        <v>37</v>
      </c>
      <c r="K30" s="1">
        <v>42</v>
      </c>
      <c r="L30" s="1">
        <v>58</v>
      </c>
      <c r="M30" s="1">
        <v>70</v>
      </c>
    </row>
    <row r="31" spans="2:13" ht="19.5" x14ac:dyDescent="0.45">
      <c r="B31" s="42" t="s">
        <v>15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26</v>
      </c>
      <c r="J31" s="1">
        <v>24</v>
      </c>
      <c r="K31" s="1">
        <v>41</v>
      </c>
      <c r="L31" s="1">
        <v>13</v>
      </c>
      <c r="M31" s="1">
        <v>24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5" x14ac:dyDescent="0.35">
      <c r="B33" s="2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{9234DD17-6F4B-411B-81DD-18901B30F0D9}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{BF76C584-CC8A-4089-A8E0-7FA24C8FF30B}</x14:id>
        </ext>
      </extLst>
    </cfRule>
  </conditionalFormatting>
  <conditionalFormatting sqref="C32">
    <cfRule type="colorScale" priority="66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{22D091AE-0D8E-44FA-B73F-784478B8B0A2}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{373B797A-EF72-4C46-BE96-79D99C7C0B96}</x14:id>
        </ext>
      </extLst>
    </cfRule>
  </conditionalFormatting>
  <conditionalFormatting sqref="D32">
    <cfRule type="colorScale" priority="65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{943CE9DB-CA13-4C74-B147-80E6F161197D}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{78FF4501-F049-41D7-A212-42A9117A4457}</x14:id>
        </ext>
      </extLst>
    </cfRule>
  </conditionalFormatting>
  <conditionalFormatting sqref="E32">
    <cfRule type="colorScale" priority="64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{C70E6319-3C03-4E54-B284-34D7691AF452}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{F89CE744-C3A3-4FF6-9B76-AD6F21C573FC}</x14:id>
        </ext>
      </extLst>
    </cfRule>
  </conditionalFormatting>
  <conditionalFormatting sqref="F32">
    <cfRule type="colorScale" priority="63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{7772F9AB-EE94-4B9C-8905-697AFFDF8E07}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{A04431B1-4253-487D-9691-8ABD0121D296}</x14:id>
        </ext>
      </extLst>
    </cfRule>
  </conditionalFormatting>
  <conditionalFormatting sqref="G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{8E292E51-E816-4F4B-9FE0-035673876FE0}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{32B9B21C-B962-4586-8F3D-C56526A35A49}</x14:id>
        </ext>
      </extLst>
    </cfRule>
  </conditionalFormatting>
  <conditionalFormatting sqref="H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{972164D3-AAA2-4C7E-8CAA-1D5D70EF4F9F}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{85A27086-3190-450C-AA78-9DCD670B60BB}</x14:id>
        </ext>
      </extLst>
    </cfRule>
  </conditionalFormatting>
  <conditionalFormatting sqref="I32">
    <cfRule type="colorScale" priority="56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{6A77EB84-5F73-4614-A83F-81BA9834FF89}</x14:id>
        </ext>
      </extLst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{909E5C10-DDBF-43E2-B05E-4A512C15DB93}</x14:id>
        </ext>
      </extLst>
    </cfRule>
  </conditionalFormatting>
  <conditionalFormatting sqref="J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{F5A4C7F4-63C4-4EDD-8FD7-D43194C34AC6}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{6261DD56-A7F2-41C1-84E5-E7CC390226E8}</x14:id>
        </ext>
      </extLst>
    </cfRule>
  </conditionalFormatting>
  <conditionalFormatting sqref="K32">
    <cfRule type="colorScale" priority="62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{B06D5CE7-1019-403A-B271-F2EA74C664BF}</x14:id>
        </ext>
      </extLst>
    </cfRule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{8E342957-B6DE-45C6-9B04-E2B8FD07637E}</x14:id>
        </ext>
      </extLst>
    </cfRule>
  </conditionalFormatting>
  <conditionalFormatting sqref="L32">
    <cfRule type="colorScale" priority="60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{E483203F-8C40-4062-9616-C740EA999EE6}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{133D4760-7924-4DB1-8ED1-26EE7618C93A}</x14:id>
        </ext>
      </extLst>
    </cfRule>
  </conditionalFormatting>
  <conditionalFormatting sqref="M32">
    <cfRule type="colorScale" priority="6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234DD17-6F4B-411B-81DD-18901B30F0D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F76C584-CC8A-4089-A8E0-7FA24C8FF30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22D091AE-0D8E-44FA-B73F-784478B8B0A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73B797A-EF72-4C46-BE96-79D99C7C0B9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943CE9DB-CA13-4C74-B147-80E6F161197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8FF4501-F049-41D7-A212-42A9117A445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C70E6319-3C03-4E54-B284-34D7691AF45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89CE744-C3A3-4FF6-9B76-AD6F21C573F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7772F9AB-EE94-4B9C-8905-697AFFDF8E0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04431B1-4253-487D-9691-8ABD0121D29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8E292E51-E816-4F4B-9FE0-035673876FE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2B9B21C-B962-4586-8F3D-C56526A35A4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972164D3-AAA2-4C7E-8CAA-1D5D70EF4F9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5A27086-3190-450C-AA78-9DCD670B60B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6A77EB84-5F73-4614-A83F-81BA9834FF8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09E5C10-DDBF-43E2-B05E-4A512C15DB9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F5A4C7F4-63C4-4EDD-8FD7-D43194C34AC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261DD56-A7F2-41C1-84E5-E7CC390226E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B06D5CE7-1019-403A-B271-F2EA74C664B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E342957-B6DE-45C6-9B04-E2B8FD07637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E483203F-8C40-4062-9616-C740EA999EE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33D4760-7924-4DB1-8ED1-26EE7618C93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A5B55-D289-4BAF-A756-B18CBBD1D253}">
  <sheetPr codeName="Sheet4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7265625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35">
      <c r="B2" s="41" t="s">
        <v>41</v>
      </c>
      <c r="C2" s="41" t="s">
        <v>71</v>
      </c>
      <c r="D2" s="41" t="s">
        <v>75</v>
      </c>
      <c r="E2" s="41" t="s">
        <v>77</v>
      </c>
      <c r="F2" s="41" t="s">
        <v>80</v>
      </c>
      <c r="G2" s="41" t="s">
        <v>78</v>
      </c>
      <c r="H2" s="41" t="s">
        <v>73</v>
      </c>
      <c r="I2" s="41" t="s">
        <v>74</v>
      </c>
      <c r="J2" s="41" t="s">
        <v>72</v>
      </c>
      <c r="K2" s="41" t="s">
        <v>79</v>
      </c>
      <c r="L2" s="41" t="s">
        <v>76</v>
      </c>
      <c r="M2" s="41" t="s">
        <v>1</v>
      </c>
    </row>
    <row r="3" spans="2:13" ht="19.5" customHeight="1" x14ac:dyDescent="0.45">
      <c r="B3" s="42" t="s">
        <v>69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38</v>
      </c>
      <c r="J3" s="1">
        <v>18</v>
      </c>
      <c r="K3" s="1">
        <v>19</v>
      </c>
      <c r="L3" s="1">
        <v>52</v>
      </c>
      <c r="M3" s="1">
        <v>50</v>
      </c>
    </row>
    <row r="4" spans="2:13" ht="19.5" customHeight="1" x14ac:dyDescent="0.45">
      <c r="B4" s="42" t="s">
        <v>70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85</v>
      </c>
      <c r="J4" s="1">
        <v>20</v>
      </c>
      <c r="K4" s="1">
        <v>50</v>
      </c>
      <c r="L4" s="1">
        <v>27</v>
      </c>
      <c r="M4" s="1">
        <v>18</v>
      </c>
    </row>
    <row r="5" spans="2:13" ht="19.5" customHeight="1" x14ac:dyDescent="0.45">
      <c r="B5" s="42" t="s">
        <v>42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32</v>
      </c>
      <c r="J5" s="1">
        <v>42</v>
      </c>
      <c r="K5" s="1">
        <v>60</v>
      </c>
      <c r="L5" s="1">
        <v>72</v>
      </c>
      <c r="M5" s="1">
        <v>16</v>
      </c>
    </row>
    <row r="6" spans="2:13" ht="19.5" customHeight="1" x14ac:dyDescent="0.45">
      <c r="B6" s="42" t="s">
        <v>67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37</v>
      </c>
      <c r="J6" s="1">
        <v>18</v>
      </c>
      <c r="K6" s="1">
        <v>28</v>
      </c>
      <c r="L6" s="1">
        <v>45</v>
      </c>
      <c r="M6" s="1">
        <v>62</v>
      </c>
    </row>
    <row r="7" spans="2:13" ht="19.5" customHeight="1" x14ac:dyDescent="0.45">
      <c r="B7" s="42" t="s">
        <v>61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35</v>
      </c>
      <c r="J7" s="1">
        <v>33</v>
      </c>
      <c r="K7" s="1">
        <v>28</v>
      </c>
      <c r="L7" s="1">
        <v>42</v>
      </c>
      <c r="M7" s="1">
        <v>50</v>
      </c>
    </row>
    <row r="8" spans="2:13" ht="19.5" customHeight="1" x14ac:dyDescent="0.45">
      <c r="B8" s="42" t="s">
        <v>58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24</v>
      </c>
      <c r="J8" s="1">
        <v>52</v>
      </c>
      <c r="K8" s="1">
        <v>31</v>
      </c>
      <c r="L8" s="1">
        <v>18</v>
      </c>
      <c r="M8" s="1">
        <v>73</v>
      </c>
    </row>
    <row r="9" spans="2:13" ht="19.5" customHeight="1" x14ac:dyDescent="0.45">
      <c r="B9" s="42" t="s">
        <v>62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34</v>
      </c>
      <c r="J9" s="1">
        <v>24</v>
      </c>
      <c r="K9" s="1">
        <v>44</v>
      </c>
      <c r="L9" s="1">
        <v>73</v>
      </c>
      <c r="M9" s="1">
        <v>29</v>
      </c>
    </row>
    <row r="10" spans="2:13" ht="19.5" customHeight="1" x14ac:dyDescent="0.45">
      <c r="B10" s="42" t="s">
        <v>60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33</v>
      </c>
      <c r="J10" s="1">
        <v>21</v>
      </c>
      <c r="K10" s="1">
        <v>26</v>
      </c>
      <c r="L10" s="1">
        <v>40</v>
      </c>
      <c r="M10" s="1">
        <v>70</v>
      </c>
    </row>
    <row r="11" spans="2:13" ht="19.5" customHeight="1" x14ac:dyDescent="0.45">
      <c r="B11" s="42" t="s">
        <v>63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40</v>
      </c>
      <c r="J11" s="1">
        <v>36</v>
      </c>
      <c r="K11" s="1">
        <v>35</v>
      </c>
      <c r="L11" s="1">
        <v>19</v>
      </c>
      <c r="M11" s="1">
        <v>51</v>
      </c>
    </row>
    <row r="12" spans="2:13" ht="19.5" customHeight="1" x14ac:dyDescent="0.45">
      <c r="B12" s="42" t="s">
        <v>53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84</v>
      </c>
      <c r="J12" s="1">
        <v>21</v>
      </c>
      <c r="K12" s="1">
        <v>16</v>
      </c>
      <c r="L12" s="1">
        <v>98</v>
      </c>
      <c r="M12" s="1">
        <v>20</v>
      </c>
    </row>
    <row r="13" spans="2:13" ht="19.5" customHeight="1" x14ac:dyDescent="0.45">
      <c r="B13" s="42" t="s">
        <v>46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60</v>
      </c>
      <c r="J13" s="1">
        <v>38</v>
      </c>
      <c r="K13" s="1">
        <v>36</v>
      </c>
      <c r="L13" s="1">
        <v>15</v>
      </c>
      <c r="M13" s="1">
        <v>45</v>
      </c>
    </row>
    <row r="14" spans="2:13" ht="19.5" customHeight="1" x14ac:dyDescent="0.45">
      <c r="B14" s="42" t="s">
        <v>56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25</v>
      </c>
      <c r="J14" s="1">
        <v>37</v>
      </c>
      <c r="K14" s="1">
        <v>53</v>
      </c>
      <c r="L14" s="1">
        <v>39</v>
      </c>
      <c r="M14" s="1">
        <v>75</v>
      </c>
    </row>
    <row r="15" spans="2:13" ht="19.5" customHeight="1" x14ac:dyDescent="0.45">
      <c r="B15" s="42" t="s">
        <v>50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27</v>
      </c>
      <c r="J15" s="1">
        <v>25</v>
      </c>
      <c r="K15" s="1">
        <v>12</v>
      </c>
      <c r="L15" s="1">
        <v>20</v>
      </c>
      <c r="M15" s="1">
        <v>25</v>
      </c>
    </row>
    <row r="16" spans="2:13" ht="19.5" customHeight="1" x14ac:dyDescent="0.45">
      <c r="B16" s="42" t="s">
        <v>65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49</v>
      </c>
      <c r="J16" s="1">
        <v>36</v>
      </c>
      <c r="K16" s="1">
        <v>25</v>
      </c>
      <c r="L16" s="1">
        <v>50</v>
      </c>
      <c r="M16" s="1">
        <v>52</v>
      </c>
    </row>
    <row r="17" spans="2:13" ht="19.5" customHeight="1" x14ac:dyDescent="0.45">
      <c r="B17" s="42" t="s">
        <v>54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30</v>
      </c>
      <c r="J17" s="1">
        <v>14</v>
      </c>
      <c r="K17" s="1">
        <v>51</v>
      </c>
      <c r="L17" s="1">
        <v>35</v>
      </c>
      <c r="M17" s="1">
        <v>28</v>
      </c>
    </row>
    <row r="18" spans="2:13" ht="19.5" customHeight="1" x14ac:dyDescent="0.45">
      <c r="B18" s="42" t="s">
        <v>49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41</v>
      </c>
      <c r="J18" s="1">
        <v>37</v>
      </c>
      <c r="K18" s="1">
        <v>19</v>
      </c>
      <c r="L18" s="1">
        <v>59</v>
      </c>
      <c r="M18" s="1">
        <v>37</v>
      </c>
    </row>
    <row r="19" spans="2:13" ht="19.5" customHeight="1" x14ac:dyDescent="0.45">
      <c r="B19" s="42" t="s">
        <v>57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41</v>
      </c>
      <c r="J19" s="1">
        <v>63</v>
      </c>
      <c r="K19" s="1">
        <v>36</v>
      </c>
      <c r="L19" s="1">
        <v>57</v>
      </c>
      <c r="M19" s="1">
        <v>28</v>
      </c>
    </row>
    <row r="20" spans="2:13" ht="19.5" customHeight="1" x14ac:dyDescent="0.45">
      <c r="B20" s="42" t="s">
        <v>45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78</v>
      </c>
      <c r="J20" s="1">
        <v>38</v>
      </c>
      <c r="K20" s="1">
        <v>17</v>
      </c>
      <c r="L20" s="1">
        <v>62</v>
      </c>
      <c r="M20" s="1">
        <v>31</v>
      </c>
    </row>
    <row r="21" spans="2:13" ht="19.5" customHeight="1" x14ac:dyDescent="0.45">
      <c r="B21" s="42" t="s">
        <v>43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90</v>
      </c>
      <c r="J21" s="1">
        <v>61</v>
      </c>
      <c r="K21" s="1">
        <v>28</v>
      </c>
      <c r="L21" s="1">
        <v>65</v>
      </c>
      <c r="M21" s="1">
        <v>65</v>
      </c>
    </row>
    <row r="22" spans="2:13" ht="19.5" customHeight="1" x14ac:dyDescent="0.45">
      <c r="B22" s="42" t="s">
        <v>44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55</v>
      </c>
      <c r="K22" s="1">
        <v>19</v>
      </c>
      <c r="L22" s="1">
        <v>84</v>
      </c>
      <c r="M22" s="1">
        <v>35</v>
      </c>
    </row>
    <row r="23" spans="2:13" ht="19.5" customHeight="1" x14ac:dyDescent="0.45">
      <c r="B23" s="42" t="s">
        <v>55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46</v>
      </c>
      <c r="J23" s="1">
        <v>46</v>
      </c>
      <c r="K23" s="1">
        <v>40</v>
      </c>
      <c r="L23" s="1">
        <v>57</v>
      </c>
      <c r="M23" s="1">
        <v>49</v>
      </c>
    </row>
    <row r="24" spans="2:13" ht="19.5" customHeight="1" x14ac:dyDescent="0.45">
      <c r="B24" s="42" t="s">
        <v>59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47</v>
      </c>
      <c r="J24" s="1">
        <v>13</v>
      </c>
      <c r="K24" s="1">
        <v>24</v>
      </c>
      <c r="L24" s="1">
        <v>32</v>
      </c>
      <c r="M24" s="1">
        <v>26</v>
      </c>
    </row>
    <row r="25" spans="2:13" ht="19.5" customHeight="1" x14ac:dyDescent="0.45">
      <c r="B25" s="42" t="s">
        <v>52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42</v>
      </c>
      <c r="J25" s="1">
        <v>32</v>
      </c>
      <c r="K25" s="1">
        <v>47</v>
      </c>
      <c r="L25" s="1">
        <v>37</v>
      </c>
      <c r="M25" s="1">
        <v>27</v>
      </c>
    </row>
    <row r="26" spans="2:13" ht="19.5" customHeight="1" x14ac:dyDescent="0.45">
      <c r="B26" s="42" t="s">
        <v>64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86</v>
      </c>
      <c r="J26" s="1">
        <v>49</v>
      </c>
      <c r="K26" s="1">
        <v>35</v>
      </c>
      <c r="L26" s="1">
        <v>80</v>
      </c>
      <c r="M26" s="1">
        <v>15</v>
      </c>
    </row>
    <row r="27" spans="2:13" ht="19.5" customHeight="1" x14ac:dyDescent="0.45">
      <c r="B27" s="42" t="s">
        <v>51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55</v>
      </c>
      <c r="J27" s="1">
        <v>64</v>
      </c>
      <c r="K27" s="1">
        <v>56</v>
      </c>
      <c r="L27" s="1">
        <v>34</v>
      </c>
      <c r="M27" s="1">
        <v>71</v>
      </c>
    </row>
    <row r="28" spans="2:13" ht="19.5" customHeight="1" x14ac:dyDescent="0.45">
      <c r="B28" s="42" t="s">
        <v>66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52</v>
      </c>
      <c r="J28" s="1">
        <v>18</v>
      </c>
      <c r="K28" s="1">
        <v>21</v>
      </c>
      <c r="L28" s="1">
        <v>42</v>
      </c>
      <c r="M28" s="1">
        <v>68</v>
      </c>
    </row>
    <row r="29" spans="2:13" ht="19.5" customHeight="1" x14ac:dyDescent="0.45">
      <c r="B29" s="42" t="s">
        <v>48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37</v>
      </c>
      <c r="J29" s="1">
        <v>58</v>
      </c>
      <c r="K29" s="1">
        <v>37</v>
      </c>
      <c r="L29" s="1">
        <v>39</v>
      </c>
      <c r="M29" s="1">
        <v>59</v>
      </c>
    </row>
    <row r="30" spans="2:13" ht="19.5" customHeight="1" x14ac:dyDescent="0.45">
      <c r="B30" s="42" t="s">
        <v>47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54</v>
      </c>
      <c r="J30" s="1">
        <v>42</v>
      </c>
      <c r="K30" s="1">
        <v>24</v>
      </c>
      <c r="L30" s="1">
        <v>69</v>
      </c>
      <c r="M30" s="1">
        <v>17</v>
      </c>
    </row>
    <row r="31" spans="2:13" ht="19.5" customHeight="1" x14ac:dyDescent="0.45">
      <c r="B31" s="42" t="s">
        <v>68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87</v>
      </c>
      <c r="J31" s="1">
        <v>22</v>
      </c>
      <c r="K31" s="1">
        <v>22</v>
      </c>
      <c r="L31" s="1">
        <v>20</v>
      </c>
      <c r="M31" s="1">
        <v>29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J1:K45">
    <sortCondition ref="J1:K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{62C12C4D-6761-47E1-9041-381B7FBB83A2}</x14:id>
        </ext>
      </extLst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{66D799F9-EFBB-4D5A-A73B-F3F1A96B9B58}</x14:id>
        </ext>
      </extLst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{793326A6-85F1-463A-A320-6BCB308175B5}</x14:id>
        </ext>
      </extLst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{A8946C5D-001A-4D66-B4F1-E26FBFE14369}</x14:id>
        </ext>
      </extLst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{727B210B-947E-44B4-A292-1E09D3BA03F5}</x14:id>
        </ext>
      </extLst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{69A43087-00B1-4D49-846C-3B06BAEE31A8}</x14:id>
        </ext>
      </extLst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{AF671643-2864-47BF-A45F-B480B902F698}</x14:id>
        </ext>
      </extLst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{D3BB53E0-14F3-4EFE-BA0B-CAD5861428EA}</x14:id>
        </ext>
      </extLst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{70D1471A-C7F4-4A4F-A3BE-943FD2AEBAD4}</x14:id>
        </ext>
      </extLst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{DD402CB3-DCC1-40E7-86D2-DED7874DEEE6}</x14:id>
        </ext>
      </extLst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{7531DBB7-1248-494B-9213-219B076EF638}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2C12C4D-6761-47E1-9041-381B7FBB83A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66D799F9-EFBB-4D5A-A73B-F3F1A96B9B5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793326A6-85F1-463A-A320-6BCB308175B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A8946C5D-001A-4D66-B4F1-E26FBFE1436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F35 F40 F42:F1048576</xm:sqref>
        </x14:conditionalFormatting>
        <x14:conditionalFormatting xmlns:xm="http://schemas.microsoft.com/office/excel/2006/main">
          <x14:cfRule type="dataBar" id="{727B210B-947E-44B4-A292-1E09D3BA03F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69A43087-00B1-4D49-846C-3B06BAEE31A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H40 H35 H42:H1048576</xm:sqref>
        </x14:conditionalFormatting>
        <x14:conditionalFormatting xmlns:xm="http://schemas.microsoft.com/office/excel/2006/main">
          <x14:cfRule type="dataBar" id="{AF671643-2864-47BF-A45F-B480B902F69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I40 I35 I42:I1048576</xm:sqref>
        </x14:conditionalFormatting>
        <x14:conditionalFormatting xmlns:xm="http://schemas.microsoft.com/office/excel/2006/main">
          <x14:cfRule type="dataBar" id="{D3BB53E0-14F3-4EFE-BA0B-CAD5861428E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70D1471A-C7F4-4A4F-A3BE-943FD2AEBAD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K35 K40 K42:K1048576</xm:sqref>
        </x14:conditionalFormatting>
        <x14:conditionalFormatting xmlns:xm="http://schemas.microsoft.com/office/excel/2006/main">
          <x14:cfRule type="dataBar" id="{DD402CB3-DCC1-40E7-86D2-DED7874DEEE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L35 L40 L42:L1048576</xm:sqref>
        </x14:conditionalFormatting>
        <x14:conditionalFormatting xmlns:xm="http://schemas.microsoft.com/office/excel/2006/main">
          <x14:cfRule type="dataBar" id="{7531DBB7-1248-494B-9213-219B076EF63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M40 M35 M42:M1048576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03643-A0E9-4870-BBEB-99350C576D59}">
  <sheetPr codeName="Sheet32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41" t="s">
        <v>41</v>
      </c>
      <c r="C2" s="41" t="s">
        <v>78</v>
      </c>
      <c r="D2" s="41" t="s">
        <v>1</v>
      </c>
      <c r="E2" s="41" t="s">
        <v>79</v>
      </c>
      <c r="F2" s="41" t="s">
        <v>75</v>
      </c>
      <c r="G2" s="41" t="s">
        <v>76</v>
      </c>
      <c r="H2" s="41" t="s">
        <v>80</v>
      </c>
      <c r="I2" s="41" t="s">
        <v>74</v>
      </c>
      <c r="J2" s="41" t="s">
        <v>72</v>
      </c>
      <c r="K2" s="41" t="s">
        <v>77</v>
      </c>
      <c r="L2" s="41" t="s">
        <v>73</v>
      </c>
      <c r="M2" s="41" t="s">
        <v>71</v>
      </c>
    </row>
    <row r="3" spans="2:13" ht="19.5" customHeight="1" x14ac:dyDescent="0.45">
      <c r="B3" s="46" t="s">
        <v>51</v>
      </c>
      <c r="C3" s="10">
        <v>17</v>
      </c>
      <c r="D3" s="10">
        <v>25</v>
      </c>
      <c r="E3" s="10">
        <v>86</v>
      </c>
      <c r="F3" s="10">
        <v>65</v>
      </c>
      <c r="G3" s="10">
        <v>21</v>
      </c>
      <c r="H3" s="10">
        <v>50</v>
      </c>
      <c r="I3" s="10">
        <v>38</v>
      </c>
      <c r="J3" s="10">
        <v>18</v>
      </c>
      <c r="K3" s="11">
        <v>19</v>
      </c>
      <c r="L3" s="11">
        <v>52</v>
      </c>
      <c r="M3" s="11">
        <v>50</v>
      </c>
    </row>
    <row r="4" spans="2:13" ht="19.5" customHeight="1" x14ac:dyDescent="0.45">
      <c r="B4" s="42" t="s">
        <v>59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85</v>
      </c>
      <c r="J4" s="1">
        <v>20</v>
      </c>
      <c r="K4" s="12">
        <v>50</v>
      </c>
      <c r="L4" s="12">
        <v>27</v>
      </c>
      <c r="M4" s="12">
        <v>18</v>
      </c>
    </row>
    <row r="5" spans="2:13" ht="19.5" customHeight="1" x14ac:dyDescent="0.45">
      <c r="B5" s="46" t="s">
        <v>43</v>
      </c>
      <c r="C5" s="10">
        <v>54</v>
      </c>
      <c r="D5" s="10">
        <v>73</v>
      </c>
      <c r="E5" s="10">
        <v>79</v>
      </c>
      <c r="F5" s="10">
        <v>40</v>
      </c>
      <c r="G5" s="10">
        <v>47</v>
      </c>
      <c r="H5" s="10">
        <v>88</v>
      </c>
      <c r="I5" s="10">
        <v>32</v>
      </c>
      <c r="J5" s="10">
        <v>42</v>
      </c>
      <c r="K5" s="11">
        <v>60</v>
      </c>
      <c r="L5" s="11">
        <v>72</v>
      </c>
      <c r="M5" s="11">
        <v>16</v>
      </c>
    </row>
    <row r="6" spans="2:13" ht="19.5" customHeight="1" x14ac:dyDescent="0.45">
      <c r="B6" s="42" t="s">
        <v>57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37</v>
      </c>
      <c r="J6" s="1">
        <v>18</v>
      </c>
      <c r="K6" s="12">
        <v>28</v>
      </c>
      <c r="L6" s="12">
        <v>45</v>
      </c>
      <c r="M6" s="12">
        <v>62</v>
      </c>
    </row>
    <row r="7" spans="2:13" ht="19.5" customHeight="1" x14ac:dyDescent="0.45">
      <c r="B7" s="46" t="s">
        <v>70</v>
      </c>
      <c r="C7" s="10">
        <v>25</v>
      </c>
      <c r="D7" s="10">
        <v>70</v>
      </c>
      <c r="E7" s="10">
        <v>43</v>
      </c>
      <c r="F7" s="10">
        <v>29</v>
      </c>
      <c r="G7" s="10">
        <v>37</v>
      </c>
      <c r="H7" s="10">
        <v>50</v>
      </c>
      <c r="I7" s="10">
        <v>35</v>
      </c>
      <c r="J7" s="10">
        <v>33</v>
      </c>
      <c r="K7" s="11">
        <v>28</v>
      </c>
      <c r="L7" s="11">
        <v>42</v>
      </c>
      <c r="M7" s="11">
        <v>50</v>
      </c>
    </row>
    <row r="8" spans="2:13" ht="19.5" customHeight="1" x14ac:dyDescent="0.45">
      <c r="B8" s="42" t="s">
        <v>55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24</v>
      </c>
      <c r="J8" s="1">
        <v>52</v>
      </c>
      <c r="K8" s="12">
        <v>31</v>
      </c>
      <c r="L8" s="12">
        <v>18</v>
      </c>
      <c r="M8" s="12">
        <v>73</v>
      </c>
    </row>
    <row r="9" spans="2:13" ht="19.5" customHeight="1" x14ac:dyDescent="0.45">
      <c r="B9" s="46" t="s">
        <v>47</v>
      </c>
      <c r="C9" s="10">
        <v>40</v>
      </c>
      <c r="D9" s="10">
        <v>28</v>
      </c>
      <c r="E9" s="10">
        <v>50</v>
      </c>
      <c r="F9" s="10">
        <v>70</v>
      </c>
      <c r="G9" s="10">
        <v>27</v>
      </c>
      <c r="H9" s="10">
        <v>40</v>
      </c>
      <c r="I9" s="10">
        <v>34</v>
      </c>
      <c r="J9" s="10">
        <v>24</v>
      </c>
      <c r="K9" s="11">
        <v>44</v>
      </c>
      <c r="L9" s="11">
        <v>73</v>
      </c>
      <c r="M9" s="11">
        <v>29</v>
      </c>
    </row>
    <row r="10" spans="2:13" ht="19.5" customHeight="1" x14ac:dyDescent="0.45">
      <c r="B10" s="42" t="s">
        <v>58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33</v>
      </c>
      <c r="J10" s="1">
        <v>21</v>
      </c>
      <c r="K10" s="12">
        <v>26</v>
      </c>
      <c r="L10" s="12">
        <v>40</v>
      </c>
      <c r="M10" s="12">
        <v>70</v>
      </c>
    </row>
    <row r="11" spans="2:13" ht="19.5" customHeight="1" x14ac:dyDescent="0.45">
      <c r="B11" s="46" t="s">
        <v>69</v>
      </c>
      <c r="C11" s="10">
        <v>31</v>
      </c>
      <c r="D11" s="10">
        <v>36</v>
      </c>
      <c r="E11" s="10">
        <v>65</v>
      </c>
      <c r="F11" s="10">
        <v>77</v>
      </c>
      <c r="G11" s="10">
        <v>40</v>
      </c>
      <c r="H11" s="10">
        <v>59</v>
      </c>
      <c r="I11" s="10">
        <v>40</v>
      </c>
      <c r="J11" s="10">
        <v>36</v>
      </c>
      <c r="K11" s="11">
        <v>35</v>
      </c>
      <c r="L11" s="11">
        <v>19</v>
      </c>
      <c r="M11" s="11">
        <v>51</v>
      </c>
    </row>
    <row r="12" spans="2:13" ht="19.5" customHeight="1" x14ac:dyDescent="0.45">
      <c r="B12" s="42" t="s">
        <v>52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84</v>
      </c>
      <c r="J12" s="1">
        <v>21</v>
      </c>
      <c r="K12" s="12">
        <v>16</v>
      </c>
      <c r="L12" s="12">
        <v>98</v>
      </c>
      <c r="M12" s="12">
        <v>20</v>
      </c>
    </row>
    <row r="13" spans="2:13" ht="19.5" customHeight="1" x14ac:dyDescent="0.45">
      <c r="B13" s="46" t="s">
        <v>45</v>
      </c>
      <c r="C13" s="10">
        <v>32</v>
      </c>
      <c r="D13" s="10">
        <v>37</v>
      </c>
      <c r="E13" s="10">
        <v>48</v>
      </c>
      <c r="F13" s="10">
        <v>55</v>
      </c>
      <c r="G13" s="10">
        <v>43</v>
      </c>
      <c r="H13" s="10">
        <v>65</v>
      </c>
      <c r="I13" s="10">
        <v>60</v>
      </c>
      <c r="J13" s="10">
        <v>38</v>
      </c>
      <c r="K13" s="11">
        <v>36</v>
      </c>
      <c r="L13" s="11">
        <v>15</v>
      </c>
      <c r="M13" s="11">
        <v>45</v>
      </c>
    </row>
    <row r="14" spans="2:13" ht="19.5" customHeight="1" x14ac:dyDescent="0.45">
      <c r="B14" s="42" t="s">
        <v>67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25</v>
      </c>
      <c r="J14" s="1">
        <v>37</v>
      </c>
      <c r="K14" s="12">
        <v>53</v>
      </c>
      <c r="L14" s="12">
        <v>39</v>
      </c>
      <c r="M14" s="12">
        <v>75</v>
      </c>
    </row>
    <row r="15" spans="2:13" ht="19.5" customHeight="1" x14ac:dyDescent="0.45">
      <c r="B15" s="46" t="s">
        <v>49</v>
      </c>
      <c r="C15" s="10">
        <v>11</v>
      </c>
      <c r="D15" s="10">
        <v>15</v>
      </c>
      <c r="E15" s="10">
        <v>66</v>
      </c>
      <c r="F15" s="10">
        <v>34</v>
      </c>
      <c r="G15" s="10">
        <v>28</v>
      </c>
      <c r="H15" s="10">
        <v>61</v>
      </c>
      <c r="I15" s="10">
        <v>27</v>
      </c>
      <c r="J15" s="10">
        <v>25</v>
      </c>
      <c r="K15" s="11">
        <v>12</v>
      </c>
      <c r="L15" s="11">
        <v>20</v>
      </c>
      <c r="M15" s="11">
        <v>25</v>
      </c>
    </row>
    <row r="16" spans="2:13" ht="19.5" customHeight="1" x14ac:dyDescent="0.45">
      <c r="B16" s="42" t="s">
        <v>68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49</v>
      </c>
      <c r="J16" s="1">
        <v>36</v>
      </c>
      <c r="K16" s="12">
        <v>25</v>
      </c>
      <c r="L16" s="12">
        <v>50</v>
      </c>
      <c r="M16" s="12">
        <v>52</v>
      </c>
    </row>
    <row r="17" spans="2:13" ht="19.5" customHeight="1" x14ac:dyDescent="0.45">
      <c r="B17" s="46" t="s">
        <v>56</v>
      </c>
      <c r="C17" s="10">
        <v>46</v>
      </c>
      <c r="D17" s="10">
        <v>40</v>
      </c>
      <c r="E17" s="10">
        <v>83</v>
      </c>
      <c r="F17" s="10">
        <v>82</v>
      </c>
      <c r="G17" s="10">
        <v>16</v>
      </c>
      <c r="H17" s="10">
        <v>45</v>
      </c>
      <c r="I17" s="10">
        <v>30</v>
      </c>
      <c r="J17" s="10">
        <v>14</v>
      </c>
      <c r="K17" s="11">
        <v>51</v>
      </c>
      <c r="L17" s="11">
        <v>35</v>
      </c>
      <c r="M17" s="11">
        <v>28</v>
      </c>
    </row>
    <row r="18" spans="2:13" ht="19.5" customHeight="1" x14ac:dyDescent="0.45">
      <c r="B18" s="42" t="s">
        <v>60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41</v>
      </c>
      <c r="J18" s="1">
        <v>37</v>
      </c>
      <c r="K18" s="12">
        <v>19</v>
      </c>
      <c r="L18" s="12">
        <v>59</v>
      </c>
      <c r="M18" s="12">
        <v>37</v>
      </c>
    </row>
    <row r="19" spans="2:13" ht="19.5" customHeight="1" x14ac:dyDescent="0.45">
      <c r="B19" s="46" t="s">
        <v>54</v>
      </c>
      <c r="C19" s="10">
        <v>32</v>
      </c>
      <c r="D19" s="10">
        <v>23</v>
      </c>
      <c r="E19" s="10">
        <v>75</v>
      </c>
      <c r="F19" s="10">
        <v>88</v>
      </c>
      <c r="G19" s="10">
        <v>70</v>
      </c>
      <c r="H19" s="10">
        <v>86</v>
      </c>
      <c r="I19" s="10">
        <v>41</v>
      </c>
      <c r="J19" s="10">
        <v>63</v>
      </c>
      <c r="K19" s="11">
        <v>36</v>
      </c>
      <c r="L19" s="11">
        <v>57</v>
      </c>
      <c r="M19" s="11">
        <v>28</v>
      </c>
    </row>
    <row r="20" spans="2:13" ht="19.5" customHeight="1" x14ac:dyDescent="0.45">
      <c r="B20" s="42" t="s">
        <v>62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78</v>
      </c>
      <c r="J20" s="1">
        <v>38</v>
      </c>
      <c r="K20" s="12">
        <v>17</v>
      </c>
      <c r="L20" s="12">
        <v>62</v>
      </c>
      <c r="M20" s="12">
        <v>31</v>
      </c>
    </row>
    <row r="21" spans="2:13" ht="19.5" customHeight="1" x14ac:dyDescent="0.45">
      <c r="B21" s="46" t="s">
        <v>50</v>
      </c>
      <c r="C21" s="10">
        <v>25</v>
      </c>
      <c r="D21" s="10">
        <v>41</v>
      </c>
      <c r="E21" s="10">
        <v>53</v>
      </c>
      <c r="F21" s="10">
        <v>63</v>
      </c>
      <c r="G21" s="10">
        <v>68</v>
      </c>
      <c r="H21" s="10">
        <v>55</v>
      </c>
      <c r="I21" s="10">
        <v>90</v>
      </c>
      <c r="J21" s="10">
        <v>61</v>
      </c>
      <c r="K21" s="11">
        <v>28</v>
      </c>
      <c r="L21" s="11">
        <v>65</v>
      </c>
      <c r="M21" s="11">
        <v>65</v>
      </c>
    </row>
    <row r="22" spans="2:13" ht="19.5" customHeight="1" x14ac:dyDescent="0.45">
      <c r="B22" s="42" t="s">
        <v>48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55</v>
      </c>
      <c r="K22" s="12">
        <v>19</v>
      </c>
      <c r="L22" s="12">
        <v>84</v>
      </c>
      <c r="M22" s="12">
        <v>35</v>
      </c>
    </row>
    <row r="23" spans="2:13" ht="19.5" customHeight="1" x14ac:dyDescent="0.45">
      <c r="B23" s="46" t="s">
        <v>46</v>
      </c>
      <c r="C23" s="10">
        <v>36</v>
      </c>
      <c r="D23" s="10">
        <v>14</v>
      </c>
      <c r="E23" s="10">
        <v>63</v>
      </c>
      <c r="F23" s="10">
        <v>64</v>
      </c>
      <c r="G23" s="10">
        <v>53</v>
      </c>
      <c r="H23" s="10">
        <v>77</v>
      </c>
      <c r="I23" s="10">
        <v>46</v>
      </c>
      <c r="J23" s="10">
        <v>46</v>
      </c>
      <c r="K23" s="11">
        <v>40</v>
      </c>
      <c r="L23" s="11">
        <v>57</v>
      </c>
      <c r="M23" s="11">
        <v>49</v>
      </c>
    </row>
    <row r="24" spans="2:13" ht="19.5" customHeight="1" x14ac:dyDescent="0.45">
      <c r="B24" s="42" t="s">
        <v>66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47</v>
      </c>
      <c r="J24" s="1">
        <v>13</v>
      </c>
      <c r="K24" s="12">
        <v>24</v>
      </c>
      <c r="L24" s="12">
        <v>32</v>
      </c>
      <c r="M24" s="12">
        <v>26</v>
      </c>
    </row>
    <row r="25" spans="2:13" ht="19.5" customHeight="1" x14ac:dyDescent="0.45">
      <c r="B25" s="46" t="s">
        <v>64</v>
      </c>
      <c r="C25" s="10">
        <v>43</v>
      </c>
      <c r="D25" s="10">
        <v>25</v>
      </c>
      <c r="E25" s="10">
        <v>67</v>
      </c>
      <c r="F25" s="10">
        <v>45</v>
      </c>
      <c r="G25" s="10">
        <v>36</v>
      </c>
      <c r="H25" s="10">
        <v>37</v>
      </c>
      <c r="I25" s="10">
        <v>42</v>
      </c>
      <c r="J25" s="10">
        <v>32</v>
      </c>
      <c r="K25" s="11">
        <v>47</v>
      </c>
      <c r="L25" s="11">
        <v>37</v>
      </c>
      <c r="M25" s="11">
        <v>27</v>
      </c>
    </row>
    <row r="26" spans="2:13" ht="19.5" customHeight="1" x14ac:dyDescent="0.45">
      <c r="B26" s="42" t="s">
        <v>63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86</v>
      </c>
      <c r="J26" s="1">
        <v>49</v>
      </c>
      <c r="K26" s="12">
        <v>35</v>
      </c>
      <c r="L26" s="12">
        <v>80</v>
      </c>
      <c r="M26" s="12">
        <v>15</v>
      </c>
    </row>
    <row r="27" spans="2:13" ht="19.5" customHeight="1" x14ac:dyDescent="0.45">
      <c r="B27" s="46" t="s">
        <v>61</v>
      </c>
      <c r="C27" s="10">
        <v>50</v>
      </c>
      <c r="D27" s="10">
        <v>63</v>
      </c>
      <c r="E27" s="10">
        <v>50</v>
      </c>
      <c r="F27" s="10">
        <v>63</v>
      </c>
      <c r="G27" s="10">
        <v>71</v>
      </c>
      <c r="H27" s="10">
        <v>42</v>
      </c>
      <c r="I27" s="10">
        <v>55</v>
      </c>
      <c r="J27" s="10">
        <v>64</v>
      </c>
      <c r="K27" s="11">
        <v>56</v>
      </c>
      <c r="L27" s="11">
        <v>34</v>
      </c>
      <c r="M27" s="11">
        <v>71</v>
      </c>
    </row>
    <row r="28" spans="2:13" ht="19.5" customHeight="1" x14ac:dyDescent="0.45">
      <c r="B28" s="42" t="s">
        <v>53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52</v>
      </c>
      <c r="J28" s="1">
        <v>18</v>
      </c>
      <c r="K28" s="12">
        <v>21</v>
      </c>
      <c r="L28" s="12">
        <v>42</v>
      </c>
      <c r="M28" s="12">
        <v>68</v>
      </c>
    </row>
    <row r="29" spans="2:13" ht="19.5" customHeight="1" x14ac:dyDescent="0.45">
      <c r="B29" s="46" t="s">
        <v>65</v>
      </c>
      <c r="C29" s="10">
        <v>33</v>
      </c>
      <c r="D29" s="10">
        <v>42</v>
      </c>
      <c r="E29" s="10">
        <v>95</v>
      </c>
      <c r="F29" s="10">
        <v>67</v>
      </c>
      <c r="G29" s="10">
        <v>65</v>
      </c>
      <c r="H29" s="10">
        <v>34</v>
      </c>
      <c r="I29" s="10">
        <v>37</v>
      </c>
      <c r="J29" s="10">
        <v>58</v>
      </c>
      <c r="K29" s="11">
        <v>37</v>
      </c>
      <c r="L29" s="11">
        <v>39</v>
      </c>
      <c r="M29" s="11">
        <v>59</v>
      </c>
    </row>
    <row r="30" spans="2:13" ht="19.5" customHeight="1" x14ac:dyDescent="0.45">
      <c r="B30" s="42" t="s">
        <v>44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54</v>
      </c>
      <c r="J30" s="1">
        <v>42</v>
      </c>
      <c r="K30" s="12">
        <v>24</v>
      </c>
      <c r="L30" s="12">
        <v>69</v>
      </c>
      <c r="M30" s="12">
        <v>17</v>
      </c>
    </row>
    <row r="31" spans="2:13" ht="19.5" customHeight="1" x14ac:dyDescent="0.45">
      <c r="B31" s="46" t="s">
        <v>42</v>
      </c>
      <c r="C31" s="10">
        <v>19</v>
      </c>
      <c r="D31" s="10">
        <v>23</v>
      </c>
      <c r="E31" s="10">
        <v>36</v>
      </c>
      <c r="F31" s="10">
        <v>47</v>
      </c>
      <c r="G31" s="10">
        <v>25</v>
      </c>
      <c r="H31" s="10">
        <v>43</v>
      </c>
      <c r="I31" s="10">
        <v>87</v>
      </c>
      <c r="J31" s="10">
        <v>22</v>
      </c>
      <c r="K31" s="11">
        <v>22</v>
      </c>
      <c r="L31" s="11">
        <v>20</v>
      </c>
      <c r="M31" s="11">
        <v>29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ref="A3:B31">
    <sortCondition ref="A3:A3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6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{268BE280-E316-45D7-BA57-85D940B7DC99}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5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{9E31439C-3F61-4DA6-ACE2-DF3077860456}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5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{AD01F622-8333-4D81-8405-9F63A262A1A6}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5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{429A5560-7BFD-42DE-828E-392A45BEF02D}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{89791079-EC2D-4552-87FA-8DFE8436FAC9}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5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{30490C60-9040-464D-BF80-4F0E860F05A1}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5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{4A10784C-B868-4E88-A2AE-5BFBCA292E17}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5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{EC67D1D9-E8E8-4B28-9921-E7B55E01C97C}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5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{031D4B22-C4DC-4B4F-86A8-F03D71BBD1DC}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5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{B7CFFF7E-1588-42E8-B7AA-3F74C2541F46}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5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{BB128DF4-3A9B-4E8E-A46B-9DF90FF70FB5}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68BE280-E316-45D7-BA57-85D940B7DC9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9E31439C-3F61-4DA6-ACE2-DF307786045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AD01F622-8333-4D81-8405-9F63A262A1A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429A5560-7BFD-42DE-828E-392A45BEF02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89791079-EC2D-4552-87FA-8DFE8436FAC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30490C60-9040-464D-BF80-4F0E860F05A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H35 H40 H42:H1048576</xm:sqref>
        </x14:conditionalFormatting>
        <x14:conditionalFormatting xmlns:xm="http://schemas.microsoft.com/office/excel/2006/main">
          <x14:cfRule type="dataBar" id="{4A10784C-B868-4E88-A2AE-5BFBCA292E1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EC67D1D9-E8E8-4B28-9921-E7B55E01C97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031D4B22-C4DC-4B4F-86A8-F03D71BBD1D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K40 K35 K42:K1048576</xm:sqref>
        </x14:conditionalFormatting>
        <x14:conditionalFormatting xmlns:xm="http://schemas.microsoft.com/office/excel/2006/main">
          <x14:cfRule type="dataBar" id="{B7CFFF7E-1588-42E8-B7AA-3F74C2541F4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L40 L35 L42:L1048576</xm:sqref>
        </x14:conditionalFormatting>
        <x14:conditionalFormatting xmlns:xm="http://schemas.microsoft.com/office/excel/2006/main">
          <x14:cfRule type="dataBar" id="{BB128DF4-3A9B-4E8E-A46B-9DF90FF70FB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M40 M35 M42:M1048576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6C3B8-B5B3-4ED0-A403-647B8ABEEF71}">
  <sheetPr codeName="Sheet33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41" t="s">
        <v>41</v>
      </c>
      <c r="C2" s="41" t="s">
        <v>72</v>
      </c>
      <c r="D2" s="41" t="s">
        <v>75</v>
      </c>
      <c r="E2" s="41" t="s">
        <v>1</v>
      </c>
      <c r="F2" s="41" t="s">
        <v>77</v>
      </c>
      <c r="G2" s="41" t="s">
        <v>73</v>
      </c>
      <c r="H2" s="41" t="s">
        <v>76</v>
      </c>
      <c r="I2" s="41" t="s">
        <v>78</v>
      </c>
      <c r="J2" s="41" t="s">
        <v>71</v>
      </c>
      <c r="K2" s="41" t="s">
        <v>74</v>
      </c>
      <c r="L2" s="41" t="s">
        <v>80</v>
      </c>
      <c r="M2" s="41" t="s">
        <v>79</v>
      </c>
    </row>
    <row r="3" spans="2:13" ht="19.5" customHeight="1" x14ac:dyDescent="0.45">
      <c r="B3" s="42" t="s">
        <v>57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38</v>
      </c>
      <c r="J3" s="1">
        <v>18</v>
      </c>
      <c r="K3" s="1">
        <v>19</v>
      </c>
      <c r="L3" s="1">
        <v>52</v>
      </c>
      <c r="M3" s="1">
        <v>50</v>
      </c>
    </row>
    <row r="4" spans="2:13" ht="19.5" customHeight="1" x14ac:dyDescent="0.45">
      <c r="B4" s="42" t="s">
        <v>60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85</v>
      </c>
      <c r="J4" s="1">
        <v>20</v>
      </c>
      <c r="K4" s="1">
        <v>50</v>
      </c>
      <c r="L4" s="1">
        <v>27</v>
      </c>
      <c r="M4" s="1">
        <v>18</v>
      </c>
    </row>
    <row r="5" spans="2:13" ht="19.5" customHeight="1" x14ac:dyDescent="0.45">
      <c r="B5" s="42" t="s">
        <v>66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32</v>
      </c>
      <c r="J5" s="1">
        <v>42</v>
      </c>
      <c r="K5" s="1">
        <v>60</v>
      </c>
      <c r="L5" s="1">
        <v>72</v>
      </c>
      <c r="M5" s="1">
        <v>16</v>
      </c>
    </row>
    <row r="6" spans="2:13" ht="19.5" customHeight="1" x14ac:dyDescent="0.45">
      <c r="B6" s="42" t="s">
        <v>62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37</v>
      </c>
      <c r="J6" s="1">
        <v>18</v>
      </c>
      <c r="K6" s="1">
        <v>28</v>
      </c>
      <c r="L6" s="1">
        <v>45</v>
      </c>
      <c r="M6" s="1">
        <v>62</v>
      </c>
    </row>
    <row r="7" spans="2:13" ht="19.5" customHeight="1" x14ac:dyDescent="0.45">
      <c r="B7" s="42" t="s">
        <v>43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35</v>
      </c>
      <c r="J7" s="1">
        <v>33</v>
      </c>
      <c r="K7" s="1">
        <v>28</v>
      </c>
      <c r="L7" s="1">
        <v>42</v>
      </c>
      <c r="M7" s="1">
        <v>50</v>
      </c>
    </row>
    <row r="8" spans="2:13" ht="19.5" customHeight="1" x14ac:dyDescent="0.45">
      <c r="B8" s="42" t="s">
        <v>52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24</v>
      </c>
      <c r="J8" s="1">
        <v>52</v>
      </c>
      <c r="K8" s="1">
        <v>31</v>
      </c>
      <c r="L8" s="1">
        <v>18</v>
      </c>
      <c r="M8" s="1">
        <v>73</v>
      </c>
    </row>
    <row r="9" spans="2:13" ht="19.5" customHeight="1" x14ac:dyDescent="0.45">
      <c r="B9" s="42" t="s">
        <v>56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34</v>
      </c>
      <c r="J9" s="1">
        <v>24</v>
      </c>
      <c r="K9" s="1">
        <v>44</v>
      </c>
      <c r="L9" s="1">
        <v>73</v>
      </c>
      <c r="M9" s="1">
        <v>29</v>
      </c>
    </row>
    <row r="10" spans="2:13" ht="19.5" customHeight="1" x14ac:dyDescent="0.45">
      <c r="B10" s="42" t="s">
        <v>44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33</v>
      </c>
      <c r="J10" s="1">
        <v>21</v>
      </c>
      <c r="K10" s="1">
        <v>26</v>
      </c>
      <c r="L10" s="1">
        <v>40</v>
      </c>
      <c r="M10" s="1">
        <v>70</v>
      </c>
    </row>
    <row r="11" spans="2:13" ht="19.5" customHeight="1" x14ac:dyDescent="0.45">
      <c r="B11" s="42" t="s">
        <v>69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40</v>
      </c>
      <c r="J11" s="1">
        <v>36</v>
      </c>
      <c r="K11" s="1">
        <v>35</v>
      </c>
      <c r="L11" s="1">
        <v>19</v>
      </c>
      <c r="M11" s="1">
        <v>51</v>
      </c>
    </row>
    <row r="12" spans="2:13" ht="19.5" customHeight="1" x14ac:dyDescent="0.45">
      <c r="B12" s="42" t="s">
        <v>45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84</v>
      </c>
      <c r="J12" s="1">
        <v>21</v>
      </c>
      <c r="K12" s="1">
        <v>16</v>
      </c>
      <c r="L12" s="1">
        <v>98</v>
      </c>
      <c r="M12" s="1">
        <v>20</v>
      </c>
    </row>
    <row r="13" spans="2:13" ht="19.5" customHeight="1" x14ac:dyDescent="0.45">
      <c r="B13" s="42" t="s">
        <v>61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60</v>
      </c>
      <c r="J13" s="1">
        <v>38</v>
      </c>
      <c r="K13" s="1">
        <v>36</v>
      </c>
      <c r="L13" s="1">
        <v>15</v>
      </c>
      <c r="M13" s="1">
        <v>45</v>
      </c>
    </row>
    <row r="14" spans="2:13" ht="19.5" customHeight="1" x14ac:dyDescent="0.45">
      <c r="B14" s="42" t="s">
        <v>46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25</v>
      </c>
      <c r="J14" s="1">
        <v>37</v>
      </c>
      <c r="K14" s="1">
        <v>53</v>
      </c>
      <c r="L14" s="1">
        <v>39</v>
      </c>
      <c r="M14" s="1">
        <v>75</v>
      </c>
    </row>
    <row r="15" spans="2:13" ht="19.5" customHeight="1" x14ac:dyDescent="0.45">
      <c r="B15" s="42" t="s">
        <v>49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27</v>
      </c>
      <c r="J15" s="1">
        <v>25</v>
      </c>
      <c r="K15" s="1">
        <v>12</v>
      </c>
      <c r="L15" s="1">
        <v>20</v>
      </c>
      <c r="M15" s="1">
        <v>25</v>
      </c>
    </row>
    <row r="16" spans="2:13" ht="19.5" customHeight="1" x14ac:dyDescent="0.45">
      <c r="B16" s="42" t="s">
        <v>68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49</v>
      </c>
      <c r="J16" s="1">
        <v>36</v>
      </c>
      <c r="K16" s="1">
        <v>25</v>
      </c>
      <c r="L16" s="1">
        <v>50</v>
      </c>
      <c r="M16" s="1">
        <v>52</v>
      </c>
    </row>
    <row r="17" spans="2:13" ht="19.5" customHeight="1" x14ac:dyDescent="0.45">
      <c r="B17" s="42" t="s">
        <v>47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30</v>
      </c>
      <c r="J17" s="1">
        <v>14</v>
      </c>
      <c r="K17" s="1">
        <v>51</v>
      </c>
      <c r="L17" s="1">
        <v>35</v>
      </c>
      <c r="M17" s="1">
        <v>28</v>
      </c>
    </row>
    <row r="18" spans="2:13" ht="19.5" customHeight="1" x14ac:dyDescent="0.45">
      <c r="B18" s="42" t="s">
        <v>64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41</v>
      </c>
      <c r="J18" s="1">
        <v>37</v>
      </c>
      <c r="K18" s="1">
        <v>19</v>
      </c>
      <c r="L18" s="1">
        <v>59</v>
      </c>
      <c r="M18" s="1">
        <v>37</v>
      </c>
    </row>
    <row r="19" spans="2:13" ht="19.5" customHeight="1" x14ac:dyDescent="0.45">
      <c r="B19" s="42" t="s">
        <v>59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41</v>
      </c>
      <c r="J19" s="1">
        <v>63</v>
      </c>
      <c r="K19" s="1">
        <v>36</v>
      </c>
      <c r="L19" s="1">
        <v>57</v>
      </c>
      <c r="M19" s="1">
        <v>28</v>
      </c>
    </row>
    <row r="20" spans="2:13" ht="19.5" customHeight="1" x14ac:dyDescent="0.45">
      <c r="B20" s="42" t="s">
        <v>65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78</v>
      </c>
      <c r="J20" s="1">
        <v>38</v>
      </c>
      <c r="K20" s="1">
        <v>17</v>
      </c>
      <c r="L20" s="1">
        <v>62</v>
      </c>
      <c r="M20" s="1">
        <v>31</v>
      </c>
    </row>
    <row r="21" spans="2:13" ht="19.5" customHeight="1" x14ac:dyDescent="0.45">
      <c r="B21" s="42" t="s">
        <v>50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90</v>
      </c>
      <c r="J21" s="1">
        <v>61</v>
      </c>
      <c r="K21" s="1">
        <v>28</v>
      </c>
      <c r="L21" s="1">
        <v>65</v>
      </c>
      <c r="M21" s="1">
        <v>65</v>
      </c>
    </row>
    <row r="22" spans="2:13" ht="19.5" customHeight="1" x14ac:dyDescent="0.45">
      <c r="B22" s="42" t="s">
        <v>51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55</v>
      </c>
      <c r="K22" s="1">
        <v>19</v>
      </c>
      <c r="L22" s="1">
        <v>84</v>
      </c>
      <c r="M22" s="1">
        <v>35</v>
      </c>
    </row>
    <row r="23" spans="2:13" ht="19.5" customHeight="1" x14ac:dyDescent="0.45">
      <c r="B23" s="42" t="s">
        <v>42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46</v>
      </c>
      <c r="J23" s="1">
        <v>46</v>
      </c>
      <c r="K23" s="1">
        <v>40</v>
      </c>
      <c r="L23" s="1">
        <v>57</v>
      </c>
      <c r="M23" s="1">
        <v>49</v>
      </c>
    </row>
    <row r="24" spans="2:13" ht="19.5" customHeight="1" x14ac:dyDescent="0.45">
      <c r="B24" s="42" t="s">
        <v>70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47</v>
      </c>
      <c r="J24" s="1">
        <v>13</v>
      </c>
      <c r="K24" s="1">
        <v>24</v>
      </c>
      <c r="L24" s="1">
        <v>32</v>
      </c>
      <c r="M24" s="1">
        <v>26</v>
      </c>
    </row>
    <row r="25" spans="2:13" ht="19.5" customHeight="1" x14ac:dyDescent="0.45">
      <c r="B25" s="42" t="s">
        <v>53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42</v>
      </c>
      <c r="J25" s="1">
        <v>32</v>
      </c>
      <c r="K25" s="1">
        <v>47</v>
      </c>
      <c r="L25" s="1">
        <v>37</v>
      </c>
      <c r="M25" s="1">
        <v>27</v>
      </c>
    </row>
    <row r="26" spans="2:13" ht="19.5" customHeight="1" x14ac:dyDescent="0.45">
      <c r="B26" s="42" t="s">
        <v>63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86</v>
      </c>
      <c r="J26" s="1">
        <v>49</v>
      </c>
      <c r="K26" s="1">
        <v>35</v>
      </c>
      <c r="L26" s="1">
        <v>80</v>
      </c>
      <c r="M26" s="1">
        <v>15</v>
      </c>
    </row>
    <row r="27" spans="2:13" ht="19.5" customHeight="1" x14ac:dyDescent="0.45">
      <c r="B27" s="42" t="s">
        <v>67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55</v>
      </c>
      <c r="J27" s="1">
        <v>64</v>
      </c>
      <c r="K27" s="1">
        <v>56</v>
      </c>
      <c r="L27" s="1">
        <v>34</v>
      </c>
      <c r="M27" s="1">
        <v>71</v>
      </c>
    </row>
    <row r="28" spans="2:13" ht="19.5" customHeight="1" x14ac:dyDescent="0.45">
      <c r="B28" s="42" t="s">
        <v>58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52</v>
      </c>
      <c r="J28" s="1">
        <v>18</v>
      </c>
      <c r="K28" s="1">
        <v>21</v>
      </c>
      <c r="L28" s="1">
        <v>42</v>
      </c>
      <c r="M28" s="1">
        <v>68</v>
      </c>
    </row>
    <row r="29" spans="2:13" ht="19.5" customHeight="1" x14ac:dyDescent="0.45">
      <c r="B29" s="42" t="s">
        <v>54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37</v>
      </c>
      <c r="J29" s="1">
        <v>58</v>
      </c>
      <c r="K29" s="1">
        <v>37</v>
      </c>
      <c r="L29" s="1">
        <v>39</v>
      </c>
      <c r="M29" s="1">
        <v>59</v>
      </c>
    </row>
    <row r="30" spans="2:13" ht="19.5" customHeight="1" x14ac:dyDescent="0.45">
      <c r="B30" s="42" t="s">
        <v>55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54</v>
      </c>
      <c r="J30" s="1">
        <v>42</v>
      </c>
      <c r="K30" s="1">
        <v>24</v>
      </c>
      <c r="L30" s="1">
        <v>69</v>
      </c>
      <c r="M30" s="1">
        <v>17</v>
      </c>
    </row>
    <row r="31" spans="2:13" ht="19.5" customHeight="1" x14ac:dyDescent="0.45">
      <c r="B31" s="42" t="s">
        <v>48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87</v>
      </c>
      <c r="J31" s="1">
        <v>22</v>
      </c>
      <c r="K31" s="1">
        <v>22</v>
      </c>
      <c r="L31" s="1">
        <v>20</v>
      </c>
      <c r="M31" s="1">
        <v>29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ref="A3:B31">
    <sortCondition ref="A3:A31"/>
  </sortState>
  <conditionalFormatting sqref="C2">
    <cfRule type="colorScale" priority="10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{79F5C833-158A-4992-8D56-6A6E6C4A4EB7}</x14:id>
        </ext>
      </extLst>
    </cfRule>
  </conditionalFormatting>
  <conditionalFormatting sqref="D2">
    <cfRule type="colorScale" priority="9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{556FCC7E-C4D8-4EBE-A1CD-FEEF665F12B8}</x14:id>
        </ext>
      </extLst>
    </cfRule>
  </conditionalFormatting>
  <conditionalFormatting sqref="E2">
    <cfRule type="colorScale" priority="8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{E850F51E-67F8-4CB3-9B43-A27DAEBF9352}</x14:id>
        </ext>
      </extLst>
    </cfRule>
  </conditionalFormatting>
  <conditionalFormatting sqref="F2">
    <cfRule type="colorScale" priority="7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{68D95A0D-A3D4-4764-98E6-CC84A016E320}</x14:id>
        </ext>
      </extLst>
    </cfRule>
  </conditionalFormatting>
  <conditionalFormatting sqref="G2">
    <cfRule type="colorScale" priority="6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{DF3D047B-AC00-4BCE-8727-63CD0D15297F}</x14:id>
        </ext>
      </extLst>
    </cfRule>
  </conditionalFormatting>
  <conditionalFormatting sqref="H2">
    <cfRule type="colorScale" priority="5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{020839A9-E164-4082-AAF4-AB04CE1F1871}</x14:id>
        </ext>
      </extLst>
    </cfRule>
  </conditionalFormatting>
  <conditionalFormatting sqref="I2">
    <cfRule type="colorScale" priority="4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{A1645AEC-1EB1-4638-9C2C-B8BA85CB570C}</x14:id>
        </ext>
      </extLst>
    </cfRule>
  </conditionalFormatting>
  <conditionalFormatting sqref="J2">
    <cfRule type="colorScale" priority="3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{C79A18CF-3449-456F-81AF-EDCCA1FC08AD}</x14:id>
        </ext>
      </extLst>
    </cfRule>
  </conditionalFormatting>
  <conditionalFormatting sqref="K2">
    <cfRule type="colorScale" priority="2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{E6059BCF-8F20-48B1-A6C1-FF1FF862D8A2}</x14:id>
        </ext>
      </extLst>
    </cfRule>
  </conditionalFormatting>
  <conditionalFormatting sqref="L2">
    <cfRule type="colorScale" priority="1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{883ED4AD-EA69-4E97-BDB4-D5AA3337C0D8}</x14:id>
        </ext>
      </extLst>
    </cfRule>
  </conditionalFormatting>
  <conditionalFormatting sqref="M2">
    <cfRule type="colorScale" priority="1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{189E6323-62A7-4DDD-B537-E9A0FBF430E9}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9F5C833-158A-4992-8D56-6A6E6C4A4EB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556FCC7E-C4D8-4EBE-A1CD-FEEF665F12B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E850F51E-67F8-4CB3-9B43-A27DAEBF935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68D95A0D-A3D4-4764-98E6-CC84A016E32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DF3D047B-AC00-4BCE-8727-63CD0D15297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020839A9-E164-4082-AAF4-AB04CE1F187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H35 H40 H42:H1048576</xm:sqref>
        </x14:conditionalFormatting>
        <x14:conditionalFormatting xmlns:xm="http://schemas.microsoft.com/office/excel/2006/main">
          <x14:cfRule type="dataBar" id="{A1645AEC-1EB1-4638-9C2C-B8BA85CB570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C79A18CF-3449-456F-81AF-EDCCA1FC08A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E6059BCF-8F20-48B1-A6C1-FF1FF862D8A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K40 K35 K42:K1048576</xm:sqref>
        </x14:conditionalFormatting>
        <x14:conditionalFormatting xmlns:xm="http://schemas.microsoft.com/office/excel/2006/main">
          <x14:cfRule type="dataBar" id="{883ED4AD-EA69-4E97-BDB4-D5AA3337C0D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L40 L35 L42:L1048576</xm:sqref>
        </x14:conditionalFormatting>
        <x14:conditionalFormatting xmlns:xm="http://schemas.microsoft.com/office/excel/2006/main">
          <x14:cfRule type="dataBar" id="{189E6323-62A7-4DDD-B537-E9A0FBF430E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M40 M35 M42:M1048576</xm:sqref>
        </x14:conditionalFormatting>
      </x14:conditionalFormatting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0B09-8F5E-48B6-8B12-982831A11CBC}">
  <sheetPr codeName="Sheet34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41" t="s">
        <v>41</v>
      </c>
      <c r="C2" s="41" t="s">
        <v>78</v>
      </c>
      <c r="D2" s="41" t="s">
        <v>75</v>
      </c>
      <c r="E2" s="41" t="s">
        <v>77</v>
      </c>
      <c r="F2" s="41" t="s">
        <v>80</v>
      </c>
      <c r="G2" s="41" t="s">
        <v>79</v>
      </c>
      <c r="H2" s="41" t="s">
        <v>73</v>
      </c>
      <c r="I2" s="41" t="s">
        <v>76</v>
      </c>
      <c r="J2" s="41" t="s">
        <v>74</v>
      </c>
      <c r="K2" s="41" t="s">
        <v>72</v>
      </c>
      <c r="L2" s="41" t="s">
        <v>1</v>
      </c>
      <c r="M2" s="41" t="s">
        <v>71</v>
      </c>
    </row>
    <row r="3" spans="2:13" ht="19.5" customHeight="1" x14ac:dyDescent="0.45">
      <c r="B3" s="42" t="s">
        <v>50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38</v>
      </c>
      <c r="J3" s="1">
        <v>18</v>
      </c>
      <c r="K3" s="1">
        <v>19</v>
      </c>
      <c r="L3" s="1">
        <v>52</v>
      </c>
      <c r="M3" s="1">
        <v>50</v>
      </c>
    </row>
    <row r="4" spans="2:13" ht="19.5" customHeight="1" x14ac:dyDescent="0.45">
      <c r="B4" s="42" t="s">
        <v>47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85</v>
      </c>
      <c r="J4" s="1">
        <v>20</v>
      </c>
      <c r="K4" s="1">
        <v>50</v>
      </c>
      <c r="L4" s="1">
        <v>27</v>
      </c>
      <c r="M4" s="1">
        <v>18</v>
      </c>
    </row>
    <row r="5" spans="2:13" ht="19.5" customHeight="1" x14ac:dyDescent="0.45">
      <c r="B5" s="42" t="s">
        <v>61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32</v>
      </c>
      <c r="J5" s="1">
        <v>42</v>
      </c>
      <c r="K5" s="1">
        <v>60</v>
      </c>
      <c r="L5" s="1">
        <v>72</v>
      </c>
      <c r="M5" s="1">
        <v>16</v>
      </c>
    </row>
    <row r="6" spans="2:13" ht="19.5" customHeight="1" x14ac:dyDescent="0.45">
      <c r="B6" s="42" t="s">
        <v>69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37</v>
      </c>
      <c r="J6" s="1">
        <v>18</v>
      </c>
      <c r="K6" s="1">
        <v>28</v>
      </c>
      <c r="L6" s="1">
        <v>45</v>
      </c>
      <c r="M6" s="1">
        <v>62</v>
      </c>
    </row>
    <row r="7" spans="2:13" ht="19.5" customHeight="1" x14ac:dyDescent="0.45">
      <c r="B7" s="42" t="s">
        <v>44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35</v>
      </c>
      <c r="J7" s="1">
        <v>33</v>
      </c>
      <c r="K7" s="1">
        <v>28</v>
      </c>
      <c r="L7" s="1">
        <v>42</v>
      </c>
      <c r="M7" s="1">
        <v>50</v>
      </c>
    </row>
    <row r="8" spans="2:13" ht="19.5" customHeight="1" x14ac:dyDescent="0.45">
      <c r="B8" s="42" t="s">
        <v>63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24</v>
      </c>
      <c r="J8" s="1">
        <v>52</v>
      </c>
      <c r="K8" s="1">
        <v>31</v>
      </c>
      <c r="L8" s="1">
        <v>18</v>
      </c>
      <c r="M8" s="1">
        <v>73</v>
      </c>
    </row>
    <row r="9" spans="2:13" ht="19.5" customHeight="1" x14ac:dyDescent="0.45">
      <c r="B9" s="42" t="s">
        <v>58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34</v>
      </c>
      <c r="J9" s="1">
        <v>24</v>
      </c>
      <c r="K9" s="1">
        <v>44</v>
      </c>
      <c r="L9" s="1">
        <v>73</v>
      </c>
      <c r="M9" s="1">
        <v>29</v>
      </c>
    </row>
    <row r="10" spans="2:13" ht="19.5" customHeight="1" x14ac:dyDescent="0.45">
      <c r="B10" s="42" t="s">
        <v>60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33</v>
      </c>
      <c r="J10" s="1">
        <v>21</v>
      </c>
      <c r="K10" s="1">
        <v>26</v>
      </c>
      <c r="L10" s="1">
        <v>40</v>
      </c>
      <c r="M10" s="1">
        <v>70</v>
      </c>
    </row>
    <row r="11" spans="2:13" ht="19.5" customHeight="1" x14ac:dyDescent="0.45">
      <c r="B11" s="42" t="s">
        <v>59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40</v>
      </c>
      <c r="J11" s="1">
        <v>36</v>
      </c>
      <c r="K11" s="1">
        <v>35</v>
      </c>
      <c r="L11" s="1">
        <v>19</v>
      </c>
      <c r="M11" s="1">
        <v>51</v>
      </c>
    </row>
    <row r="12" spans="2:13" ht="19.5" customHeight="1" x14ac:dyDescent="0.45">
      <c r="B12" s="42" t="s">
        <v>62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84</v>
      </c>
      <c r="J12" s="1">
        <v>21</v>
      </c>
      <c r="K12" s="1">
        <v>16</v>
      </c>
      <c r="L12" s="1">
        <v>98</v>
      </c>
      <c r="M12" s="1">
        <v>20</v>
      </c>
    </row>
    <row r="13" spans="2:13" ht="19.5" customHeight="1" x14ac:dyDescent="0.45">
      <c r="B13" s="42" t="s">
        <v>70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60</v>
      </c>
      <c r="J13" s="1">
        <v>38</v>
      </c>
      <c r="K13" s="1">
        <v>36</v>
      </c>
      <c r="L13" s="1">
        <v>15</v>
      </c>
      <c r="M13" s="1">
        <v>45</v>
      </c>
    </row>
    <row r="14" spans="2:13" ht="19.5" customHeight="1" x14ac:dyDescent="0.45">
      <c r="B14" s="42" t="s">
        <v>57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25</v>
      </c>
      <c r="J14" s="1">
        <v>37</v>
      </c>
      <c r="K14" s="1">
        <v>53</v>
      </c>
      <c r="L14" s="1">
        <v>39</v>
      </c>
      <c r="M14" s="1">
        <v>75</v>
      </c>
    </row>
    <row r="15" spans="2:13" ht="19.5" customHeight="1" x14ac:dyDescent="0.45">
      <c r="B15" s="42" t="s">
        <v>51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27</v>
      </c>
      <c r="J15" s="1">
        <v>25</v>
      </c>
      <c r="K15" s="1">
        <v>12</v>
      </c>
      <c r="L15" s="1">
        <v>20</v>
      </c>
      <c r="M15" s="1">
        <v>25</v>
      </c>
    </row>
    <row r="16" spans="2:13" ht="19.5" customHeight="1" x14ac:dyDescent="0.45">
      <c r="B16" s="42" t="s">
        <v>67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49</v>
      </c>
      <c r="J16" s="1">
        <v>36</v>
      </c>
      <c r="K16" s="1">
        <v>25</v>
      </c>
      <c r="L16" s="1">
        <v>50</v>
      </c>
      <c r="M16" s="1">
        <v>52</v>
      </c>
    </row>
    <row r="17" spans="2:13" ht="19.5" customHeight="1" x14ac:dyDescent="0.45">
      <c r="B17" s="42" t="s">
        <v>46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30</v>
      </c>
      <c r="J17" s="1">
        <v>14</v>
      </c>
      <c r="K17" s="1">
        <v>51</v>
      </c>
      <c r="L17" s="1">
        <v>35</v>
      </c>
      <c r="M17" s="1">
        <v>28</v>
      </c>
    </row>
    <row r="18" spans="2:13" ht="19.5" customHeight="1" x14ac:dyDescent="0.45">
      <c r="B18" s="42" t="s">
        <v>65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41</v>
      </c>
      <c r="J18" s="1">
        <v>37</v>
      </c>
      <c r="K18" s="1">
        <v>19</v>
      </c>
      <c r="L18" s="1">
        <v>59</v>
      </c>
      <c r="M18" s="1">
        <v>37</v>
      </c>
    </row>
    <row r="19" spans="2:13" ht="19.5" customHeight="1" x14ac:dyDescent="0.45">
      <c r="B19" s="42" t="s">
        <v>55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41</v>
      </c>
      <c r="J19" s="1">
        <v>63</v>
      </c>
      <c r="K19" s="1">
        <v>36</v>
      </c>
      <c r="L19" s="1">
        <v>57</v>
      </c>
      <c r="M19" s="1">
        <v>28</v>
      </c>
    </row>
    <row r="20" spans="2:13" ht="19.5" customHeight="1" x14ac:dyDescent="0.45">
      <c r="B20" s="42" t="s">
        <v>56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78</v>
      </c>
      <c r="J20" s="1">
        <v>38</v>
      </c>
      <c r="K20" s="1">
        <v>17</v>
      </c>
      <c r="L20" s="1">
        <v>62</v>
      </c>
      <c r="M20" s="1">
        <v>31</v>
      </c>
    </row>
    <row r="21" spans="2:13" ht="19.5" customHeight="1" x14ac:dyDescent="0.45">
      <c r="B21" s="42" t="s">
        <v>52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90</v>
      </c>
      <c r="J21" s="1">
        <v>61</v>
      </c>
      <c r="K21" s="1">
        <v>28</v>
      </c>
      <c r="L21" s="1">
        <v>65</v>
      </c>
      <c r="M21" s="1">
        <v>65</v>
      </c>
    </row>
    <row r="22" spans="2:13" ht="19.5" customHeight="1" x14ac:dyDescent="0.45">
      <c r="B22" s="42" t="s">
        <v>53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55</v>
      </c>
      <c r="K22" s="1">
        <v>19</v>
      </c>
      <c r="L22" s="1">
        <v>84</v>
      </c>
      <c r="M22" s="1">
        <v>35</v>
      </c>
    </row>
    <row r="23" spans="2:13" ht="19.5" customHeight="1" x14ac:dyDescent="0.45">
      <c r="B23" s="42" t="s">
        <v>49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46</v>
      </c>
      <c r="J23" s="1">
        <v>46</v>
      </c>
      <c r="K23" s="1">
        <v>40</v>
      </c>
      <c r="L23" s="1">
        <v>57</v>
      </c>
      <c r="M23" s="1">
        <v>49</v>
      </c>
    </row>
    <row r="24" spans="2:13" ht="19.5" customHeight="1" x14ac:dyDescent="0.45">
      <c r="B24" s="42" t="s">
        <v>45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47</v>
      </c>
      <c r="J24" s="1">
        <v>13</v>
      </c>
      <c r="K24" s="1">
        <v>24</v>
      </c>
      <c r="L24" s="1">
        <v>32</v>
      </c>
      <c r="M24" s="1">
        <v>26</v>
      </c>
    </row>
    <row r="25" spans="2:13" ht="19.5" customHeight="1" x14ac:dyDescent="0.45">
      <c r="B25" s="42" t="s">
        <v>68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42</v>
      </c>
      <c r="J25" s="1">
        <v>32</v>
      </c>
      <c r="K25" s="1">
        <v>47</v>
      </c>
      <c r="L25" s="1">
        <v>37</v>
      </c>
      <c r="M25" s="1">
        <v>27</v>
      </c>
    </row>
    <row r="26" spans="2:13" ht="19.5" customHeight="1" x14ac:dyDescent="0.45">
      <c r="B26" s="42" t="s">
        <v>66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86</v>
      </c>
      <c r="J26" s="1">
        <v>49</v>
      </c>
      <c r="K26" s="1">
        <v>35</v>
      </c>
      <c r="L26" s="1">
        <v>80</v>
      </c>
      <c r="M26" s="1">
        <v>15</v>
      </c>
    </row>
    <row r="27" spans="2:13" ht="19.5" customHeight="1" x14ac:dyDescent="0.45">
      <c r="B27" s="42" t="s">
        <v>48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55</v>
      </c>
      <c r="J27" s="1">
        <v>64</v>
      </c>
      <c r="K27" s="1">
        <v>56</v>
      </c>
      <c r="L27" s="1">
        <v>34</v>
      </c>
      <c r="M27" s="1">
        <v>71</v>
      </c>
    </row>
    <row r="28" spans="2:13" ht="19.5" customHeight="1" x14ac:dyDescent="0.45">
      <c r="B28" s="42" t="s">
        <v>43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52</v>
      </c>
      <c r="J28" s="1">
        <v>18</v>
      </c>
      <c r="K28" s="1">
        <v>21</v>
      </c>
      <c r="L28" s="1">
        <v>42</v>
      </c>
      <c r="M28" s="1">
        <v>68</v>
      </c>
    </row>
    <row r="29" spans="2:13" ht="19.5" customHeight="1" x14ac:dyDescent="0.45">
      <c r="B29" s="42" t="s">
        <v>64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37</v>
      </c>
      <c r="J29" s="1">
        <v>58</v>
      </c>
      <c r="K29" s="1">
        <v>37</v>
      </c>
      <c r="L29" s="1">
        <v>39</v>
      </c>
      <c r="M29" s="1">
        <v>59</v>
      </c>
    </row>
    <row r="30" spans="2:13" ht="19.5" customHeight="1" x14ac:dyDescent="0.45">
      <c r="B30" s="42" t="s">
        <v>54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54</v>
      </c>
      <c r="J30" s="1">
        <v>42</v>
      </c>
      <c r="K30" s="1">
        <v>24</v>
      </c>
      <c r="L30" s="1">
        <v>69</v>
      </c>
      <c r="M30" s="1">
        <v>17</v>
      </c>
    </row>
    <row r="31" spans="2:13" ht="19.5" customHeight="1" x14ac:dyDescent="0.45">
      <c r="B31" s="42" t="s">
        <v>42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87</v>
      </c>
      <c r="J31" s="1">
        <v>22</v>
      </c>
      <c r="K31" s="1">
        <v>22</v>
      </c>
      <c r="L31" s="1">
        <v>20</v>
      </c>
      <c r="M31" s="1">
        <v>29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47"/>
    </row>
  </sheetData>
  <sortState xmlns:xlrd2="http://schemas.microsoft.com/office/spreadsheetml/2017/richdata2" ref="A3:B31">
    <sortCondition ref="A3:A31"/>
  </sortState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{B3B873BB-FFAB-45CC-B815-AE795AA2B446}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{18EC9C94-074D-4C6B-9F58-E1E02A9901DC}</x14:id>
        </ext>
      </extLst>
    </cfRule>
  </conditionalFormatting>
  <conditionalFormatting sqref="C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10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{4944B887-3602-4294-A23A-1C44040623C3}</x14:id>
        </ext>
      </extLst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{31835C9A-539F-4702-B6F3-92EBD12236CE}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{D50C0E75-5EC9-4381-AFE4-484EFC1508DF}</x14:id>
        </ext>
      </extLst>
    </cfRule>
  </conditionalFormatting>
  <conditionalFormatting sqref="D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10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{4D156833-5964-4134-8378-A6AF0073F6D7}</x14:id>
        </ext>
      </extLst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{9356F486-ECF8-485C-8F2F-350877EC16C5}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{DB3F1E5B-4333-4F01-AA7F-D9B68DF19E5D}</x14:id>
        </ext>
      </extLst>
    </cfRule>
  </conditionalFormatting>
  <conditionalFormatting sqref="E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10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{92A9A966-06F3-448C-9D41-46DA9791752A}</x14:id>
        </ext>
      </extLst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{4D6AA1B6-4F31-41DF-941E-168C4B29CFE2}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{319EB123-5744-4CB6-8A1B-5686172B309D}</x14:id>
        </ext>
      </extLst>
    </cfRule>
  </conditionalFormatting>
  <conditionalFormatting sqref="F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10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{6428BD47-9DF1-4D42-A7AF-2B9EA0BEB470}</x14:id>
        </ext>
      </extLst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{14D9C63B-D437-4B81-881E-E73347AB6656}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{6F05A562-89D2-420E-8A50-B8D8C751B7A8}</x14:id>
        </ext>
      </extLst>
    </cfRule>
  </conditionalFormatting>
  <conditionalFormatting sqref="G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10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{39ED7274-8E54-4F6E-B449-86E3F531F8D4}</x14:id>
        </ext>
      </extLst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{E303F6AC-0165-458F-BA4D-D397F716A43E}</x14:id>
        </ext>
      </extLst>
    </cfRule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{81E82A5B-063A-4992-83ED-E528AFD943DE}</x14:id>
        </ext>
      </extLst>
    </cfRule>
  </conditionalFormatting>
  <conditionalFormatting sqref="H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9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{FCB51270-0A6B-4331-9F93-49F8FA79F40A}</x14:id>
        </ext>
      </extLst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{AD2F555E-7D25-4B47-B60B-C46AFC1F26EE}</x14:id>
        </ext>
      </extLst>
    </cfRule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{7015A219-E69C-4002-80D9-C10987A63CBA}</x14:id>
        </ext>
      </extLst>
    </cfRule>
  </conditionalFormatting>
  <conditionalFormatting sqref="I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9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{C262CF5D-1707-40F5-8231-C1A730516745}</x14:id>
        </ext>
      </extLst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{9BED9EA8-6EED-4CBA-9EBB-0386449CDA63}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{27427261-88BB-45F5-BA59-E310DCDC358D}</x14:id>
        </ext>
      </extLst>
    </cfRule>
  </conditionalFormatting>
  <conditionalFormatting sqref="J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9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{0B17546A-007F-43BB-B3EC-059A7AFABE08}</x14:id>
        </ext>
      </extLst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{E8F11ABF-092E-49B1-B701-E0528EE784F7}</x14:id>
        </ext>
      </extLst>
    </cfRule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{B1384330-96BB-401F-9AE7-D15FC2F6F03C}</x14:id>
        </ext>
      </extLst>
    </cfRule>
  </conditionalFormatting>
  <conditionalFormatting sqref="K32">
    <cfRule type="colorScale" priority="85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9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{8FBA35E8-C1F2-4CB8-A284-97B715A4DE47}</x14:id>
        </ext>
      </extLst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{43848208-6E3B-4228-B2A5-2ADF8B66E050}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{AC0F6DB6-E4A0-4ECA-B64C-0A2704985E1E}</x14:id>
        </ext>
      </extLst>
    </cfRule>
  </conditionalFormatting>
  <conditionalFormatting sqref="L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9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{BB32722D-D374-48A4-B394-A654475AA58C}</x14:id>
        </ext>
      </extLst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{7285E330-F228-4751-AFBB-02D5A3F1BE1A}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{A47CF37B-6E65-4156-89F4-957E9DD3C96A}</x14:id>
        </ext>
      </extLst>
    </cfRule>
  </conditionalFormatting>
  <conditionalFormatting sqref="M32">
    <cfRule type="colorScale" priority="83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9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{3D773DEB-9D18-4B78-8B3B-5C92F2E1A4F5}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3B873BB-FFAB-45CC-B815-AE795AA2B44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8EC9C94-074D-4C6B-9F58-E1E02A9901D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4944B887-3602-4294-A23A-1C44040623C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C40 C35 C42:C1048576</xm:sqref>
        </x14:conditionalFormatting>
        <x14:conditionalFormatting xmlns:xm="http://schemas.microsoft.com/office/excel/2006/main">
          <x14:cfRule type="dataBar" id="{31835C9A-539F-4702-B6F3-92EBD12236C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50C0E75-5EC9-4381-AFE4-484EFC1508D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4D156833-5964-4134-8378-A6AF0073F6D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D40 D35 D42:D1048576</xm:sqref>
        </x14:conditionalFormatting>
        <x14:conditionalFormatting xmlns:xm="http://schemas.microsoft.com/office/excel/2006/main">
          <x14:cfRule type="dataBar" id="{9356F486-ECF8-485C-8F2F-350877EC16C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B3F1E5B-4333-4F01-AA7F-D9B68DF19E5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92A9A966-06F3-448C-9D41-46DA9791752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E40 E35 E42:E1048576</xm:sqref>
        </x14:conditionalFormatting>
        <x14:conditionalFormatting xmlns:xm="http://schemas.microsoft.com/office/excel/2006/main">
          <x14:cfRule type="dataBar" id="{4D6AA1B6-4F31-41DF-941E-168C4B29CFE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19EB123-5744-4CB6-8A1B-5686172B309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6428BD47-9DF1-4D42-A7AF-2B9EA0BEB47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14D9C63B-D437-4B81-881E-E73347AB665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F05A562-89D2-420E-8A50-B8D8C751B7A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39ED7274-8E54-4F6E-B449-86E3F531F8D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G40 G35 G42:G1048576</xm:sqref>
        </x14:conditionalFormatting>
        <x14:conditionalFormatting xmlns:xm="http://schemas.microsoft.com/office/excel/2006/main">
          <x14:cfRule type="dataBar" id="{E303F6AC-0165-458F-BA4D-D397F716A43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1E82A5B-063A-4992-83ED-E528AFD943D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FCB51270-0A6B-4331-9F93-49F8FA79F40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H40 H35 H42:H1048576</xm:sqref>
        </x14:conditionalFormatting>
        <x14:conditionalFormatting xmlns:xm="http://schemas.microsoft.com/office/excel/2006/main">
          <x14:cfRule type="dataBar" id="{AD2F555E-7D25-4B47-B60B-C46AFC1F26E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015A219-E69C-4002-80D9-C10987A63CB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C262CF5D-1707-40F5-8231-C1A73051674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9BED9EA8-6EED-4CBA-9EBB-0386449CDA6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7427261-88BB-45F5-BA59-E310DCDC358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0B17546A-007F-43BB-B3EC-059A7AFABE0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J35 J40 J42:J1048576</xm:sqref>
        </x14:conditionalFormatting>
        <x14:conditionalFormatting xmlns:xm="http://schemas.microsoft.com/office/excel/2006/main">
          <x14:cfRule type="dataBar" id="{E8F11ABF-092E-49B1-B701-E0528EE784F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1384330-96BB-401F-9AE7-D15FC2F6F03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8FBA35E8-C1F2-4CB8-A284-97B715A4DE4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K35 K40 K42:K1048576</xm:sqref>
        </x14:conditionalFormatting>
        <x14:conditionalFormatting xmlns:xm="http://schemas.microsoft.com/office/excel/2006/main">
          <x14:cfRule type="dataBar" id="{43848208-6E3B-4228-B2A5-2ADF8B66E05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C0F6DB6-E4A0-4ECA-B64C-0A2704985E1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BB32722D-D374-48A4-B394-A654475AA58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L35 L40 L42:L1048576</xm:sqref>
        </x14:conditionalFormatting>
        <x14:conditionalFormatting xmlns:xm="http://schemas.microsoft.com/office/excel/2006/main">
          <x14:cfRule type="dataBar" id="{7285E330-F228-4751-AFBB-02D5A3F1BE1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47CF37B-6E65-4156-89F4-957E9DD3C96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  <x14:conditionalFormatting xmlns:xm="http://schemas.microsoft.com/office/excel/2006/main">
          <x14:cfRule type="dataBar" id="{3D773DEB-9D18-4B78-8B3B-5C92F2E1A4F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M35 M40 M42:M1048576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B589-308E-4D49-BBAC-E472090C6252}">
  <sheetPr codeName="Sheet10"/>
  <dimension ref="A1:M41"/>
  <sheetViews>
    <sheetView workbookViewId="0"/>
  </sheetViews>
  <sheetFormatPr defaultColWidth="16.54296875" defaultRowHeight="14.5" x14ac:dyDescent="0.35"/>
  <cols>
    <col min="1" max="1" width="10.7265625" style="5" customWidth="1"/>
    <col min="2" max="2" width="35.54296875" customWidth="1"/>
    <col min="14" max="14" width="10.7265625" customWidth="1"/>
  </cols>
  <sheetData>
    <row r="1" spans="2:13" ht="45" customHeight="1" x14ac:dyDescent="0.35">
      <c r="C1" s="6"/>
      <c r="D1" s="6"/>
      <c r="E1" s="6"/>
      <c r="F1" s="6"/>
      <c r="G1" s="6"/>
      <c r="H1" s="6"/>
      <c r="I1" s="6"/>
      <c r="J1" s="6"/>
    </row>
    <row r="2" spans="2:13" ht="50.15" customHeight="1" x14ac:dyDescent="0.35">
      <c r="B2" s="41" t="s">
        <v>41</v>
      </c>
      <c r="C2" s="41" t="s">
        <v>72</v>
      </c>
      <c r="D2" s="41" t="s">
        <v>75</v>
      </c>
      <c r="E2" s="41" t="s">
        <v>1</v>
      </c>
      <c r="F2" s="41" t="s">
        <v>77</v>
      </c>
      <c r="G2" s="41" t="s">
        <v>73</v>
      </c>
      <c r="H2" s="41" t="s">
        <v>76</v>
      </c>
      <c r="I2" s="41" t="s">
        <v>78</v>
      </c>
      <c r="J2" s="41" t="s">
        <v>71</v>
      </c>
      <c r="K2" s="41" t="s">
        <v>74</v>
      </c>
      <c r="L2" s="41" t="s">
        <v>80</v>
      </c>
      <c r="M2" s="41" t="s">
        <v>79</v>
      </c>
    </row>
    <row r="3" spans="2:13" ht="19.5" customHeight="1" x14ac:dyDescent="0.45">
      <c r="B3" s="42" t="s">
        <v>63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70</v>
      </c>
      <c r="J3" s="1">
        <v>32</v>
      </c>
      <c r="K3" s="1">
        <v>41</v>
      </c>
      <c r="L3" s="1">
        <v>88</v>
      </c>
      <c r="M3" s="1">
        <v>36</v>
      </c>
    </row>
    <row r="4" spans="2:13" ht="19.5" customHeight="1" x14ac:dyDescent="0.45">
      <c r="B4" s="42" t="s">
        <v>52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">
        <v>33</v>
      </c>
      <c r="L4" s="1">
        <v>64</v>
      </c>
      <c r="M4" s="1">
        <v>26</v>
      </c>
    </row>
    <row r="5" spans="2:13" ht="19.5" customHeight="1" x14ac:dyDescent="0.45">
      <c r="B5" s="42" t="s">
        <v>53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21</v>
      </c>
      <c r="J5" s="1">
        <v>18</v>
      </c>
      <c r="K5" s="1">
        <v>52</v>
      </c>
      <c r="L5" s="1">
        <v>33</v>
      </c>
      <c r="M5" s="1">
        <v>21</v>
      </c>
    </row>
    <row r="6" spans="2:13" ht="19.5" customHeight="1" x14ac:dyDescent="0.45">
      <c r="B6" s="42" t="s">
        <v>49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">
        <v>34</v>
      </c>
      <c r="L6" s="1">
        <v>70</v>
      </c>
      <c r="M6" s="1">
        <v>44</v>
      </c>
    </row>
    <row r="7" spans="2:13" ht="19.5" customHeight="1" x14ac:dyDescent="0.45">
      <c r="B7" s="42" t="s">
        <v>59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68</v>
      </c>
      <c r="J7" s="1">
        <v>25</v>
      </c>
      <c r="K7" s="1">
        <v>90</v>
      </c>
      <c r="L7" s="1">
        <v>63</v>
      </c>
      <c r="M7" s="1">
        <v>28</v>
      </c>
    </row>
    <row r="8" spans="2:13" ht="19.5" customHeight="1" x14ac:dyDescent="0.45">
      <c r="B8" s="42" t="s">
        <v>70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">
        <v>42</v>
      </c>
      <c r="L8" s="1">
        <v>45</v>
      </c>
      <c r="M8" s="1">
        <v>47</v>
      </c>
    </row>
    <row r="9" spans="2:13" ht="19.5" customHeight="1" x14ac:dyDescent="0.45">
      <c r="B9" s="42" t="s">
        <v>60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42</v>
      </c>
      <c r="J9" s="1">
        <v>47</v>
      </c>
      <c r="K9" s="1">
        <v>25</v>
      </c>
      <c r="L9" s="1">
        <v>64</v>
      </c>
      <c r="M9" s="1">
        <v>53</v>
      </c>
    </row>
    <row r="10" spans="2:13" ht="19.5" customHeight="1" x14ac:dyDescent="0.45">
      <c r="B10" s="42" t="s">
        <v>46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">
        <v>68</v>
      </c>
      <c r="L10" s="1">
        <v>63</v>
      </c>
      <c r="M10" s="1">
        <v>19</v>
      </c>
    </row>
    <row r="11" spans="2:13" ht="19.5" customHeight="1" x14ac:dyDescent="0.45">
      <c r="B11" s="42" t="s">
        <v>57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21</v>
      </c>
      <c r="J11" s="1">
        <v>17</v>
      </c>
      <c r="K11" s="1">
        <v>38</v>
      </c>
      <c r="L11" s="1">
        <v>65</v>
      </c>
      <c r="M11" s="1">
        <v>19</v>
      </c>
    </row>
    <row r="12" spans="2:13" ht="19.5" customHeight="1" x14ac:dyDescent="0.45">
      <c r="B12" s="42" t="s">
        <v>69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">
        <v>78</v>
      </c>
      <c r="L12" s="1">
        <v>35</v>
      </c>
      <c r="M12" s="1">
        <v>17</v>
      </c>
    </row>
    <row r="13" spans="2:13" ht="19.5" customHeight="1" x14ac:dyDescent="0.45">
      <c r="B13" s="42" t="s">
        <v>54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37</v>
      </c>
      <c r="J13" s="1">
        <v>25</v>
      </c>
      <c r="K13" s="1">
        <v>35</v>
      </c>
      <c r="L13" s="1">
        <v>29</v>
      </c>
      <c r="M13" s="1">
        <v>28</v>
      </c>
    </row>
    <row r="14" spans="2:13" ht="19.5" customHeight="1" x14ac:dyDescent="0.45">
      <c r="B14" s="42" t="s">
        <v>68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">
        <v>60</v>
      </c>
      <c r="L14" s="1">
        <v>55</v>
      </c>
      <c r="M14" s="1">
        <v>36</v>
      </c>
    </row>
    <row r="15" spans="2:13" ht="19.5" customHeight="1" x14ac:dyDescent="0.45">
      <c r="B15" s="42" t="s">
        <v>50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42</v>
      </c>
      <c r="J15" s="1">
        <v>17</v>
      </c>
      <c r="K15" s="1">
        <v>41</v>
      </c>
      <c r="L15" s="1">
        <v>33</v>
      </c>
      <c r="M15" s="1">
        <v>19</v>
      </c>
    </row>
    <row r="16" spans="2:13" ht="19.5" customHeight="1" x14ac:dyDescent="0.45">
      <c r="B16" s="42" t="s">
        <v>51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">
        <v>87</v>
      </c>
      <c r="L16" s="1">
        <v>47</v>
      </c>
      <c r="M16" s="1">
        <v>22</v>
      </c>
    </row>
    <row r="17" spans="2:13" ht="19.5" customHeight="1" x14ac:dyDescent="0.45">
      <c r="B17" s="42" t="s">
        <v>55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47</v>
      </c>
      <c r="J17" s="1">
        <v>21</v>
      </c>
      <c r="K17" s="1">
        <v>54</v>
      </c>
      <c r="L17" s="1">
        <v>64</v>
      </c>
      <c r="M17" s="1">
        <v>24</v>
      </c>
    </row>
    <row r="18" spans="2:13" ht="19.5" customHeight="1" x14ac:dyDescent="0.45">
      <c r="B18" s="42" t="s">
        <v>48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">
        <v>86</v>
      </c>
      <c r="L18" s="1">
        <v>39</v>
      </c>
      <c r="M18" s="1">
        <v>35</v>
      </c>
    </row>
    <row r="19" spans="2:13" ht="19.5" customHeight="1" x14ac:dyDescent="0.45">
      <c r="B19" s="42" t="s">
        <v>45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15</v>
      </c>
      <c r="J19" s="1">
        <v>21</v>
      </c>
      <c r="K19" s="1">
        <v>47</v>
      </c>
      <c r="L19" s="1">
        <v>32</v>
      </c>
      <c r="M19" s="1">
        <v>24</v>
      </c>
    </row>
    <row r="20" spans="2:13" ht="19.5" customHeight="1" x14ac:dyDescent="0.45">
      <c r="B20" s="42" t="s">
        <v>47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">
        <v>49</v>
      </c>
      <c r="L20" s="1">
        <v>83</v>
      </c>
      <c r="M20" s="1">
        <v>25</v>
      </c>
    </row>
    <row r="21" spans="2:13" ht="19.5" customHeight="1" x14ac:dyDescent="0.45">
      <c r="B21" s="42" t="s">
        <v>66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28</v>
      </c>
      <c r="J21" s="1">
        <v>11</v>
      </c>
      <c r="K21" s="1">
        <v>27</v>
      </c>
      <c r="L21" s="1">
        <v>34</v>
      </c>
      <c r="M21" s="1">
        <v>12</v>
      </c>
    </row>
    <row r="22" spans="2:13" ht="19.5" customHeight="1" x14ac:dyDescent="0.45">
      <c r="B22" s="42" t="s">
        <v>58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">
        <v>55</v>
      </c>
      <c r="L22" s="1">
        <v>63</v>
      </c>
      <c r="M22" s="1">
        <v>56</v>
      </c>
    </row>
    <row r="23" spans="2:13" ht="19.5" customHeight="1" x14ac:dyDescent="0.45">
      <c r="B23" s="42" t="s">
        <v>61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47</v>
      </c>
      <c r="J23" s="1">
        <v>54</v>
      </c>
      <c r="K23" s="1">
        <v>32</v>
      </c>
      <c r="L23" s="1">
        <v>40</v>
      </c>
      <c r="M23" s="1">
        <v>60</v>
      </c>
    </row>
    <row r="24" spans="2:13" ht="19.5" customHeight="1" x14ac:dyDescent="0.45">
      <c r="B24" s="42" t="s">
        <v>62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">
        <v>85</v>
      </c>
      <c r="L24" s="1">
        <v>40</v>
      </c>
      <c r="M24" s="1">
        <v>50</v>
      </c>
    </row>
    <row r="25" spans="2:13" ht="19.5" customHeight="1" x14ac:dyDescent="0.45">
      <c r="B25" s="42" t="s">
        <v>42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24</v>
      </c>
      <c r="J25" s="1">
        <v>14</v>
      </c>
      <c r="K25" s="1">
        <v>84</v>
      </c>
      <c r="L25" s="1">
        <v>63</v>
      </c>
      <c r="M25" s="1">
        <v>16</v>
      </c>
    </row>
    <row r="26" spans="2:13" ht="19.5" customHeight="1" x14ac:dyDescent="0.45">
      <c r="B26" s="42" t="s">
        <v>43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">
        <v>40</v>
      </c>
      <c r="L26" s="1">
        <v>77</v>
      </c>
      <c r="M26" s="1">
        <v>35</v>
      </c>
    </row>
    <row r="27" spans="2:13" ht="19.5" customHeight="1" x14ac:dyDescent="0.45">
      <c r="B27" s="42" t="s">
        <v>56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32</v>
      </c>
      <c r="J27" s="1">
        <v>25</v>
      </c>
      <c r="K27" s="1">
        <v>37</v>
      </c>
      <c r="L27" s="1">
        <v>76</v>
      </c>
      <c r="M27" s="1">
        <v>28</v>
      </c>
    </row>
    <row r="28" spans="2:13" ht="19.5" customHeight="1" x14ac:dyDescent="0.45">
      <c r="B28" s="42" t="s">
        <v>44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">
        <v>24</v>
      </c>
      <c r="L28" s="1">
        <v>73</v>
      </c>
      <c r="M28" s="1">
        <v>31</v>
      </c>
    </row>
    <row r="29" spans="2:13" ht="19.5" customHeight="1" x14ac:dyDescent="0.45">
      <c r="B29" s="42" t="s">
        <v>65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16</v>
      </c>
      <c r="J29" s="1">
        <v>46</v>
      </c>
      <c r="K29" s="1">
        <v>30</v>
      </c>
      <c r="L29" s="1">
        <v>82</v>
      </c>
      <c r="M29" s="1">
        <v>51</v>
      </c>
    </row>
    <row r="30" spans="2:13" ht="19.5" customHeight="1" x14ac:dyDescent="0.45">
      <c r="B30" s="42" t="s">
        <v>64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">
        <v>46</v>
      </c>
      <c r="L30" s="1">
        <v>64</v>
      </c>
      <c r="M30" s="1">
        <v>40</v>
      </c>
    </row>
    <row r="31" spans="2:13" ht="19.5" customHeight="1" x14ac:dyDescent="0.45">
      <c r="B31" s="42" t="s">
        <v>67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65</v>
      </c>
      <c r="J31" s="1">
        <v>33</v>
      </c>
      <c r="K31" s="1">
        <v>37</v>
      </c>
      <c r="L31" s="1">
        <v>67</v>
      </c>
      <c r="M31" s="1">
        <v>37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ref="A3:B31">
    <sortCondition ref="A3:A3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{3DC04BA8-45D4-4F34-B849-CD1B402E604E}</x14:id>
        </ext>
      </extLst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{2285FD77-CD2D-445A-B168-5D7E8B07D75F}</x14:id>
        </ext>
      </extLst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{9797C1DE-3B70-4603-AB50-DBF991CEC3F6}</x14:id>
        </ext>
      </extLst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{88307757-D218-486E-AA4F-FF314D5528D2}</x14:id>
        </ext>
      </extLst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{4F141384-BC59-4B8B-B500-7AC3DDEE1A31}</x14:id>
        </ext>
      </extLst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{9AA7DB53-0612-468B-891C-917957DF3320}</x14:id>
        </ext>
      </extLst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{893E898B-30A8-43AA-A3F8-646B5D33C1DD}</x14:id>
        </ext>
      </extLst>
    </cfRule>
  </conditionalFormatting>
  <conditionalFormatting sqref="J1 J35 J40 J42:J1048576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{7876B914-80BC-4001-AF47-6AEF7560B3CF}</x14:id>
        </ext>
      </extLst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1 K35 K40 K42:K1048576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{D3412053-E70F-4E96-AEBD-2ED7202F7949}</x14:id>
        </ext>
      </extLst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1 L35 L40 L42:L1048576"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{00C23E38-8417-4FD4-A0B3-507FCD8CD181}</x14:id>
        </ext>
      </extLst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1 M35 M40 M42:M1048576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{1BA0FD0B-11EB-409F-8344-2A2C901536DD}</x14:id>
        </ext>
      </extLst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DC04BA8-45D4-4F34-B849-CD1B402E604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2285FD77-CD2D-445A-B168-5D7E8B07D75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9797C1DE-3B70-4603-AB50-DBF991CEC3F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88307757-D218-486E-AA4F-FF314D5528D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F35 F40 F42:F1048576</xm:sqref>
        </x14:conditionalFormatting>
        <x14:conditionalFormatting xmlns:xm="http://schemas.microsoft.com/office/excel/2006/main">
          <x14:cfRule type="dataBar" id="{4F141384-BC59-4B8B-B500-7AC3DDEE1A3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9AA7DB53-0612-468B-891C-917957DF332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H40 H35 H42:H1048576</xm:sqref>
        </x14:conditionalFormatting>
        <x14:conditionalFormatting xmlns:xm="http://schemas.microsoft.com/office/excel/2006/main">
          <x14:cfRule type="dataBar" id="{893E898B-30A8-43AA-A3F8-646B5D33C1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I40 I35 I42:I1048576</xm:sqref>
        </x14:conditionalFormatting>
        <x14:conditionalFormatting xmlns:xm="http://schemas.microsoft.com/office/excel/2006/main">
          <x14:cfRule type="dataBar" id="{7876B914-80BC-4001-AF47-6AEF7560B3C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J1 J35 J40 J42:J1048576</xm:sqref>
        </x14:conditionalFormatting>
        <x14:conditionalFormatting xmlns:xm="http://schemas.microsoft.com/office/excel/2006/main">
          <x14:cfRule type="dataBar" id="{D3412053-E70F-4E96-AEBD-2ED7202F794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K1 K35 K40 K42:K1048576</xm:sqref>
        </x14:conditionalFormatting>
        <x14:conditionalFormatting xmlns:xm="http://schemas.microsoft.com/office/excel/2006/main">
          <x14:cfRule type="dataBar" id="{00C23E38-8417-4FD4-A0B3-507FCD8CD18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L1 L35 L40 L42:L1048576</xm:sqref>
        </x14:conditionalFormatting>
        <x14:conditionalFormatting xmlns:xm="http://schemas.microsoft.com/office/excel/2006/main">
          <x14:cfRule type="dataBar" id="{1BA0FD0B-11EB-409F-8344-2A2C901536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M1 M35 M40 M42:M1048576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D4F1-9BB4-47B1-94F8-34D324D5B496}">
  <sheetPr codeName="Sheet35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s="6" customFormat="1" ht="45" customHeight="1" x14ac:dyDescent="0.35">
      <c r="A1" s="7"/>
      <c r="B1" s="45"/>
    </row>
    <row r="2" spans="1:13" ht="50.15" customHeight="1" x14ac:dyDescent="0.35">
      <c r="B2" s="41" t="s">
        <v>41</v>
      </c>
      <c r="C2" s="41" t="s">
        <v>73</v>
      </c>
      <c r="D2" s="41" t="s">
        <v>80</v>
      </c>
      <c r="E2" s="41" t="s">
        <v>76</v>
      </c>
      <c r="F2" s="41" t="s">
        <v>79</v>
      </c>
      <c r="G2" s="41" t="s">
        <v>75</v>
      </c>
      <c r="H2" s="41" t="s">
        <v>1</v>
      </c>
      <c r="I2" s="41" t="s">
        <v>72</v>
      </c>
      <c r="J2" s="41" t="s">
        <v>74</v>
      </c>
      <c r="K2" s="41" t="s">
        <v>71</v>
      </c>
      <c r="L2" s="41" t="s">
        <v>78</v>
      </c>
      <c r="M2" s="41" t="s">
        <v>77</v>
      </c>
    </row>
    <row r="3" spans="1:13" ht="19.5" customHeight="1" x14ac:dyDescent="0.45">
      <c r="B3" s="46" t="s">
        <v>42</v>
      </c>
      <c r="C3" s="10">
        <v>63</v>
      </c>
      <c r="D3" s="10">
        <v>23</v>
      </c>
      <c r="E3" s="10">
        <v>28</v>
      </c>
      <c r="F3" s="10">
        <v>75</v>
      </c>
      <c r="G3" s="10">
        <v>86</v>
      </c>
      <c r="H3" s="10">
        <v>57</v>
      </c>
      <c r="I3" s="10">
        <v>70</v>
      </c>
      <c r="J3" s="10">
        <v>32</v>
      </c>
      <c r="K3" s="11">
        <v>41</v>
      </c>
      <c r="L3" s="11">
        <v>88</v>
      </c>
      <c r="M3" s="11">
        <v>36</v>
      </c>
    </row>
    <row r="4" spans="1:13" ht="19.5" customHeight="1" x14ac:dyDescent="0.45">
      <c r="B4" s="42" t="s">
        <v>67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2">
        <v>33</v>
      </c>
      <c r="L4" s="12">
        <v>64</v>
      </c>
      <c r="M4" s="12">
        <v>26</v>
      </c>
    </row>
    <row r="5" spans="1:13" ht="19.5" customHeight="1" x14ac:dyDescent="0.45">
      <c r="B5" s="46" t="s">
        <v>44</v>
      </c>
      <c r="C5" s="10">
        <v>18</v>
      </c>
      <c r="D5" s="10">
        <v>27</v>
      </c>
      <c r="E5" s="10">
        <v>68</v>
      </c>
      <c r="F5" s="10">
        <v>90</v>
      </c>
      <c r="G5" s="10">
        <v>73</v>
      </c>
      <c r="H5" s="10">
        <v>42</v>
      </c>
      <c r="I5" s="10">
        <v>21</v>
      </c>
      <c r="J5" s="10">
        <v>18</v>
      </c>
      <c r="K5" s="11">
        <v>52</v>
      </c>
      <c r="L5" s="11">
        <v>33</v>
      </c>
      <c r="M5" s="11">
        <v>21</v>
      </c>
    </row>
    <row r="6" spans="1:13" ht="19.5" customHeight="1" x14ac:dyDescent="0.45">
      <c r="B6" s="42" t="s">
        <v>48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2">
        <v>34</v>
      </c>
      <c r="L6" s="12">
        <v>70</v>
      </c>
      <c r="M6" s="12">
        <v>44</v>
      </c>
    </row>
    <row r="7" spans="1:13" ht="19.5" customHeight="1" x14ac:dyDescent="0.45">
      <c r="B7" s="46" t="s">
        <v>45</v>
      </c>
      <c r="C7" s="10">
        <v>61</v>
      </c>
      <c r="D7" s="10">
        <v>41</v>
      </c>
      <c r="E7" s="10">
        <v>65</v>
      </c>
      <c r="F7" s="10">
        <v>53</v>
      </c>
      <c r="G7" s="10">
        <v>55</v>
      </c>
      <c r="H7" s="10">
        <v>65</v>
      </c>
      <c r="I7" s="10">
        <v>68</v>
      </c>
      <c r="J7" s="10">
        <v>25</v>
      </c>
      <c r="K7" s="11">
        <v>90</v>
      </c>
      <c r="L7" s="11">
        <v>63</v>
      </c>
      <c r="M7" s="11">
        <v>28</v>
      </c>
    </row>
    <row r="8" spans="1:13" ht="19.5" customHeight="1" x14ac:dyDescent="0.45">
      <c r="B8" s="42" t="s">
        <v>57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2">
        <v>42</v>
      </c>
      <c r="L8" s="12">
        <v>45</v>
      </c>
      <c r="M8" s="12">
        <v>47</v>
      </c>
    </row>
    <row r="9" spans="1:13" ht="19.5" customHeight="1" x14ac:dyDescent="0.45">
      <c r="B9" s="46" t="s">
        <v>52</v>
      </c>
      <c r="C9" s="10">
        <v>37</v>
      </c>
      <c r="D9" s="10">
        <v>65</v>
      </c>
      <c r="E9" s="10">
        <v>75</v>
      </c>
      <c r="F9" s="10">
        <v>39</v>
      </c>
      <c r="G9" s="10">
        <v>27</v>
      </c>
      <c r="H9" s="10">
        <v>39</v>
      </c>
      <c r="I9" s="10">
        <v>42</v>
      </c>
      <c r="J9" s="10">
        <v>47</v>
      </c>
      <c r="K9" s="11">
        <v>25</v>
      </c>
      <c r="L9" s="11">
        <v>64</v>
      </c>
      <c r="M9" s="11">
        <v>53</v>
      </c>
    </row>
    <row r="10" spans="1:13" ht="19.5" customHeight="1" x14ac:dyDescent="0.45">
      <c r="B10" s="42" t="s">
        <v>60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2">
        <v>68</v>
      </c>
      <c r="L10" s="12">
        <v>63</v>
      </c>
      <c r="M10" s="12">
        <v>19</v>
      </c>
    </row>
    <row r="11" spans="1:13" ht="19.5" customHeight="1" x14ac:dyDescent="0.45">
      <c r="B11" s="46" t="s">
        <v>49</v>
      </c>
      <c r="C11" s="10">
        <v>18</v>
      </c>
      <c r="D11" s="10">
        <v>25</v>
      </c>
      <c r="E11" s="10">
        <v>50</v>
      </c>
      <c r="F11" s="10">
        <v>86</v>
      </c>
      <c r="G11" s="10">
        <v>50</v>
      </c>
      <c r="H11" s="10">
        <v>52</v>
      </c>
      <c r="I11" s="10">
        <v>21</v>
      </c>
      <c r="J11" s="10">
        <v>17</v>
      </c>
      <c r="K11" s="11">
        <v>38</v>
      </c>
      <c r="L11" s="11">
        <v>65</v>
      </c>
      <c r="M11" s="11">
        <v>19</v>
      </c>
    </row>
    <row r="12" spans="1:13" ht="19.5" customHeight="1" x14ac:dyDescent="0.45">
      <c r="B12" s="42" t="s">
        <v>51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2">
        <v>78</v>
      </c>
      <c r="L12" s="12">
        <v>35</v>
      </c>
      <c r="M12" s="12">
        <v>17</v>
      </c>
    </row>
    <row r="13" spans="1:13" ht="19.5" customHeight="1" x14ac:dyDescent="0.45">
      <c r="B13" s="46" t="s">
        <v>53</v>
      </c>
      <c r="C13" s="10">
        <v>33</v>
      </c>
      <c r="D13" s="10">
        <v>70</v>
      </c>
      <c r="E13" s="10">
        <v>50</v>
      </c>
      <c r="F13" s="10">
        <v>43</v>
      </c>
      <c r="G13" s="10">
        <v>50</v>
      </c>
      <c r="H13" s="10">
        <v>42</v>
      </c>
      <c r="I13" s="10">
        <v>37</v>
      </c>
      <c r="J13" s="10">
        <v>25</v>
      </c>
      <c r="K13" s="11">
        <v>35</v>
      </c>
      <c r="L13" s="11">
        <v>29</v>
      </c>
      <c r="M13" s="11">
        <v>28</v>
      </c>
    </row>
    <row r="14" spans="1:13" ht="19.5" customHeight="1" x14ac:dyDescent="0.45">
      <c r="B14" s="42" t="s">
        <v>64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2">
        <v>60</v>
      </c>
      <c r="L14" s="12">
        <v>55</v>
      </c>
      <c r="M14" s="12">
        <v>36</v>
      </c>
    </row>
    <row r="15" spans="1:13" ht="19.5" customHeight="1" x14ac:dyDescent="0.45">
      <c r="B15" s="46" t="s">
        <v>58</v>
      </c>
      <c r="C15" s="10">
        <v>37</v>
      </c>
      <c r="D15" s="10">
        <v>14</v>
      </c>
      <c r="E15" s="10">
        <v>37</v>
      </c>
      <c r="F15" s="10">
        <v>36</v>
      </c>
      <c r="G15" s="10">
        <v>47</v>
      </c>
      <c r="H15" s="10">
        <v>59</v>
      </c>
      <c r="I15" s="10">
        <v>42</v>
      </c>
      <c r="J15" s="10">
        <v>17</v>
      </c>
      <c r="K15" s="11">
        <v>41</v>
      </c>
      <c r="L15" s="11">
        <v>33</v>
      </c>
      <c r="M15" s="11">
        <v>19</v>
      </c>
    </row>
    <row r="16" spans="1:13" ht="19.5" customHeight="1" x14ac:dyDescent="0.45">
      <c r="B16" s="42" t="s">
        <v>54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2">
        <v>87</v>
      </c>
      <c r="L16" s="12">
        <v>47</v>
      </c>
      <c r="M16" s="12">
        <v>22</v>
      </c>
    </row>
    <row r="17" spans="2:13" ht="19.5" customHeight="1" x14ac:dyDescent="0.45">
      <c r="B17" s="46" t="s">
        <v>66</v>
      </c>
      <c r="C17" s="10">
        <v>42</v>
      </c>
      <c r="D17" s="10">
        <v>33</v>
      </c>
      <c r="E17" s="10">
        <v>17</v>
      </c>
      <c r="F17" s="10">
        <v>49</v>
      </c>
      <c r="G17" s="10">
        <v>80</v>
      </c>
      <c r="H17" s="10">
        <v>69</v>
      </c>
      <c r="I17" s="10">
        <v>47</v>
      </c>
      <c r="J17" s="10">
        <v>21</v>
      </c>
      <c r="K17" s="11">
        <v>54</v>
      </c>
      <c r="L17" s="11">
        <v>64</v>
      </c>
      <c r="M17" s="11">
        <v>24</v>
      </c>
    </row>
    <row r="18" spans="2:13" ht="19.5" customHeight="1" x14ac:dyDescent="0.45">
      <c r="B18" s="42" t="s">
        <v>63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2">
        <v>86</v>
      </c>
      <c r="L18" s="12">
        <v>39</v>
      </c>
      <c r="M18" s="12">
        <v>35</v>
      </c>
    </row>
    <row r="19" spans="2:13" ht="19.5" customHeight="1" x14ac:dyDescent="0.45">
      <c r="B19" s="46" t="s">
        <v>59</v>
      </c>
      <c r="C19" s="10">
        <v>13</v>
      </c>
      <c r="D19" s="10">
        <v>41</v>
      </c>
      <c r="E19" s="10">
        <v>26</v>
      </c>
      <c r="F19" s="10">
        <v>98</v>
      </c>
      <c r="G19" s="10">
        <v>46</v>
      </c>
      <c r="H19" s="10">
        <v>32</v>
      </c>
      <c r="I19" s="10">
        <v>15</v>
      </c>
      <c r="J19" s="10">
        <v>21</v>
      </c>
      <c r="K19" s="11">
        <v>47</v>
      </c>
      <c r="L19" s="11">
        <v>32</v>
      </c>
      <c r="M19" s="11">
        <v>24</v>
      </c>
    </row>
    <row r="20" spans="2:13" ht="19.5" customHeight="1" x14ac:dyDescent="0.45">
      <c r="B20" s="42" t="s">
        <v>61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2">
        <v>49</v>
      </c>
      <c r="L20" s="12">
        <v>83</v>
      </c>
      <c r="M20" s="12">
        <v>25</v>
      </c>
    </row>
    <row r="21" spans="2:13" ht="19.5" customHeight="1" x14ac:dyDescent="0.45">
      <c r="B21" s="46" t="s">
        <v>50</v>
      </c>
      <c r="C21" s="10">
        <v>25</v>
      </c>
      <c r="D21" s="10">
        <v>15</v>
      </c>
      <c r="E21" s="10">
        <v>25</v>
      </c>
      <c r="F21" s="10">
        <v>66</v>
      </c>
      <c r="G21" s="10">
        <v>61</v>
      </c>
      <c r="H21" s="10">
        <v>20</v>
      </c>
      <c r="I21" s="10">
        <v>28</v>
      </c>
      <c r="J21" s="10">
        <v>11</v>
      </c>
      <c r="K21" s="11">
        <v>27</v>
      </c>
      <c r="L21" s="11">
        <v>34</v>
      </c>
      <c r="M21" s="11">
        <v>12</v>
      </c>
    </row>
    <row r="22" spans="2:13" ht="19.5" customHeight="1" x14ac:dyDescent="0.45">
      <c r="B22" s="42" t="s">
        <v>55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2">
        <v>55</v>
      </c>
      <c r="L22" s="12">
        <v>63</v>
      </c>
      <c r="M22" s="12">
        <v>56</v>
      </c>
    </row>
    <row r="23" spans="2:13" ht="19.5" customHeight="1" x14ac:dyDescent="0.45">
      <c r="B23" s="46" t="s">
        <v>62</v>
      </c>
      <c r="C23" s="10">
        <v>42</v>
      </c>
      <c r="D23" s="10">
        <v>73</v>
      </c>
      <c r="E23" s="10">
        <v>16</v>
      </c>
      <c r="F23" s="10">
        <v>79</v>
      </c>
      <c r="G23" s="10">
        <v>88</v>
      </c>
      <c r="H23" s="10">
        <v>72</v>
      </c>
      <c r="I23" s="10">
        <v>47</v>
      </c>
      <c r="J23" s="10">
        <v>54</v>
      </c>
      <c r="K23" s="11">
        <v>32</v>
      </c>
      <c r="L23" s="11">
        <v>40</v>
      </c>
      <c r="M23" s="11">
        <v>60</v>
      </c>
    </row>
    <row r="24" spans="2:13" ht="19.5" customHeight="1" x14ac:dyDescent="0.45">
      <c r="B24" s="42" t="s">
        <v>69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2">
        <v>85</v>
      </c>
      <c r="L24" s="12">
        <v>40</v>
      </c>
      <c r="M24" s="12">
        <v>50</v>
      </c>
    </row>
    <row r="25" spans="2:13" ht="19.5" customHeight="1" x14ac:dyDescent="0.45">
      <c r="B25" s="46" t="s">
        <v>56</v>
      </c>
      <c r="C25" s="10">
        <v>21</v>
      </c>
      <c r="D25" s="10">
        <v>56</v>
      </c>
      <c r="E25" s="10">
        <v>20</v>
      </c>
      <c r="F25" s="10">
        <v>40</v>
      </c>
      <c r="G25" s="10">
        <v>22</v>
      </c>
      <c r="H25" s="10">
        <v>98</v>
      </c>
      <c r="I25" s="10">
        <v>24</v>
      </c>
      <c r="J25" s="10">
        <v>14</v>
      </c>
      <c r="K25" s="11">
        <v>84</v>
      </c>
      <c r="L25" s="11">
        <v>63</v>
      </c>
      <c r="M25" s="11">
        <v>16</v>
      </c>
    </row>
    <row r="26" spans="2:13" ht="19.5" customHeight="1" x14ac:dyDescent="0.45">
      <c r="B26" s="42" t="s">
        <v>68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2">
        <v>40</v>
      </c>
      <c r="L26" s="12">
        <v>77</v>
      </c>
      <c r="M26" s="12">
        <v>35</v>
      </c>
    </row>
    <row r="27" spans="2:13" ht="19.5" customHeight="1" x14ac:dyDescent="0.45">
      <c r="B27" s="46" t="s">
        <v>46</v>
      </c>
      <c r="C27" s="10">
        <v>18</v>
      </c>
      <c r="D27" s="10">
        <v>24</v>
      </c>
      <c r="E27" s="10">
        <v>62</v>
      </c>
      <c r="F27" s="10">
        <v>62</v>
      </c>
      <c r="G27" s="10">
        <v>61</v>
      </c>
      <c r="H27" s="10">
        <v>45</v>
      </c>
      <c r="I27" s="10">
        <v>32</v>
      </c>
      <c r="J27" s="10">
        <v>25</v>
      </c>
      <c r="K27" s="11">
        <v>37</v>
      </c>
      <c r="L27" s="11">
        <v>76</v>
      </c>
      <c r="M27" s="11">
        <v>28</v>
      </c>
    </row>
    <row r="28" spans="2:13" ht="19.5" customHeight="1" x14ac:dyDescent="0.45">
      <c r="B28" s="42" t="s">
        <v>43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2">
        <v>24</v>
      </c>
      <c r="L28" s="12">
        <v>73</v>
      </c>
      <c r="M28" s="12">
        <v>31</v>
      </c>
    </row>
    <row r="29" spans="2:13" ht="19.5" customHeight="1" x14ac:dyDescent="0.45">
      <c r="B29" s="46" t="s">
        <v>47</v>
      </c>
      <c r="C29" s="10">
        <v>14</v>
      </c>
      <c r="D29" s="10">
        <v>40</v>
      </c>
      <c r="E29" s="10">
        <v>28</v>
      </c>
      <c r="F29" s="10">
        <v>83</v>
      </c>
      <c r="G29" s="10">
        <v>45</v>
      </c>
      <c r="H29" s="10">
        <v>35</v>
      </c>
      <c r="I29" s="10">
        <v>16</v>
      </c>
      <c r="J29" s="10">
        <v>46</v>
      </c>
      <c r="K29" s="11">
        <v>30</v>
      </c>
      <c r="L29" s="11">
        <v>82</v>
      </c>
      <c r="M29" s="11">
        <v>51</v>
      </c>
    </row>
    <row r="30" spans="2:13" ht="19.5" customHeight="1" x14ac:dyDescent="0.45">
      <c r="B30" s="42" t="s">
        <v>70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2">
        <v>46</v>
      </c>
      <c r="L30" s="12">
        <v>64</v>
      </c>
      <c r="M30" s="12">
        <v>40</v>
      </c>
    </row>
    <row r="31" spans="2:13" ht="19.5" customHeight="1" x14ac:dyDescent="0.45">
      <c r="B31" s="46" t="s">
        <v>65</v>
      </c>
      <c r="C31" s="10">
        <v>58</v>
      </c>
      <c r="D31" s="10">
        <v>42</v>
      </c>
      <c r="E31" s="10">
        <v>59</v>
      </c>
      <c r="F31" s="10">
        <v>95</v>
      </c>
      <c r="G31" s="10">
        <v>34</v>
      </c>
      <c r="H31" s="10">
        <v>39</v>
      </c>
      <c r="I31" s="10">
        <v>65</v>
      </c>
      <c r="J31" s="10">
        <v>33</v>
      </c>
      <c r="K31" s="11">
        <v>37</v>
      </c>
      <c r="L31" s="11">
        <v>67</v>
      </c>
      <c r="M31" s="11">
        <v>37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ref="A3:B31">
    <sortCondition ref="A3:A3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{FA135BC5-A4C4-4803-BE0C-FE9F2A0BAA91}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{62B2AE1B-1E46-4840-BC65-1525871171D4}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{43DB0BC3-BE13-43D8-809E-54930371BE29}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{A3CA779C-8C98-4C1D-AD6E-BD8965D85949}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{066A2C88-D2D1-45D7-8608-3B4B16B9B0A3}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{E751F928-B2C0-4AED-AFD1-55BC0B89C837}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{E328027E-4B81-4091-9DD4-6D395A6C6CD4}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{2D44A26A-D011-4914-8300-9845FF2BE5A8}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{EAA8A92C-D428-4CD8-830B-4D5D98ADDC23}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{FE743043-24C0-4F75-A3F5-5C9C36609174}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{18962A12-C2E2-45A2-9815-4904BB4B79ED}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135BC5-A4C4-4803-BE0C-FE9F2A0BAA9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62B2AE1B-1E46-4840-BC65-1525871171D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43DB0BC3-BE13-43D8-809E-54930371BE2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A3CA779C-8C98-4C1D-AD6E-BD8965D8594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066A2C88-D2D1-45D7-8608-3B4B16B9B0A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E751F928-B2C0-4AED-AFD1-55BC0B89C83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H35 H40 H42:H1048576</xm:sqref>
        </x14:conditionalFormatting>
        <x14:conditionalFormatting xmlns:xm="http://schemas.microsoft.com/office/excel/2006/main">
          <x14:cfRule type="dataBar" id="{E328027E-4B81-4091-9DD4-6D395A6C6CD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2D44A26A-D011-4914-8300-9845FF2BE5A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EAA8A92C-D428-4CD8-830B-4D5D98ADDC2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K40 K35 K42:K1048576</xm:sqref>
        </x14:conditionalFormatting>
        <x14:conditionalFormatting xmlns:xm="http://schemas.microsoft.com/office/excel/2006/main">
          <x14:cfRule type="dataBar" id="{FE743043-24C0-4F75-A3F5-5C9C3660917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L40 L35 L42:L1048576</xm:sqref>
        </x14:conditionalFormatting>
        <x14:conditionalFormatting xmlns:xm="http://schemas.microsoft.com/office/excel/2006/main">
          <x14:cfRule type="dataBar" id="{18962A12-C2E2-45A2-9815-4904BB4B79E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M40 M35 M42:M1048576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F40E-B000-4E8A-9386-17CFAD48A1CD}">
  <sheetPr codeName="Sheet36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41" t="s">
        <v>41</v>
      </c>
      <c r="C2" s="41" t="s">
        <v>80</v>
      </c>
      <c r="D2" s="41" t="s">
        <v>185</v>
      </c>
      <c r="E2" s="41" t="s">
        <v>1</v>
      </c>
      <c r="F2" s="41" t="s">
        <v>79</v>
      </c>
      <c r="G2" s="41" t="s">
        <v>71</v>
      </c>
      <c r="H2" s="41" t="s">
        <v>76</v>
      </c>
      <c r="I2" s="41" t="s">
        <v>78</v>
      </c>
      <c r="J2" s="41" t="s">
        <v>72</v>
      </c>
      <c r="K2" s="41" t="s">
        <v>75</v>
      </c>
      <c r="L2" s="41" t="s">
        <v>73</v>
      </c>
      <c r="M2" s="41" t="s">
        <v>77</v>
      </c>
    </row>
    <row r="3" spans="2:13" ht="19.5" customHeight="1" x14ac:dyDescent="0.45">
      <c r="B3" s="42" t="s">
        <v>60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70</v>
      </c>
      <c r="J3" s="1">
        <v>32</v>
      </c>
      <c r="K3" s="1">
        <v>41</v>
      </c>
      <c r="L3" s="1">
        <v>88</v>
      </c>
      <c r="M3" s="1">
        <v>36</v>
      </c>
    </row>
    <row r="4" spans="2:13" ht="19.5" customHeight="1" x14ac:dyDescent="0.45">
      <c r="B4" s="42" t="s">
        <v>56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">
        <v>33</v>
      </c>
      <c r="L4" s="1">
        <v>64</v>
      </c>
      <c r="M4" s="1">
        <v>26</v>
      </c>
    </row>
    <row r="5" spans="2:13" ht="19.5" customHeight="1" x14ac:dyDescent="0.45">
      <c r="B5" s="42" t="s">
        <v>65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21</v>
      </c>
      <c r="J5" s="1">
        <v>18</v>
      </c>
      <c r="K5" s="1">
        <v>52</v>
      </c>
      <c r="L5" s="1">
        <v>33</v>
      </c>
      <c r="M5" s="1">
        <v>21</v>
      </c>
    </row>
    <row r="6" spans="2:13" ht="19.5" customHeight="1" x14ac:dyDescent="0.45">
      <c r="B6" s="42" t="s">
        <v>62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">
        <v>34</v>
      </c>
      <c r="L6" s="1">
        <v>70</v>
      </c>
      <c r="M6" s="1">
        <v>44</v>
      </c>
    </row>
    <row r="7" spans="2:13" ht="19.5" customHeight="1" x14ac:dyDescent="0.45">
      <c r="B7" s="42" t="s">
        <v>42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68</v>
      </c>
      <c r="J7" s="1">
        <v>25</v>
      </c>
      <c r="K7" s="1">
        <v>90</v>
      </c>
      <c r="L7" s="1">
        <v>63</v>
      </c>
      <c r="M7" s="1">
        <v>28</v>
      </c>
    </row>
    <row r="8" spans="2:13" ht="19.5" customHeight="1" x14ac:dyDescent="0.45">
      <c r="B8" s="42" t="s">
        <v>50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">
        <v>42</v>
      </c>
      <c r="L8" s="1">
        <v>45</v>
      </c>
      <c r="M8" s="1">
        <v>47</v>
      </c>
    </row>
    <row r="9" spans="2:13" ht="19.5" customHeight="1" x14ac:dyDescent="0.45">
      <c r="B9" s="42" t="s">
        <v>49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42</v>
      </c>
      <c r="J9" s="1">
        <v>47</v>
      </c>
      <c r="K9" s="1">
        <v>25</v>
      </c>
      <c r="L9" s="1">
        <v>64</v>
      </c>
      <c r="M9" s="1">
        <v>53</v>
      </c>
    </row>
    <row r="10" spans="2:13" ht="19.5" customHeight="1" x14ac:dyDescent="0.45">
      <c r="B10" s="42" t="s">
        <v>45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">
        <v>68</v>
      </c>
      <c r="L10" s="1">
        <v>63</v>
      </c>
      <c r="M10" s="1">
        <v>19</v>
      </c>
    </row>
    <row r="11" spans="2:13" ht="19.5" customHeight="1" x14ac:dyDescent="0.45">
      <c r="B11" s="42" t="s">
        <v>51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21</v>
      </c>
      <c r="J11" s="1">
        <v>17</v>
      </c>
      <c r="K11" s="1">
        <v>38</v>
      </c>
      <c r="L11" s="1">
        <v>65</v>
      </c>
      <c r="M11" s="1">
        <v>19</v>
      </c>
    </row>
    <row r="12" spans="2:13" ht="19.5" customHeight="1" x14ac:dyDescent="0.45">
      <c r="B12" s="42" t="s">
        <v>52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">
        <v>78</v>
      </c>
      <c r="L12" s="1">
        <v>35</v>
      </c>
      <c r="M12" s="1">
        <v>17</v>
      </c>
    </row>
    <row r="13" spans="2:13" ht="19.5" customHeight="1" x14ac:dyDescent="0.45">
      <c r="B13" s="42" t="s">
        <v>55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37</v>
      </c>
      <c r="J13" s="1">
        <v>25</v>
      </c>
      <c r="K13" s="1">
        <v>35</v>
      </c>
      <c r="L13" s="1">
        <v>29</v>
      </c>
      <c r="M13" s="1">
        <v>28</v>
      </c>
    </row>
    <row r="14" spans="2:13" ht="19.5" customHeight="1" x14ac:dyDescent="0.45">
      <c r="B14" s="42" t="s">
        <v>59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">
        <v>60</v>
      </c>
      <c r="L14" s="1">
        <v>55</v>
      </c>
      <c r="M14" s="1">
        <v>36</v>
      </c>
    </row>
    <row r="15" spans="2:13" ht="19.5" customHeight="1" x14ac:dyDescent="0.45">
      <c r="B15" s="42" t="s">
        <v>44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42</v>
      </c>
      <c r="J15" s="1">
        <v>17</v>
      </c>
      <c r="K15" s="1">
        <v>41</v>
      </c>
      <c r="L15" s="1">
        <v>33</v>
      </c>
      <c r="M15" s="1">
        <v>19</v>
      </c>
    </row>
    <row r="16" spans="2:13" ht="19.5" customHeight="1" x14ac:dyDescent="0.45">
      <c r="B16" s="42" t="s">
        <v>58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">
        <v>87</v>
      </c>
      <c r="L16" s="1">
        <v>47</v>
      </c>
      <c r="M16" s="1">
        <v>22</v>
      </c>
    </row>
    <row r="17" spans="2:13" ht="19.5" customHeight="1" x14ac:dyDescent="0.45">
      <c r="B17" s="42" t="s">
        <v>67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47</v>
      </c>
      <c r="J17" s="1">
        <v>21</v>
      </c>
      <c r="K17" s="1">
        <v>54</v>
      </c>
      <c r="L17" s="1">
        <v>64</v>
      </c>
      <c r="M17" s="1">
        <v>24</v>
      </c>
    </row>
    <row r="18" spans="2:13" ht="19.5" customHeight="1" x14ac:dyDescent="0.45">
      <c r="B18" s="42" t="s">
        <v>69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">
        <v>86</v>
      </c>
      <c r="L18" s="1">
        <v>39</v>
      </c>
      <c r="M18" s="1">
        <v>35</v>
      </c>
    </row>
    <row r="19" spans="2:13" ht="19.5" customHeight="1" x14ac:dyDescent="0.45">
      <c r="B19" s="42" t="s">
        <v>68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15</v>
      </c>
      <c r="J19" s="1">
        <v>21</v>
      </c>
      <c r="K19" s="1">
        <v>47</v>
      </c>
      <c r="L19" s="1">
        <v>32</v>
      </c>
      <c r="M19" s="1">
        <v>24</v>
      </c>
    </row>
    <row r="20" spans="2:13" ht="19.5" customHeight="1" x14ac:dyDescent="0.45">
      <c r="B20" s="42" t="s">
        <v>64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">
        <v>49</v>
      </c>
      <c r="L20" s="1">
        <v>83</v>
      </c>
      <c r="M20" s="1">
        <v>25</v>
      </c>
    </row>
    <row r="21" spans="2:13" ht="19.5" customHeight="1" x14ac:dyDescent="0.45">
      <c r="B21" s="42" t="s">
        <v>70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28</v>
      </c>
      <c r="J21" s="1">
        <v>11</v>
      </c>
      <c r="K21" s="1">
        <v>27</v>
      </c>
      <c r="L21" s="1">
        <v>34</v>
      </c>
      <c r="M21" s="1">
        <v>12</v>
      </c>
    </row>
    <row r="22" spans="2:13" ht="19.5" customHeight="1" x14ac:dyDescent="0.45">
      <c r="B22" s="42" t="s">
        <v>54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">
        <v>55</v>
      </c>
      <c r="L22" s="1">
        <v>63</v>
      </c>
      <c r="M22" s="1">
        <v>56</v>
      </c>
    </row>
    <row r="23" spans="2:13" ht="19.5" customHeight="1" x14ac:dyDescent="0.45">
      <c r="B23" s="42" t="s">
        <v>43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47</v>
      </c>
      <c r="J23" s="1">
        <v>54</v>
      </c>
      <c r="K23" s="1">
        <v>32</v>
      </c>
      <c r="L23" s="1">
        <v>40</v>
      </c>
      <c r="M23" s="1">
        <v>60</v>
      </c>
    </row>
    <row r="24" spans="2:13" ht="19.5" customHeight="1" x14ac:dyDescent="0.45">
      <c r="B24" s="42" t="s">
        <v>53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">
        <v>85</v>
      </c>
      <c r="L24" s="1">
        <v>40</v>
      </c>
      <c r="M24" s="1">
        <v>50</v>
      </c>
    </row>
    <row r="25" spans="2:13" ht="19.5" customHeight="1" x14ac:dyDescent="0.45">
      <c r="B25" s="42" t="s">
        <v>61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24</v>
      </c>
      <c r="J25" s="1">
        <v>14</v>
      </c>
      <c r="K25" s="1">
        <v>84</v>
      </c>
      <c r="L25" s="1">
        <v>63</v>
      </c>
      <c r="M25" s="1">
        <v>16</v>
      </c>
    </row>
    <row r="26" spans="2:13" ht="19.5" customHeight="1" x14ac:dyDescent="0.45">
      <c r="B26" s="42" t="s">
        <v>48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">
        <v>40</v>
      </c>
      <c r="L26" s="1">
        <v>77</v>
      </c>
      <c r="M26" s="1">
        <v>35</v>
      </c>
    </row>
    <row r="27" spans="2:13" ht="19.5" customHeight="1" x14ac:dyDescent="0.45">
      <c r="B27" s="42" t="s">
        <v>57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32</v>
      </c>
      <c r="J27" s="1">
        <v>25</v>
      </c>
      <c r="K27" s="1">
        <v>37</v>
      </c>
      <c r="L27" s="1">
        <v>76</v>
      </c>
      <c r="M27" s="1">
        <v>28</v>
      </c>
    </row>
    <row r="28" spans="2:13" ht="19.5" customHeight="1" x14ac:dyDescent="0.45">
      <c r="B28" s="42" t="s">
        <v>63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">
        <v>24</v>
      </c>
      <c r="L28" s="1">
        <v>73</v>
      </c>
      <c r="M28" s="1">
        <v>31</v>
      </c>
    </row>
    <row r="29" spans="2:13" ht="19.5" customHeight="1" x14ac:dyDescent="0.45">
      <c r="B29" s="42" t="s">
        <v>46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16</v>
      </c>
      <c r="J29" s="1">
        <v>46</v>
      </c>
      <c r="K29" s="1">
        <v>30</v>
      </c>
      <c r="L29" s="1">
        <v>82</v>
      </c>
      <c r="M29" s="1">
        <v>51</v>
      </c>
    </row>
    <row r="30" spans="2:13" ht="19.5" customHeight="1" x14ac:dyDescent="0.45">
      <c r="B30" s="42" t="s">
        <v>66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">
        <v>46</v>
      </c>
      <c r="L30" s="1">
        <v>64</v>
      </c>
      <c r="M30" s="1">
        <v>40</v>
      </c>
    </row>
    <row r="31" spans="2:13" ht="19.5" customHeight="1" x14ac:dyDescent="0.45">
      <c r="B31" s="42" t="s">
        <v>47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65</v>
      </c>
      <c r="J31" s="1">
        <v>33</v>
      </c>
      <c r="K31" s="1">
        <v>37</v>
      </c>
      <c r="L31" s="1">
        <v>67</v>
      </c>
      <c r="M31" s="1">
        <v>37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{A9D0EE69-5E0C-4FB7-9288-BB7D7F558059}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{52AAE8C8-695F-4B1E-A61F-0D994F05CC9B}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{C76FF7A1-4FB9-4542-B732-A6A81CAE3E01}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{08CED270-01E0-4761-A875-B6F5B8B113F2}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{E03124EC-730E-41CB-AB4A-D09E9FE24581}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{0AD43714-1340-4274-B860-1C412D27BF2A}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{787842FD-EB38-4C17-95D7-3B56BF2E4B01}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{D30675C7-C476-4535-A77C-6C3B7D05DB60}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{99F95292-0DA0-42D7-9377-17C85D81E690}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{1D1C6FAA-401D-4B22-B9C2-85A892CDA292}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{75900A20-1A08-47C2-908F-A01B9698F679}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9D0EE69-5E0C-4FB7-9288-BB7D7F55805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52AAE8C8-695F-4B1E-A61F-0D994F05CC9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C76FF7A1-4FB9-4542-B732-A6A81CAE3E0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08CED270-01E0-4761-A875-B6F5B8B113F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E03124EC-730E-41CB-AB4A-D09E9FE2458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0AD43714-1340-4274-B860-1C412D27BF2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H35 H40 H42:H1048576</xm:sqref>
        </x14:conditionalFormatting>
        <x14:conditionalFormatting xmlns:xm="http://schemas.microsoft.com/office/excel/2006/main">
          <x14:cfRule type="dataBar" id="{787842FD-EB38-4C17-95D7-3B56BF2E4B0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D30675C7-C476-4535-A77C-6C3B7D05DB6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99F95292-0DA0-42D7-9377-17C85D81E69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K40 K35 K42:K1048576</xm:sqref>
        </x14:conditionalFormatting>
        <x14:conditionalFormatting xmlns:xm="http://schemas.microsoft.com/office/excel/2006/main">
          <x14:cfRule type="dataBar" id="{1D1C6FAA-401D-4B22-B9C2-85A892CDA29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L40 L35 L42:L1048576</xm:sqref>
        </x14:conditionalFormatting>
        <x14:conditionalFormatting xmlns:xm="http://schemas.microsoft.com/office/excel/2006/main">
          <x14:cfRule type="dataBar" id="{75900A20-1A08-47C2-908F-A01B9698F67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M40 M35 M42:M1048576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3823-32A3-4B08-AFE7-2DC0C24F175B}">
  <sheetPr codeName="Sheet37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41" t="s">
        <v>41</v>
      </c>
      <c r="C2" s="41" t="s">
        <v>72</v>
      </c>
      <c r="D2" s="41" t="s">
        <v>76</v>
      </c>
      <c r="E2" s="41" t="s">
        <v>73</v>
      </c>
      <c r="F2" s="41" t="s">
        <v>80</v>
      </c>
      <c r="G2" s="41" t="s">
        <v>75</v>
      </c>
      <c r="H2" s="41" t="s">
        <v>74</v>
      </c>
      <c r="I2" s="41" t="s">
        <v>78</v>
      </c>
      <c r="J2" s="41" t="s">
        <v>1</v>
      </c>
      <c r="K2" s="41" t="s">
        <v>77</v>
      </c>
      <c r="L2" s="41" t="s">
        <v>71</v>
      </c>
      <c r="M2" s="41" t="s">
        <v>79</v>
      </c>
    </row>
    <row r="3" spans="2:13" ht="19.5" customHeight="1" x14ac:dyDescent="0.45">
      <c r="B3" s="42" t="s">
        <v>50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70</v>
      </c>
      <c r="J3" s="1">
        <v>32</v>
      </c>
      <c r="K3" s="1">
        <v>41</v>
      </c>
      <c r="L3" s="1">
        <v>88</v>
      </c>
      <c r="M3" s="1">
        <v>36</v>
      </c>
    </row>
    <row r="4" spans="2:13" ht="19.5" customHeight="1" x14ac:dyDescent="0.45">
      <c r="B4" s="42" t="s">
        <v>66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">
        <v>33</v>
      </c>
      <c r="L4" s="1">
        <v>64</v>
      </c>
      <c r="M4" s="1">
        <v>26</v>
      </c>
    </row>
    <row r="5" spans="2:13" ht="19.5" customHeight="1" x14ac:dyDescent="0.45">
      <c r="B5" s="42" t="s">
        <v>53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21</v>
      </c>
      <c r="J5" s="1">
        <v>18</v>
      </c>
      <c r="K5" s="1">
        <v>52</v>
      </c>
      <c r="L5" s="1">
        <v>33</v>
      </c>
      <c r="M5" s="1">
        <v>21</v>
      </c>
    </row>
    <row r="6" spans="2:13" ht="19.5" customHeight="1" x14ac:dyDescent="0.45">
      <c r="B6" s="42" t="s">
        <v>62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">
        <v>34</v>
      </c>
      <c r="L6" s="1">
        <v>70</v>
      </c>
      <c r="M6" s="1">
        <v>44</v>
      </c>
    </row>
    <row r="7" spans="2:13" ht="19.5" customHeight="1" x14ac:dyDescent="0.45">
      <c r="B7" s="42" t="s">
        <v>44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68</v>
      </c>
      <c r="J7" s="1">
        <v>25</v>
      </c>
      <c r="K7" s="1">
        <v>90</v>
      </c>
      <c r="L7" s="1">
        <v>63</v>
      </c>
      <c r="M7" s="1">
        <v>28</v>
      </c>
    </row>
    <row r="8" spans="2:13" ht="19.5" customHeight="1" x14ac:dyDescent="0.45">
      <c r="B8" s="42" t="s">
        <v>70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">
        <v>42</v>
      </c>
      <c r="L8" s="1">
        <v>45</v>
      </c>
      <c r="M8" s="1">
        <v>47</v>
      </c>
    </row>
    <row r="9" spans="2:13" ht="19.5" customHeight="1" x14ac:dyDescent="0.45">
      <c r="B9" s="42" t="s">
        <v>57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42</v>
      </c>
      <c r="J9" s="1">
        <v>47</v>
      </c>
      <c r="K9" s="1">
        <v>25</v>
      </c>
      <c r="L9" s="1">
        <v>64</v>
      </c>
      <c r="M9" s="1">
        <v>53</v>
      </c>
    </row>
    <row r="10" spans="2:13" ht="19.5" customHeight="1" x14ac:dyDescent="0.45">
      <c r="B10" s="42" t="s">
        <v>69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">
        <v>68</v>
      </c>
      <c r="L10" s="1">
        <v>63</v>
      </c>
      <c r="M10" s="1">
        <v>19</v>
      </c>
    </row>
    <row r="11" spans="2:13" ht="19.5" customHeight="1" x14ac:dyDescent="0.45">
      <c r="B11" s="42" t="s">
        <v>63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21</v>
      </c>
      <c r="J11" s="1">
        <v>17</v>
      </c>
      <c r="K11" s="1">
        <v>38</v>
      </c>
      <c r="L11" s="1">
        <v>65</v>
      </c>
      <c r="M11" s="1">
        <v>19</v>
      </c>
    </row>
    <row r="12" spans="2:13" ht="19.5" customHeight="1" x14ac:dyDescent="0.45">
      <c r="B12" s="42" t="s">
        <v>52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">
        <v>78</v>
      </c>
      <c r="L12" s="1">
        <v>35</v>
      </c>
      <c r="M12" s="1">
        <v>17</v>
      </c>
    </row>
    <row r="13" spans="2:13" ht="19.5" customHeight="1" x14ac:dyDescent="0.45">
      <c r="B13" s="42" t="s">
        <v>65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37</v>
      </c>
      <c r="J13" s="1">
        <v>25</v>
      </c>
      <c r="K13" s="1">
        <v>35</v>
      </c>
      <c r="L13" s="1">
        <v>29</v>
      </c>
      <c r="M13" s="1">
        <v>28</v>
      </c>
    </row>
    <row r="14" spans="2:13" ht="19.5" customHeight="1" x14ac:dyDescent="0.45">
      <c r="B14" s="42" t="s">
        <v>48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">
        <v>60</v>
      </c>
      <c r="L14" s="1">
        <v>55</v>
      </c>
      <c r="M14" s="1">
        <v>36</v>
      </c>
    </row>
    <row r="15" spans="2:13" ht="19.5" customHeight="1" x14ac:dyDescent="0.45">
      <c r="B15" s="42" t="s">
        <v>54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42</v>
      </c>
      <c r="J15" s="1">
        <v>17</v>
      </c>
      <c r="K15" s="1">
        <v>41</v>
      </c>
      <c r="L15" s="1">
        <v>33</v>
      </c>
      <c r="M15" s="1">
        <v>19</v>
      </c>
    </row>
    <row r="16" spans="2:13" ht="19.5" customHeight="1" x14ac:dyDescent="0.45">
      <c r="B16" s="42" t="s">
        <v>43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">
        <v>87</v>
      </c>
      <c r="L16" s="1">
        <v>47</v>
      </c>
      <c r="M16" s="1">
        <v>22</v>
      </c>
    </row>
    <row r="17" spans="2:13" ht="19.5" customHeight="1" x14ac:dyDescent="0.45">
      <c r="B17" s="42" t="s">
        <v>47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47</v>
      </c>
      <c r="J17" s="1">
        <v>21</v>
      </c>
      <c r="K17" s="1">
        <v>54</v>
      </c>
      <c r="L17" s="1">
        <v>64</v>
      </c>
      <c r="M17" s="1">
        <v>24</v>
      </c>
    </row>
    <row r="18" spans="2:13" ht="19.5" customHeight="1" x14ac:dyDescent="0.45">
      <c r="B18" s="42" t="s">
        <v>55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">
        <v>86</v>
      </c>
      <c r="L18" s="1">
        <v>39</v>
      </c>
      <c r="M18" s="1">
        <v>35</v>
      </c>
    </row>
    <row r="19" spans="2:13" ht="19.5" customHeight="1" x14ac:dyDescent="0.45">
      <c r="B19" s="42" t="s">
        <v>58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15</v>
      </c>
      <c r="J19" s="1">
        <v>21</v>
      </c>
      <c r="K19" s="1">
        <v>47</v>
      </c>
      <c r="L19" s="1">
        <v>32</v>
      </c>
      <c r="M19" s="1">
        <v>24</v>
      </c>
    </row>
    <row r="20" spans="2:13" ht="19.5" customHeight="1" x14ac:dyDescent="0.45">
      <c r="B20" s="42" t="s">
        <v>68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">
        <v>49</v>
      </c>
      <c r="L20" s="1">
        <v>83</v>
      </c>
      <c r="M20" s="1">
        <v>25</v>
      </c>
    </row>
    <row r="21" spans="2:13" ht="19.5" customHeight="1" x14ac:dyDescent="0.45">
      <c r="B21" s="42" t="s">
        <v>42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28</v>
      </c>
      <c r="J21" s="1">
        <v>11</v>
      </c>
      <c r="K21" s="1">
        <v>27</v>
      </c>
      <c r="L21" s="1">
        <v>34</v>
      </c>
      <c r="M21" s="1">
        <v>12</v>
      </c>
    </row>
    <row r="22" spans="2:13" ht="19.5" customHeight="1" x14ac:dyDescent="0.45">
      <c r="B22" s="42" t="s">
        <v>49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">
        <v>55</v>
      </c>
      <c r="L22" s="1">
        <v>63</v>
      </c>
      <c r="M22" s="1">
        <v>56</v>
      </c>
    </row>
    <row r="23" spans="2:13" ht="19.5" customHeight="1" x14ac:dyDescent="0.45">
      <c r="B23" s="42" t="s">
        <v>64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47</v>
      </c>
      <c r="J23" s="1">
        <v>54</v>
      </c>
      <c r="K23" s="1">
        <v>32</v>
      </c>
      <c r="L23" s="1">
        <v>40</v>
      </c>
      <c r="M23" s="1">
        <v>60</v>
      </c>
    </row>
    <row r="24" spans="2:13" ht="19.5" customHeight="1" x14ac:dyDescent="0.45">
      <c r="B24" s="42" t="s">
        <v>60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">
        <v>85</v>
      </c>
      <c r="L24" s="1">
        <v>40</v>
      </c>
      <c r="M24" s="1">
        <v>50</v>
      </c>
    </row>
    <row r="25" spans="2:13" ht="19.5" customHeight="1" x14ac:dyDescent="0.45">
      <c r="B25" s="42" t="s">
        <v>46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24</v>
      </c>
      <c r="J25" s="1">
        <v>14</v>
      </c>
      <c r="K25" s="1">
        <v>84</v>
      </c>
      <c r="L25" s="1">
        <v>63</v>
      </c>
      <c r="M25" s="1">
        <v>16</v>
      </c>
    </row>
    <row r="26" spans="2:13" ht="19.5" customHeight="1" x14ac:dyDescent="0.45">
      <c r="B26" s="42" t="s">
        <v>59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">
        <v>40</v>
      </c>
      <c r="L26" s="1">
        <v>77</v>
      </c>
      <c r="M26" s="1">
        <v>35</v>
      </c>
    </row>
    <row r="27" spans="2:13" ht="19.5" customHeight="1" x14ac:dyDescent="0.45">
      <c r="B27" s="42" t="s">
        <v>61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32</v>
      </c>
      <c r="J27" s="1">
        <v>25</v>
      </c>
      <c r="K27" s="1">
        <v>37</v>
      </c>
      <c r="L27" s="1">
        <v>76</v>
      </c>
      <c r="M27" s="1">
        <v>28</v>
      </c>
    </row>
    <row r="28" spans="2:13" ht="19.5" customHeight="1" x14ac:dyDescent="0.45">
      <c r="B28" s="42" t="s">
        <v>45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">
        <v>24</v>
      </c>
      <c r="L28" s="1">
        <v>73</v>
      </c>
      <c r="M28" s="1">
        <v>31</v>
      </c>
    </row>
    <row r="29" spans="2:13" ht="19.5" customHeight="1" x14ac:dyDescent="0.45">
      <c r="B29" s="42" t="s">
        <v>67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16</v>
      </c>
      <c r="J29" s="1">
        <v>46</v>
      </c>
      <c r="K29" s="1">
        <v>30</v>
      </c>
      <c r="L29" s="1">
        <v>82</v>
      </c>
      <c r="M29" s="1">
        <v>51</v>
      </c>
    </row>
    <row r="30" spans="2:13" ht="19.5" customHeight="1" x14ac:dyDescent="0.45">
      <c r="B30" s="42" t="s">
        <v>51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">
        <v>46</v>
      </c>
      <c r="L30" s="1">
        <v>64</v>
      </c>
      <c r="M30" s="1">
        <v>40</v>
      </c>
    </row>
    <row r="31" spans="2:13" ht="19.5" customHeight="1" x14ac:dyDescent="0.45">
      <c r="B31" s="42" t="s">
        <v>56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65</v>
      </c>
      <c r="J31" s="1">
        <v>33</v>
      </c>
      <c r="K31" s="1">
        <v>37</v>
      </c>
      <c r="L31" s="1">
        <v>67</v>
      </c>
      <c r="M31" s="1">
        <v>37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ref="A3:B31">
    <sortCondition ref="A3:A31"/>
  </sortState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{3B54C03F-EBE8-47AB-A208-9CD0292D24AC}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{BD5BC6C1-E4D3-4C9A-A253-E3E1F10092BF}</x14:id>
        </ext>
      </extLst>
    </cfRule>
  </conditionalFormatting>
  <conditionalFormatting sqref="C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10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{0B6C3741-56AC-455D-82F0-D2E987416334}</x14:id>
        </ext>
      </extLst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{97F6ECD2-DCDD-4E63-BC56-5394C3BD9F94}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{E7FD3244-8942-482F-BBEC-938A522FD605}</x14:id>
        </ext>
      </extLst>
    </cfRule>
  </conditionalFormatting>
  <conditionalFormatting sqref="D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10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{989C8660-220F-4B9A-82C5-7D1BE41A1F49}</x14:id>
        </ext>
      </extLst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{EF3972D1-9130-4823-89F5-FAB68913FA34}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{F0759BEE-87D6-4A90-B647-08018F6237BA}</x14:id>
        </ext>
      </extLst>
    </cfRule>
  </conditionalFormatting>
  <conditionalFormatting sqref="E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10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{52DDC70E-E2A8-4E20-8048-C13FAE302756}</x14:id>
        </ext>
      </extLst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{E927ABC2-6120-4673-8A1F-30B1E441343F}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{69C4A803-34E6-4DF0-8AAE-AE73B7A0882C}</x14:id>
        </ext>
      </extLst>
    </cfRule>
  </conditionalFormatting>
  <conditionalFormatting sqref="F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10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{A23A24B1-4617-4A86-B33A-9E38BCE326F4}</x14:id>
        </ext>
      </extLst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{657880D5-73D5-4698-BBEB-A3B1F3E1A6A2}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{436FED6E-F95D-44EF-9590-D425DA2AD653}</x14:id>
        </ext>
      </extLst>
    </cfRule>
  </conditionalFormatting>
  <conditionalFormatting sqref="G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10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{6F36792D-6065-4AB5-A673-EDA67D8AC6C3}</x14:id>
        </ext>
      </extLst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{AEFF9D65-CF25-49CD-A953-67DE746E0827}</x14:id>
        </ext>
      </extLst>
    </cfRule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{B6D28CA2-62A8-4F96-AD95-A02592496030}</x14:id>
        </ext>
      </extLst>
    </cfRule>
  </conditionalFormatting>
  <conditionalFormatting sqref="H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9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{2E2E7A55-B395-4818-9444-B9D0647E973A}</x14:id>
        </ext>
      </extLst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{E7019E92-D6E7-44DD-8B91-026599E62597}</x14:id>
        </ext>
      </extLst>
    </cfRule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{808C3253-164F-4F39-9310-0427A1BBA417}</x14:id>
        </ext>
      </extLst>
    </cfRule>
  </conditionalFormatting>
  <conditionalFormatting sqref="I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9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{2F20401D-B376-4441-964E-E0501CC83B75}</x14:id>
        </ext>
      </extLst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{4C22D0E3-87B4-4AFE-9136-42204D440BB4}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{D77C4812-1AEC-47A6-8C1C-C9AEBCAC11D2}</x14:id>
        </ext>
      </extLst>
    </cfRule>
  </conditionalFormatting>
  <conditionalFormatting sqref="J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9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{FA544EF0-9131-4949-B60B-CB4816C3323D}</x14:id>
        </ext>
      </extLst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{52EF1C8A-D5F0-40B3-B4C7-F615D05F6AAC}</x14:id>
        </ext>
      </extLst>
    </cfRule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{84759AA1-651D-42CA-9997-98ACFF625DEC}</x14:id>
        </ext>
      </extLst>
    </cfRule>
  </conditionalFormatting>
  <conditionalFormatting sqref="K32">
    <cfRule type="colorScale" priority="85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9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{8B5B12A0-83FA-4F19-9AAB-46EBED353B00}</x14:id>
        </ext>
      </extLst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{7206C2CE-ECFD-499E-90C9-90AB91A7DED9}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{54D49E71-D567-4708-97BB-E4B50CFD1312}</x14:id>
        </ext>
      </extLst>
    </cfRule>
  </conditionalFormatting>
  <conditionalFormatting sqref="L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9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{EA665974-D3EE-4FA7-A0DB-5177F5C6E309}</x14:id>
        </ext>
      </extLst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{C52593BC-1E1F-4204-B89C-FD5D8D2131FB}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{3199D633-3234-40FB-860C-B569C82881F5}</x14:id>
        </ext>
      </extLst>
    </cfRule>
  </conditionalFormatting>
  <conditionalFormatting sqref="M32">
    <cfRule type="colorScale" priority="83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9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{EEB9AE68-3726-4671-8812-6DAC9E843C1A}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B54C03F-EBE8-47AB-A208-9CD0292D24A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D5BC6C1-E4D3-4C9A-A253-E3E1F10092B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0B6C3741-56AC-455D-82F0-D2E98741633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C40 C35 C42:C1048576</xm:sqref>
        </x14:conditionalFormatting>
        <x14:conditionalFormatting xmlns:xm="http://schemas.microsoft.com/office/excel/2006/main">
          <x14:cfRule type="dataBar" id="{97F6ECD2-DCDD-4E63-BC56-5394C3BD9F9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7FD3244-8942-482F-BBEC-938A522FD60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989C8660-220F-4B9A-82C5-7D1BE41A1F4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D40 D35 D42:D1048576</xm:sqref>
        </x14:conditionalFormatting>
        <x14:conditionalFormatting xmlns:xm="http://schemas.microsoft.com/office/excel/2006/main">
          <x14:cfRule type="dataBar" id="{EF3972D1-9130-4823-89F5-FAB68913FA3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0759BEE-87D6-4A90-B647-08018F6237B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52DDC70E-E2A8-4E20-8048-C13FAE30275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E40 E35 E42:E1048576</xm:sqref>
        </x14:conditionalFormatting>
        <x14:conditionalFormatting xmlns:xm="http://schemas.microsoft.com/office/excel/2006/main">
          <x14:cfRule type="dataBar" id="{E927ABC2-6120-4673-8A1F-30B1E441343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9C4A803-34E6-4DF0-8AAE-AE73B7A0882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A23A24B1-4617-4A86-B33A-9E38BCE326F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657880D5-73D5-4698-BBEB-A3B1F3E1A6A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36FED6E-F95D-44EF-9590-D425DA2AD65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6F36792D-6065-4AB5-A673-EDA67D8AC6C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G40 G35 G42:G1048576</xm:sqref>
        </x14:conditionalFormatting>
        <x14:conditionalFormatting xmlns:xm="http://schemas.microsoft.com/office/excel/2006/main">
          <x14:cfRule type="dataBar" id="{AEFF9D65-CF25-49CD-A953-67DE746E082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6D28CA2-62A8-4F96-AD95-A0259249603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2E2E7A55-B395-4818-9444-B9D0647E973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H40 H35 H42:H1048576</xm:sqref>
        </x14:conditionalFormatting>
        <x14:conditionalFormatting xmlns:xm="http://schemas.microsoft.com/office/excel/2006/main">
          <x14:cfRule type="dataBar" id="{E7019E92-D6E7-44DD-8B91-026599E6259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08C3253-164F-4F39-9310-0427A1BBA41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2F20401D-B376-4441-964E-E0501CC83B7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4C22D0E3-87B4-4AFE-9136-42204D440BB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77C4812-1AEC-47A6-8C1C-C9AEBCAC11D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FA544EF0-9131-4949-B60B-CB4816C3323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J35 J40 J42:J1048576</xm:sqref>
        </x14:conditionalFormatting>
        <x14:conditionalFormatting xmlns:xm="http://schemas.microsoft.com/office/excel/2006/main">
          <x14:cfRule type="dataBar" id="{52EF1C8A-D5F0-40B3-B4C7-F615D05F6AA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4759AA1-651D-42CA-9997-98ACFF625DE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8B5B12A0-83FA-4F19-9AAB-46EBED353B0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K35 K40 K42:K1048576</xm:sqref>
        </x14:conditionalFormatting>
        <x14:conditionalFormatting xmlns:xm="http://schemas.microsoft.com/office/excel/2006/main">
          <x14:cfRule type="dataBar" id="{7206C2CE-ECFD-499E-90C9-90AB91A7DED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4D49E71-D567-4708-97BB-E4B50CFD131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EA665974-D3EE-4FA7-A0DB-5177F5C6E30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L35 L40 L42:L1048576</xm:sqref>
        </x14:conditionalFormatting>
        <x14:conditionalFormatting xmlns:xm="http://schemas.microsoft.com/office/excel/2006/main">
          <x14:cfRule type="dataBar" id="{C52593BC-1E1F-4204-B89C-FD5D8D2131F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199D633-3234-40FB-860C-B569C82881F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  <x14:conditionalFormatting xmlns:xm="http://schemas.microsoft.com/office/excel/2006/main">
          <x14:cfRule type="dataBar" id="{EEB9AE68-3726-4671-8812-6DAC9E843C1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M35 M40 M42:M1048576</xm:sqref>
        </x14:conditionalFormatting>
      </x14:conditionalFormatting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E390F-1C87-4FDA-AAB2-9D810EAC31CE}">
  <sheetPr codeName="Sheet11"/>
  <dimension ref="A1:M41"/>
  <sheetViews>
    <sheetView workbookViewId="0"/>
  </sheetViews>
  <sheetFormatPr defaultColWidth="16.54296875" defaultRowHeight="14.5" x14ac:dyDescent="0.35"/>
  <cols>
    <col min="1" max="1" width="10.7265625" style="5" customWidth="1"/>
    <col min="2" max="2" width="35.54296875" customWidth="1"/>
    <col min="14" max="14" width="10.7265625" customWidth="1"/>
  </cols>
  <sheetData>
    <row r="1" spans="1:13" ht="45" customHeight="1" x14ac:dyDescent="0.35">
      <c r="A1" s="7"/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1" t="s">
        <v>41</v>
      </c>
      <c r="C2" s="41" t="s">
        <v>77</v>
      </c>
      <c r="D2" s="41" t="s">
        <v>71</v>
      </c>
      <c r="E2" s="41" t="s">
        <v>76</v>
      </c>
      <c r="F2" s="41" t="s">
        <v>79</v>
      </c>
      <c r="G2" s="41" t="s">
        <v>80</v>
      </c>
      <c r="H2" s="41" t="s">
        <v>73</v>
      </c>
      <c r="I2" s="41" t="s">
        <v>78</v>
      </c>
      <c r="J2" s="41" t="s">
        <v>72</v>
      </c>
      <c r="K2" s="41" t="s">
        <v>1</v>
      </c>
      <c r="L2" s="41" t="s">
        <v>75</v>
      </c>
      <c r="M2" s="41" t="s">
        <v>74</v>
      </c>
    </row>
    <row r="3" spans="1:13" ht="19.5" customHeight="1" x14ac:dyDescent="0.45">
      <c r="B3" s="42" t="s">
        <v>43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53</v>
      </c>
      <c r="J3" s="1">
        <v>28</v>
      </c>
      <c r="K3" s="1">
        <v>65</v>
      </c>
      <c r="L3" s="1">
        <v>68</v>
      </c>
      <c r="M3" s="1">
        <v>63</v>
      </c>
    </row>
    <row r="4" spans="1:13" ht="19.5" customHeight="1" x14ac:dyDescent="0.45">
      <c r="B4" s="42" t="s">
        <v>52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45">
      <c r="B5" s="42" t="s">
        <v>68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36</v>
      </c>
      <c r="J5" s="1">
        <v>22</v>
      </c>
      <c r="K5" s="1">
        <v>29</v>
      </c>
      <c r="L5" s="1">
        <v>25</v>
      </c>
      <c r="M5" s="1">
        <v>47</v>
      </c>
    </row>
    <row r="6" spans="1:13" ht="19.5" customHeight="1" x14ac:dyDescent="0.45">
      <c r="B6" s="42" t="s">
        <v>45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91</v>
      </c>
      <c r="J6" s="1">
        <v>17</v>
      </c>
      <c r="K6" s="1">
        <v>31</v>
      </c>
      <c r="L6" s="1">
        <v>43</v>
      </c>
      <c r="M6" s="1">
        <v>35</v>
      </c>
    </row>
    <row r="7" spans="1:13" ht="19.5" customHeight="1" x14ac:dyDescent="0.45">
      <c r="B7" s="42" t="s">
        <v>42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60</v>
      </c>
      <c r="K7" s="1">
        <v>16</v>
      </c>
      <c r="L7" s="1">
        <v>47</v>
      </c>
      <c r="M7" s="1">
        <v>40</v>
      </c>
    </row>
    <row r="8" spans="1:13" ht="19.5" customHeight="1" x14ac:dyDescent="0.45">
      <c r="B8" s="42" t="s">
        <v>67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28</v>
      </c>
      <c r="K8" s="1">
        <v>62</v>
      </c>
      <c r="L8" s="1">
        <v>32</v>
      </c>
      <c r="M8" s="1">
        <v>76</v>
      </c>
    </row>
    <row r="9" spans="1:13" ht="19.5" customHeight="1" x14ac:dyDescent="0.45">
      <c r="B9" s="42" t="s">
        <v>44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19</v>
      </c>
      <c r="K9" s="1">
        <v>35</v>
      </c>
      <c r="L9" s="1">
        <v>62</v>
      </c>
      <c r="M9" s="1">
        <v>63</v>
      </c>
    </row>
    <row r="10" spans="1:13" ht="19.5" customHeight="1" x14ac:dyDescent="0.45">
      <c r="B10" s="42" t="s">
        <v>70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58</v>
      </c>
      <c r="J10" s="1">
        <v>50</v>
      </c>
      <c r="K10" s="1">
        <v>18</v>
      </c>
      <c r="L10" s="1">
        <v>23</v>
      </c>
      <c r="M10" s="1">
        <v>40</v>
      </c>
    </row>
    <row r="11" spans="1:13" ht="19.5" customHeight="1" x14ac:dyDescent="0.45">
      <c r="B11" s="42" t="s">
        <v>53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16</v>
      </c>
      <c r="K11" s="1">
        <v>20</v>
      </c>
      <c r="L11" s="1">
        <v>24</v>
      </c>
      <c r="M11" s="1">
        <v>63</v>
      </c>
    </row>
    <row r="12" spans="1:13" ht="19.5" customHeight="1" x14ac:dyDescent="0.45">
      <c r="B12" s="42" t="s">
        <v>55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40</v>
      </c>
      <c r="K12" s="1">
        <v>49</v>
      </c>
      <c r="L12" s="1">
        <v>53</v>
      </c>
      <c r="M12" s="1">
        <v>64</v>
      </c>
    </row>
    <row r="13" spans="1:13" ht="19.5" customHeight="1" x14ac:dyDescent="0.45">
      <c r="B13" s="42" t="s">
        <v>59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98</v>
      </c>
      <c r="J13" s="1">
        <v>24</v>
      </c>
      <c r="K13" s="1">
        <v>26</v>
      </c>
      <c r="L13" s="1">
        <v>15</v>
      </c>
      <c r="M13" s="1">
        <v>32</v>
      </c>
    </row>
    <row r="14" spans="1:13" ht="19.5" customHeight="1" x14ac:dyDescent="0.45">
      <c r="B14" s="42" t="s">
        <v>57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75</v>
      </c>
      <c r="J14" s="1">
        <v>36</v>
      </c>
      <c r="K14" s="1">
        <v>28</v>
      </c>
      <c r="L14" s="1">
        <v>70</v>
      </c>
      <c r="M14" s="1">
        <v>88</v>
      </c>
    </row>
    <row r="15" spans="1:13" ht="19.5" customHeight="1" x14ac:dyDescent="0.45">
      <c r="B15" s="42" t="s">
        <v>58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49</v>
      </c>
      <c r="J15" s="1">
        <v>31</v>
      </c>
      <c r="K15" s="1">
        <v>73</v>
      </c>
      <c r="L15" s="1">
        <v>59</v>
      </c>
      <c r="M15" s="1">
        <v>73</v>
      </c>
    </row>
    <row r="16" spans="1:13" ht="19.5" customHeight="1" x14ac:dyDescent="0.45">
      <c r="B16" s="42" t="s">
        <v>47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49</v>
      </c>
      <c r="J16" s="1">
        <v>24</v>
      </c>
      <c r="K16" s="1">
        <v>17</v>
      </c>
      <c r="L16" s="1">
        <v>47</v>
      </c>
      <c r="M16" s="1">
        <v>64</v>
      </c>
    </row>
    <row r="17" spans="2:13" ht="19.5" customHeight="1" x14ac:dyDescent="0.45">
      <c r="B17" s="42" t="s">
        <v>54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51</v>
      </c>
      <c r="K17" s="1">
        <v>28</v>
      </c>
      <c r="L17" s="1">
        <v>16</v>
      </c>
      <c r="M17" s="1">
        <v>82</v>
      </c>
    </row>
    <row r="18" spans="2:13" ht="19.5" customHeight="1" x14ac:dyDescent="0.45">
      <c r="B18" s="42" t="s">
        <v>56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39</v>
      </c>
      <c r="J18" s="1">
        <v>53</v>
      </c>
      <c r="K18" s="1">
        <v>75</v>
      </c>
      <c r="L18" s="1">
        <v>42</v>
      </c>
      <c r="M18" s="1">
        <v>64</v>
      </c>
    </row>
    <row r="19" spans="2:13" ht="19.5" customHeight="1" x14ac:dyDescent="0.45">
      <c r="B19" s="42" t="s">
        <v>63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65</v>
      </c>
      <c r="J19" s="1">
        <v>35</v>
      </c>
      <c r="K19" s="1">
        <v>51</v>
      </c>
      <c r="L19" s="1">
        <v>40</v>
      </c>
      <c r="M19" s="1">
        <v>77</v>
      </c>
    </row>
    <row r="20" spans="2:13" ht="19.5" customHeight="1" x14ac:dyDescent="0.45">
      <c r="B20" s="42" t="s">
        <v>61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43</v>
      </c>
      <c r="J20" s="1">
        <v>28</v>
      </c>
      <c r="K20" s="1">
        <v>50</v>
      </c>
      <c r="L20" s="1">
        <v>37</v>
      </c>
      <c r="M20" s="1">
        <v>29</v>
      </c>
    </row>
    <row r="21" spans="2:13" ht="19.5" customHeight="1" x14ac:dyDescent="0.45">
      <c r="B21" s="42" t="s">
        <v>60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97</v>
      </c>
      <c r="J21" s="1">
        <v>26</v>
      </c>
      <c r="K21" s="1">
        <v>70</v>
      </c>
      <c r="L21" s="1">
        <v>24</v>
      </c>
      <c r="M21" s="1">
        <v>64</v>
      </c>
    </row>
    <row r="22" spans="2:13" ht="19.5" customHeight="1" x14ac:dyDescent="0.45">
      <c r="B22" s="42" t="s">
        <v>65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41</v>
      </c>
      <c r="J22" s="1">
        <v>25</v>
      </c>
      <c r="K22" s="1">
        <v>52</v>
      </c>
      <c r="L22" s="1">
        <v>41</v>
      </c>
      <c r="M22" s="1">
        <v>83</v>
      </c>
    </row>
    <row r="23" spans="2:13" ht="19.5" customHeight="1" x14ac:dyDescent="0.45">
      <c r="B23" s="42" t="s">
        <v>51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50</v>
      </c>
      <c r="J23" s="1">
        <v>56</v>
      </c>
      <c r="K23" s="1">
        <v>71</v>
      </c>
      <c r="L23" s="1">
        <v>71</v>
      </c>
      <c r="M23" s="1">
        <v>63</v>
      </c>
    </row>
    <row r="24" spans="2:13" ht="19.5" customHeight="1" x14ac:dyDescent="0.45">
      <c r="B24" s="42" t="s">
        <v>66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90</v>
      </c>
      <c r="J24" s="1">
        <v>21</v>
      </c>
      <c r="K24" s="1">
        <v>68</v>
      </c>
      <c r="L24" s="1">
        <v>21</v>
      </c>
      <c r="M24" s="1">
        <v>33</v>
      </c>
    </row>
    <row r="25" spans="2:13" ht="19.5" customHeight="1" x14ac:dyDescent="0.45">
      <c r="B25" s="42" t="s">
        <v>46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36</v>
      </c>
      <c r="K25" s="1">
        <v>45</v>
      </c>
      <c r="L25" s="1">
        <v>43</v>
      </c>
      <c r="M25" s="1">
        <v>55</v>
      </c>
    </row>
    <row r="26" spans="2:13" ht="19.5" customHeight="1" x14ac:dyDescent="0.45">
      <c r="B26" s="42" t="s">
        <v>50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66</v>
      </c>
      <c r="J26" s="1">
        <v>12</v>
      </c>
      <c r="K26" s="1">
        <v>25</v>
      </c>
      <c r="L26" s="1">
        <v>28</v>
      </c>
      <c r="M26" s="1">
        <v>34</v>
      </c>
    </row>
    <row r="27" spans="2:13" ht="19.5" customHeight="1" x14ac:dyDescent="0.45">
      <c r="B27" s="42" t="s">
        <v>62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50</v>
      </c>
      <c r="J27" s="1">
        <v>44</v>
      </c>
      <c r="K27" s="1">
        <v>29</v>
      </c>
      <c r="L27" s="1">
        <v>27</v>
      </c>
      <c r="M27" s="1">
        <v>70</v>
      </c>
    </row>
    <row r="28" spans="2:13" ht="19.5" customHeight="1" x14ac:dyDescent="0.45">
      <c r="B28" s="42" t="s">
        <v>48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95</v>
      </c>
      <c r="J28" s="1">
        <v>37</v>
      </c>
      <c r="K28" s="1">
        <v>59</v>
      </c>
      <c r="L28" s="1">
        <v>65</v>
      </c>
      <c r="M28" s="1">
        <v>67</v>
      </c>
    </row>
    <row r="29" spans="2:13" ht="19.5" customHeight="1" x14ac:dyDescent="0.45">
      <c r="B29" s="42" t="s">
        <v>69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86</v>
      </c>
      <c r="J29" s="1">
        <v>19</v>
      </c>
      <c r="K29" s="1">
        <v>50</v>
      </c>
      <c r="L29" s="1">
        <v>21</v>
      </c>
      <c r="M29" s="1">
        <v>65</v>
      </c>
    </row>
    <row r="30" spans="2:13" ht="19.5" customHeight="1" x14ac:dyDescent="0.45">
      <c r="B30" s="42" t="s">
        <v>64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52</v>
      </c>
      <c r="J30" s="1">
        <v>35</v>
      </c>
      <c r="K30" s="1">
        <v>15</v>
      </c>
      <c r="L30" s="1">
        <v>56</v>
      </c>
      <c r="M30" s="1">
        <v>39</v>
      </c>
    </row>
    <row r="31" spans="2:13" ht="19.5" customHeight="1" x14ac:dyDescent="0.45">
      <c r="B31" s="42" t="s">
        <v>49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36</v>
      </c>
      <c r="J31" s="1">
        <v>19</v>
      </c>
      <c r="K31" s="1">
        <v>37</v>
      </c>
      <c r="L31" s="1">
        <v>42</v>
      </c>
      <c r="M31" s="1">
        <v>33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J1:L41">
    <sortCondition ref="J1:L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{70C1EBEC-7CF4-459D-8EA5-B5B7119126DF}</x14:id>
        </ext>
      </extLst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{76F3FC8C-7554-495F-B1D9-13CD59E5DC14}</x14:id>
        </ext>
      </extLst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{FA421D0D-8CDB-4A43-A402-385B6166F842}</x14:id>
        </ext>
      </extLst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{C622B97D-D186-441A-8D66-0C8207C34E5F}</x14:id>
        </ext>
      </extLst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{C5C1345A-9DFF-4DF3-86E6-9B6A9D75A6F4}</x14:id>
        </ext>
      </extLst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{5A82BE35-FCCA-4620-B141-BA5E613A75C9}</x14:id>
        </ext>
      </extLst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{C7B78A8E-AFF3-4213-ADD9-46BCF195F62C}</x14:id>
        </ext>
      </extLst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{CAA204E0-32E1-4A8E-94F0-DB8584714D46}</x14:id>
        </ext>
      </extLst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{447C2408-277A-47B5-9431-79F972576482}</x14:id>
        </ext>
      </extLst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{66EE7B03-E0B2-4D3F-B96E-BE166BABC85E}</x14:id>
        </ext>
      </extLst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{86BB0E8A-29F9-4A7B-BEA4-8A3E581520ED}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0C1EBEC-7CF4-459D-8EA5-B5B7119126D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76F3FC8C-7554-495F-B1D9-13CD59E5DC1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FA421D0D-8CDB-4A43-A402-385B6166F84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C622B97D-D186-441A-8D66-0C8207C34E5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F35 F40 F42:F1048576</xm:sqref>
        </x14:conditionalFormatting>
        <x14:conditionalFormatting xmlns:xm="http://schemas.microsoft.com/office/excel/2006/main">
          <x14:cfRule type="dataBar" id="{C5C1345A-9DFF-4DF3-86E6-9B6A9D75A6F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5A82BE35-FCCA-4620-B141-BA5E613A75C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H40 H35 H42:H1048576</xm:sqref>
        </x14:conditionalFormatting>
        <x14:conditionalFormatting xmlns:xm="http://schemas.microsoft.com/office/excel/2006/main">
          <x14:cfRule type="dataBar" id="{C7B78A8E-AFF3-4213-ADD9-46BCF195F62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I40 I35 I42:I1048576</xm:sqref>
        </x14:conditionalFormatting>
        <x14:conditionalFormatting xmlns:xm="http://schemas.microsoft.com/office/excel/2006/main">
          <x14:cfRule type="dataBar" id="{CAA204E0-32E1-4A8E-94F0-DB8584714D4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447C2408-277A-47B5-9431-79F97257648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K35 K40 K42:K1048576</xm:sqref>
        </x14:conditionalFormatting>
        <x14:conditionalFormatting xmlns:xm="http://schemas.microsoft.com/office/excel/2006/main">
          <x14:cfRule type="dataBar" id="{66EE7B03-E0B2-4D3F-B96E-BE166BABC85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L35 L40 L42:L1048576</xm:sqref>
        </x14:conditionalFormatting>
        <x14:conditionalFormatting xmlns:xm="http://schemas.microsoft.com/office/excel/2006/main">
          <x14:cfRule type="dataBar" id="{86BB0E8A-29F9-4A7B-BEA4-8A3E581520E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M35 M40 M42:M1048576</xm:sqref>
        </x14:conditionalFormatting>
      </x14:conditionalFormatting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0D49-EC10-47E5-B1F0-22057694D8C2}">
  <sheetPr codeName="Sheet38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1" t="s">
        <v>41</v>
      </c>
      <c r="C2" s="41" t="s">
        <v>79</v>
      </c>
      <c r="D2" s="41" t="s">
        <v>77</v>
      </c>
      <c r="E2" s="41" t="s">
        <v>80</v>
      </c>
      <c r="F2" s="41" t="s">
        <v>78</v>
      </c>
      <c r="G2" s="41" t="s">
        <v>75</v>
      </c>
      <c r="H2" s="41" t="s">
        <v>1</v>
      </c>
      <c r="I2" s="41" t="s">
        <v>72</v>
      </c>
      <c r="J2" s="41" t="s">
        <v>76</v>
      </c>
      <c r="K2" s="41" t="s">
        <v>74</v>
      </c>
      <c r="L2" s="41" t="s">
        <v>73</v>
      </c>
      <c r="M2" s="41" t="s">
        <v>71</v>
      </c>
    </row>
    <row r="3" spans="1:13" ht="19.5" customHeight="1" x14ac:dyDescent="0.45">
      <c r="B3" s="46" t="s">
        <v>54</v>
      </c>
      <c r="C3" s="10">
        <v>25</v>
      </c>
      <c r="D3" s="10">
        <v>61</v>
      </c>
      <c r="E3" s="10">
        <v>55</v>
      </c>
      <c r="F3" s="10">
        <v>90</v>
      </c>
      <c r="G3" s="10">
        <v>41</v>
      </c>
      <c r="H3" s="10">
        <v>65</v>
      </c>
      <c r="I3" s="10">
        <v>53</v>
      </c>
      <c r="J3" s="10">
        <v>28</v>
      </c>
      <c r="K3" s="11">
        <v>65</v>
      </c>
      <c r="L3" s="11">
        <v>68</v>
      </c>
      <c r="M3" s="11">
        <v>63</v>
      </c>
    </row>
    <row r="4" spans="1:13" ht="19.5" customHeight="1" x14ac:dyDescent="0.45">
      <c r="B4" s="42" t="s">
        <v>70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2">
        <v>27</v>
      </c>
      <c r="L4" s="12">
        <v>36</v>
      </c>
      <c r="M4" s="12">
        <v>45</v>
      </c>
    </row>
    <row r="5" spans="1:13" ht="19.5" customHeight="1" x14ac:dyDescent="0.45">
      <c r="B5" s="46" t="s">
        <v>65</v>
      </c>
      <c r="C5" s="10">
        <v>19</v>
      </c>
      <c r="D5" s="10">
        <v>22</v>
      </c>
      <c r="E5" s="10">
        <v>43</v>
      </c>
      <c r="F5" s="10">
        <v>87</v>
      </c>
      <c r="G5" s="10">
        <v>23</v>
      </c>
      <c r="H5" s="10">
        <v>20</v>
      </c>
      <c r="I5" s="10">
        <v>36</v>
      </c>
      <c r="J5" s="10">
        <v>22</v>
      </c>
      <c r="K5" s="11">
        <v>29</v>
      </c>
      <c r="L5" s="11">
        <v>25</v>
      </c>
      <c r="M5" s="11">
        <v>47</v>
      </c>
    </row>
    <row r="6" spans="1:13" ht="19.5" customHeight="1" x14ac:dyDescent="0.45">
      <c r="B6" s="42" t="s">
        <v>52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91</v>
      </c>
      <c r="J6" s="1">
        <v>17</v>
      </c>
      <c r="K6" s="12">
        <v>31</v>
      </c>
      <c r="L6" s="12">
        <v>43</v>
      </c>
      <c r="M6" s="12">
        <v>35</v>
      </c>
    </row>
    <row r="7" spans="1:13" ht="19.5" customHeight="1" x14ac:dyDescent="0.45">
      <c r="B7" s="46" t="s">
        <v>48</v>
      </c>
      <c r="C7" s="10">
        <v>54</v>
      </c>
      <c r="D7" s="10">
        <v>42</v>
      </c>
      <c r="E7" s="10">
        <v>88</v>
      </c>
      <c r="F7" s="10">
        <v>32</v>
      </c>
      <c r="G7" s="10">
        <v>73</v>
      </c>
      <c r="H7" s="10">
        <v>72</v>
      </c>
      <c r="I7" s="10">
        <v>79</v>
      </c>
      <c r="J7" s="10">
        <v>60</v>
      </c>
      <c r="K7" s="11">
        <v>16</v>
      </c>
      <c r="L7" s="11">
        <v>47</v>
      </c>
      <c r="M7" s="11">
        <v>40</v>
      </c>
    </row>
    <row r="8" spans="1:13" ht="19.5" customHeight="1" x14ac:dyDescent="0.45">
      <c r="B8" s="42" t="s">
        <v>59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28</v>
      </c>
      <c r="K8" s="12">
        <v>62</v>
      </c>
      <c r="L8" s="12">
        <v>32</v>
      </c>
      <c r="M8" s="12">
        <v>76</v>
      </c>
    </row>
    <row r="9" spans="1:13" ht="19.5" customHeight="1" x14ac:dyDescent="0.45">
      <c r="B9" s="46" t="s">
        <v>62</v>
      </c>
      <c r="C9" s="10">
        <v>17</v>
      </c>
      <c r="D9" s="10">
        <v>55</v>
      </c>
      <c r="E9" s="10">
        <v>20</v>
      </c>
      <c r="F9" s="10">
        <v>68</v>
      </c>
      <c r="G9" s="10">
        <v>59</v>
      </c>
      <c r="H9" s="10">
        <v>84</v>
      </c>
      <c r="I9" s="10">
        <v>48</v>
      </c>
      <c r="J9" s="10">
        <v>19</v>
      </c>
      <c r="K9" s="11">
        <v>35</v>
      </c>
      <c r="L9" s="11">
        <v>62</v>
      </c>
      <c r="M9" s="11">
        <v>63</v>
      </c>
    </row>
    <row r="10" spans="1:13" ht="19.5" customHeight="1" x14ac:dyDescent="0.45">
      <c r="B10" s="42" t="s">
        <v>45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58</v>
      </c>
      <c r="J10" s="1">
        <v>50</v>
      </c>
      <c r="K10" s="12">
        <v>18</v>
      </c>
      <c r="L10" s="12">
        <v>23</v>
      </c>
      <c r="M10" s="12">
        <v>40</v>
      </c>
    </row>
    <row r="11" spans="1:13" ht="19.5" customHeight="1" x14ac:dyDescent="0.45">
      <c r="B11" s="46" t="s">
        <v>66</v>
      </c>
      <c r="C11" s="10">
        <v>14</v>
      </c>
      <c r="D11" s="10">
        <v>21</v>
      </c>
      <c r="E11" s="10">
        <v>22</v>
      </c>
      <c r="F11" s="10">
        <v>84</v>
      </c>
      <c r="G11" s="10">
        <v>56</v>
      </c>
      <c r="H11" s="10">
        <v>98</v>
      </c>
      <c r="I11" s="10">
        <v>40</v>
      </c>
      <c r="J11" s="10">
        <v>16</v>
      </c>
      <c r="K11" s="11">
        <v>20</v>
      </c>
      <c r="L11" s="11">
        <v>24</v>
      </c>
      <c r="M11" s="11">
        <v>63</v>
      </c>
    </row>
    <row r="12" spans="1:13" ht="19.5" customHeight="1" x14ac:dyDescent="0.45">
      <c r="B12" s="42" t="s">
        <v>68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40</v>
      </c>
      <c r="K12" s="12">
        <v>49</v>
      </c>
      <c r="L12" s="12">
        <v>53</v>
      </c>
      <c r="M12" s="12">
        <v>64</v>
      </c>
    </row>
    <row r="13" spans="1:13" ht="19.5" customHeight="1" x14ac:dyDescent="0.45">
      <c r="B13" s="46" t="s">
        <v>67</v>
      </c>
      <c r="C13" s="10">
        <v>21</v>
      </c>
      <c r="D13" s="10">
        <v>13</v>
      </c>
      <c r="E13" s="10">
        <v>46</v>
      </c>
      <c r="F13" s="10">
        <v>47</v>
      </c>
      <c r="G13" s="10">
        <v>41</v>
      </c>
      <c r="H13" s="10">
        <v>32</v>
      </c>
      <c r="I13" s="10">
        <v>98</v>
      </c>
      <c r="J13" s="10">
        <v>24</v>
      </c>
      <c r="K13" s="11">
        <v>26</v>
      </c>
      <c r="L13" s="11">
        <v>15</v>
      </c>
      <c r="M13" s="11">
        <v>32</v>
      </c>
    </row>
    <row r="14" spans="1:13" ht="19.5" customHeight="1" x14ac:dyDescent="0.45">
      <c r="B14" s="42" t="s">
        <v>58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75</v>
      </c>
      <c r="J14" s="1">
        <v>36</v>
      </c>
      <c r="K14" s="12">
        <v>28</v>
      </c>
      <c r="L14" s="12">
        <v>70</v>
      </c>
      <c r="M14" s="12">
        <v>88</v>
      </c>
    </row>
    <row r="15" spans="1:13" ht="19.5" customHeight="1" x14ac:dyDescent="0.45">
      <c r="B15" s="46" t="s">
        <v>57</v>
      </c>
      <c r="C15" s="10">
        <v>27</v>
      </c>
      <c r="D15" s="10">
        <v>52</v>
      </c>
      <c r="E15" s="10">
        <v>46</v>
      </c>
      <c r="F15" s="10">
        <v>24</v>
      </c>
      <c r="G15" s="10">
        <v>74</v>
      </c>
      <c r="H15" s="10">
        <v>18</v>
      </c>
      <c r="I15" s="10">
        <v>49</v>
      </c>
      <c r="J15" s="10">
        <v>31</v>
      </c>
      <c r="K15" s="11">
        <v>73</v>
      </c>
      <c r="L15" s="11">
        <v>59</v>
      </c>
      <c r="M15" s="11">
        <v>73</v>
      </c>
    </row>
    <row r="16" spans="1:13" ht="19.5" customHeight="1" x14ac:dyDescent="0.45">
      <c r="B16" s="42" t="s">
        <v>69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49</v>
      </c>
      <c r="J16" s="1">
        <v>24</v>
      </c>
      <c r="K16" s="12">
        <v>17</v>
      </c>
      <c r="L16" s="12">
        <v>47</v>
      </c>
      <c r="M16" s="12">
        <v>64</v>
      </c>
    </row>
    <row r="17" spans="2:13" ht="19.5" customHeight="1" x14ac:dyDescent="0.45">
      <c r="B17" s="46" t="s">
        <v>61</v>
      </c>
      <c r="C17" s="10">
        <v>46</v>
      </c>
      <c r="D17" s="10">
        <v>14</v>
      </c>
      <c r="E17" s="10">
        <v>45</v>
      </c>
      <c r="F17" s="10">
        <v>30</v>
      </c>
      <c r="G17" s="10">
        <v>40</v>
      </c>
      <c r="H17" s="10">
        <v>35</v>
      </c>
      <c r="I17" s="10">
        <v>83</v>
      </c>
      <c r="J17" s="10">
        <v>51</v>
      </c>
      <c r="K17" s="11">
        <v>28</v>
      </c>
      <c r="L17" s="11">
        <v>16</v>
      </c>
      <c r="M17" s="11">
        <v>82</v>
      </c>
    </row>
    <row r="18" spans="2:13" ht="19.5" customHeight="1" x14ac:dyDescent="0.45">
      <c r="B18" s="42" t="s">
        <v>46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39</v>
      </c>
      <c r="J18" s="1">
        <v>53</v>
      </c>
      <c r="K18" s="12">
        <v>75</v>
      </c>
      <c r="L18" s="12">
        <v>42</v>
      </c>
      <c r="M18" s="12">
        <v>64</v>
      </c>
    </row>
    <row r="19" spans="2:13" ht="19.5" customHeight="1" x14ac:dyDescent="0.45">
      <c r="B19" s="46" t="s">
        <v>49</v>
      </c>
      <c r="C19" s="10">
        <v>31</v>
      </c>
      <c r="D19" s="10">
        <v>36</v>
      </c>
      <c r="E19" s="10">
        <v>59</v>
      </c>
      <c r="F19" s="10">
        <v>40</v>
      </c>
      <c r="G19" s="10">
        <v>36</v>
      </c>
      <c r="H19" s="10">
        <v>19</v>
      </c>
      <c r="I19" s="10">
        <v>65</v>
      </c>
      <c r="J19" s="10">
        <v>35</v>
      </c>
      <c r="K19" s="11">
        <v>51</v>
      </c>
      <c r="L19" s="11">
        <v>40</v>
      </c>
      <c r="M19" s="11">
        <v>77</v>
      </c>
    </row>
    <row r="20" spans="2:13" ht="19.5" customHeight="1" x14ac:dyDescent="0.45">
      <c r="B20" s="42" t="s">
        <v>50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43</v>
      </c>
      <c r="J20" s="1">
        <v>28</v>
      </c>
      <c r="K20" s="12">
        <v>50</v>
      </c>
      <c r="L20" s="12">
        <v>37</v>
      </c>
      <c r="M20" s="12">
        <v>29</v>
      </c>
    </row>
    <row r="21" spans="2:13" ht="19.5" customHeight="1" x14ac:dyDescent="0.45">
      <c r="B21" s="46" t="s">
        <v>55</v>
      </c>
      <c r="C21" s="10">
        <v>23</v>
      </c>
      <c r="D21" s="10">
        <v>21</v>
      </c>
      <c r="E21" s="10">
        <v>33</v>
      </c>
      <c r="F21" s="10">
        <v>33</v>
      </c>
      <c r="G21" s="10">
        <v>11</v>
      </c>
      <c r="H21" s="10">
        <v>40</v>
      </c>
      <c r="I21" s="10">
        <v>97</v>
      </c>
      <c r="J21" s="10">
        <v>26</v>
      </c>
      <c r="K21" s="11">
        <v>70</v>
      </c>
      <c r="L21" s="11">
        <v>24</v>
      </c>
      <c r="M21" s="11">
        <v>64</v>
      </c>
    </row>
    <row r="22" spans="2:13" ht="19.5" customHeight="1" x14ac:dyDescent="0.45">
      <c r="B22" s="42" t="s">
        <v>56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41</v>
      </c>
      <c r="J22" s="1">
        <v>25</v>
      </c>
      <c r="K22" s="12">
        <v>52</v>
      </c>
      <c r="L22" s="12">
        <v>41</v>
      </c>
      <c r="M22" s="12">
        <v>83</v>
      </c>
    </row>
    <row r="23" spans="2:13" ht="19.5" customHeight="1" x14ac:dyDescent="0.45">
      <c r="B23" s="46" t="s">
        <v>43</v>
      </c>
      <c r="C23" s="10">
        <v>50</v>
      </c>
      <c r="D23" s="10">
        <v>64</v>
      </c>
      <c r="E23" s="10">
        <v>42</v>
      </c>
      <c r="F23" s="10">
        <v>55</v>
      </c>
      <c r="G23" s="10">
        <v>63</v>
      </c>
      <c r="H23" s="10">
        <v>34</v>
      </c>
      <c r="I23" s="10">
        <v>50</v>
      </c>
      <c r="J23" s="10">
        <v>56</v>
      </c>
      <c r="K23" s="11">
        <v>71</v>
      </c>
      <c r="L23" s="11">
        <v>71</v>
      </c>
      <c r="M23" s="11">
        <v>63</v>
      </c>
    </row>
    <row r="24" spans="2:13" ht="19.5" customHeight="1" x14ac:dyDescent="0.45">
      <c r="B24" s="42" t="s">
        <v>47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90</v>
      </c>
      <c r="J24" s="1">
        <v>21</v>
      </c>
      <c r="K24" s="12">
        <v>68</v>
      </c>
      <c r="L24" s="12">
        <v>21</v>
      </c>
      <c r="M24" s="12">
        <v>33</v>
      </c>
    </row>
    <row r="25" spans="2:13" ht="19.5" customHeight="1" x14ac:dyDescent="0.45">
      <c r="B25" s="46" t="s">
        <v>64</v>
      </c>
      <c r="C25" s="10">
        <v>32</v>
      </c>
      <c r="D25" s="10">
        <v>38</v>
      </c>
      <c r="E25" s="10">
        <v>65</v>
      </c>
      <c r="F25" s="10">
        <v>60</v>
      </c>
      <c r="G25" s="10">
        <v>37</v>
      </c>
      <c r="H25" s="10">
        <v>15</v>
      </c>
      <c r="I25" s="10">
        <v>48</v>
      </c>
      <c r="J25" s="10">
        <v>36</v>
      </c>
      <c r="K25" s="11">
        <v>45</v>
      </c>
      <c r="L25" s="11">
        <v>43</v>
      </c>
      <c r="M25" s="11">
        <v>55</v>
      </c>
    </row>
    <row r="26" spans="2:13" ht="19.5" customHeight="1" x14ac:dyDescent="0.45">
      <c r="B26" s="42" t="s">
        <v>60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66</v>
      </c>
      <c r="J26" s="1">
        <v>12</v>
      </c>
      <c r="K26" s="12">
        <v>25</v>
      </c>
      <c r="L26" s="12">
        <v>28</v>
      </c>
      <c r="M26" s="12">
        <v>34</v>
      </c>
    </row>
    <row r="27" spans="2:13" ht="19.5" customHeight="1" x14ac:dyDescent="0.45">
      <c r="B27" s="46" t="s">
        <v>42</v>
      </c>
      <c r="C27" s="10">
        <v>40</v>
      </c>
      <c r="D27" s="10">
        <v>24</v>
      </c>
      <c r="E27" s="10">
        <v>40</v>
      </c>
      <c r="F27" s="10">
        <v>34</v>
      </c>
      <c r="G27" s="10">
        <v>28</v>
      </c>
      <c r="H27" s="10">
        <v>73</v>
      </c>
      <c r="I27" s="10">
        <v>50</v>
      </c>
      <c r="J27" s="10">
        <v>44</v>
      </c>
      <c r="K27" s="11">
        <v>29</v>
      </c>
      <c r="L27" s="11">
        <v>27</v>
      </c>
      <c r="M27" s="11">
        <v>70</v>
      </c>
    </row>
    <row r="28" spans="2:13" ht="19.5" customHeight="1" x14ac:dyDescent="0.45">
      <c r="B28" s="42" t="s">
        <v>51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95</v>
      </c>
      <c r="J28" s="1">
        <v>37</v>
      </c>
      <c r="K28" s="12">
        <v>59</v>
      </c>
      <c r="L28" s="12">
        <v>65</v>
      </c>
      <c r="M28" s="12">
        <v>67</v>
      </c>
    </row>
    <row r="29" spans="2:13" ht="19.5" customHeight="1" x14ac:dyDescent="0.45">
      <c r="B29" s="46" t="s">
        <v>63</v>
      </c>
      <c r="C29" s="10">
        <v>17</v>
      </c>
      <c r="D29" s="10">
        <v>18</v>
      </c>
      <c r="E29" s="10">
        <v>50</v>
      </c>
      <c r="F29" s="10">
        <v>38</v>
      </c>
      <c r="G29" s="10">
        <v>25</v>
      </c>
      <c r="H29" s="10">
        <v>52</v>
      </c>
      <c r="I29" s="10">
        <v>86</v>
      </c>
      <c r="J29" s="10">
        <v>19</v>
      </c>
      <c r="K29" s="11">
        <v>50</v>
      </c>
      <c r="L29" s="11">
        <v>21</v>
      </c>
      <c r="M29" s="11">
        <v>65</v>
      </c>
    </row>
    <row r="30" spans="2:13" ht="19.5" customHeight="1" x14ac:dyDescent="0.45">
      <c r="B30" s="42" t="s">
        <v>44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52</v>
      </c>
      <c r="J30" s="1">
        <v>35</v>
      </c>
      <c r="K30" s="12">
        <v>15</v>
      </c>
      <c r="L30" s="12">
        <v>56</v>
      </c>
      <c r="M30" s="12">
        <v>39</v>
      </c>
    </row>
    <row r="31" spans="2:13" ht="19.5" customHeight="1" x14ac:dyDescent="0.45">
      <c r="B31" s="46" t="s">
        <v>53</v>
      </c>
      <c r="C31" s="10">
        <v>17</v>
      </c>
      <c r="D31" s="10">
        <v>37</v>
      </c>
      <c r="E31" s="10">
        <v>47</v>
      </c>
      <c r="F31" s="10">
        <v>41</v>
      </c>
      <c r="G31" s="10">
        <v>14</v>
      </c>
      <c r="H31" s="10">
        <v>59</v>
      </c>
      <c r="I31" s="10">
        <v>36</v>
      </c>
      <c r="J31" s="10">
        <v>19</v>
      </c>
      <c r="K31" s="11">
        <v>37</v>
      </c>
      <c r="L31" s="11">
        <v>42</v>
      </c>
      <c r="M31" s="11">
        <v>33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ref="A3:B31">
    <sortCondition ref="A3:A3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{9659D431-0F4C-4593-A9A8-02C0B4E2236E}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{23BE840A-78B2-4727-8CC2-F02B3D1F101A}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{55DE7425-1FDE-443A-B901-357776A0A660}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{768F738A-119D-45D2-A5E4-45E3359A0505}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{3DC0B315-E878-486E-9823-738140676AB9}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{B87FA9BF-0F2F-48B5-A741-047068C87A72}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{AB111472-6A9C-4550-8BB4-FAE433AC6DD1}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{0FC41FA3-7C62-4D7B-8A78-0E8AD41D9440}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{1B879C37-85E2-4EB0-BC16-F0E730755DFF}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{C18C3C0B-6857-446A-BE7B-70B5B17DA747}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{AB7CE01B-5F4B-4F7F-BD1F-E9AD4BDFCCB5}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659D431-0F4C-4593-A9A8-02C0B4E2236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23BE840A-78B2-4727-8CC2-F02B3D1F101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55DE7425-1FDE-443A-B901-357776A0A66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768F738A-119D-45D2-A5E4-45E3359A050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3DC0B315-E878-486E-9823-738140676AB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B87FA9BF-0F2F-48B5-A741-047068C87A7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H35 H40 H42:H1048576</xm:sqref>
        </x14:conditionalFormatting>
        <x14:conditionalFormatting xmlns:xm="http://schemas.microsoft.com/office/excel/2006/main">
          <x14:cfRule type="dataBar" id="{AB111472-6A9C-4550-8BB4-FAE433AC6DD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0FC41FA3-7C62-4D7B-8A78-0E8AD41D944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1B879C37-85E2-4EB0-BC16-F0E730755DF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K40 K35 K42:K1048576</xm:sqref>
        </x14:conditionalFormatting>
        <x14:conditionalFormatting xmlns:xm="http://schemas.microsoft.com/office/excel/2006/main">
          <x14:cfRule type="dataBar" id="{C18C3C0B-6857-446A-BE7B-70B5B17DA74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L40 L35 L42:L1048576</xm:sqref>
        </x14:conditionalFormatting>
        <x14:conditionalFormatting xmlns:xm="http://schemas.microsoft.com/office/excel/2006/main">
          <x14:cfRule type="dataBar" id="{AB7CE01B-5F4B-4F7F-BD1F-E9AD4BDFCCB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M40 M35 M42:M1048576</xm:sqref>
        </x14:conditionalFormatting>
      </x14:conditionalFormatting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C5CA-3C12-4AAC-8F76-168AC5B4D517}">
  <sheetPr codeName="Sheet39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1" t="s">
        <v>41</v>
      </c>
      <c r="C2" s="41" t="s">
        <v>75</v>
      </c>
      <c r="D2" s="41" t="s">
        <v>80</v>
      </c>
      <c r="E2" s="41" t="s">
        <v>71</v>
      </c>
      <c r="F2" s="41" t="s">
        <v>78</v>
      </c>
      <c r="G2" s="41" t="s">
        <v>76</v>
      </c>
      <c r="H2" s="41" t="s">
        <v>73</v>
      </c>
      <c r="I2" s="41" t="s">
        <v>72</v>
      </c>
      <c r="J2" s="41" t="s">
        <v>1</v>
      </c>
      <c r="K2" s="41" t="s">
        <v>79</v>
      </c>
      <c r="L2" s="41" t="s">
        <v>74</v>
      </c>
      <c r="M2" s="41" t="s">
        <v>77</v>
      </c>
    </row>
    <row r="3" spans="1:13" ht="19.5" customHeight="1" x14ac:dyDescent="0.45">
      <c r="B3" s="42" t="s">
        <v>45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53</v>
      </c>
      <c r="J3" s="1">
        <v>28</v>
      </c>
      <c r="K3" s="1">
        <v>65</v>
      </c>
      <c r="L3" s="1">
        <v>68</v>
      </c>
      <c r="M3" s="1">
        <v>63</v>
      </c>
    </row>
    <row r="4" spans="1:13" ht="19.5" customHeight="1" x14ac:dyDescent="0.45">
      <c r="B4" s="42" t="s">
        <v>46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45">
      <c r="B5" s="42" t="s">
        <v>65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36</v>
      </c>
      <c r="J5" s="1">
        <v>22</v>
      </c>
      <c r="K5" s="1">
        <v>29</v>
      </c>
      <c r="L5" s="1">
        <v>25</v>
      </c>
      <c r="M5" s="1">
        <v>47</v>
      </c>
    </row>
    <row r="6" spans="1:13" ht="19.5" customHeight="1" x14ac:dyDescent="0.45">
      <c r="B6" s="42" t="s">
        <v>67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91</v>
      </c>
      <c r="J6" s="1">
        <v>17</v>
      </c>
      <c r="K6" s="1">
        <v>31</v>
      </c>
      <c r="L6" s="1">
        <v>43</v>
      </c>
      <c r="M6" s="1">
        <v>35</v>
      </c>
    </row>
    <row r="7" spans="1:13" ht="19.5" customHeight="1" x14ac:dyDescent="0.45">
      <c r="B7" s="42" t="s">
        <v>64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60</v>
      </c>
      <c r="K7" s="1">
        <v>16</v>
      </c>
      <c r="L7" s="1">
        <v>47</v>
      </c>
      <c r="M7" s="1">
        <v>40</v>
      </c>
    </row>
    <row r="8" spans="1:13" ht="19.5" customHeight="1" x14ac:dyDescent="0.45">
      <c r="B8" s="42" t="s">
        <v>70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28</v>
      </c>
      <c r="K8" s="1">
        <v>62</v>
      </c>
      <c r="L8" s="1">
        <v>32</v>
      </c>
      <c r="M8" s="1">
        <v>76</v>
      </c>
    </row>
    <row r="9" spans="1:13" ht="19.5" customHeight="1" x14ac:dyDescent="0.45">
      <c r="B9" s="42" t="s">
        <v>59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19</v>
      </c>
      <c r="K9" s="1">
        <v>35</v>
      </c>
      <c r="L9" s="1">
        <v>62</v>
      </c>
      <c r="M9" s="1">
        <v>63</v>
      </c>
    </row>
    <row r="10" spans="1:13" ht="19.5" customHeight="1" x14ac:dyDescent="0.45">
      <c r="B10" s="42" t="s">
        <v>49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58</v>
      </c>
      <c r="J10" s="1">
        <v>50</v>
      </c>
      <c r="K10" s="1">
        <v>18</v>
      </c>
      <c r="L10" s="1">
        <v>23</v>
      </c>
      <c r="M10" s="1">
        <v>40</v>
      </c>
    </row>
    <row r="11" spans="1:13" ht="19.5" customHeight="1" x14ac:dyDescent="0.45">
      <c r="B11" s="42" t="s">
        <v>43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16</v>
      </c>
      <c r="K11" s="1">
        <v>20</v>
      </c>
      <c r="L11" s="1">
        <v>24</v>
      </c>
      <c r="M11" s="1">
        <v>63</v>
      </c>
    </row>
    <row r="12" spans="1:13" ht="19.5" customHeight="1" x14ac:dyDescent="0.45">
      <c r="B12" s="42" t="s">
        <v>47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40</v>
      </c>
      <c r="K12" s="1">
        <v>49</v>
      </c>
      <c r="L12" s="1">
        <v>53</v>
      </c>
      <c r="M12" s="1">
        <v>64</v>
      </c>
    </row>
    <row r="13" spans="1:13" ht="19.5" customHeight="1" x14ac:dyDescent="0.45">
      <c r="B13" s="42" t="s">
        <v>62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98</v>
      </c>
      <c r="J13" s="1">
        <v>24</v>
      </c>
      <c r="K13" s="1">
        <v>26</v>
      </c>
      <c r="L13" s="1">
        <v>15</v>
      </c>
      <c r="M13" s="1">
        <v>32</v>
      </c>
    </row>
    <row r="14" spans="1:13" ht="19.5" customHeight="1" x14ac:dyDescent="0.45">
      <c r="B14" s="42" t="s">
        <v>68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75</v>
      </c>
      <c r="J14" s="1">
        <v>36</v>
      </c>
      <c r="K14" s="1">
        <v>28</v>
      </c>
      <c r="L14" s="1">
        <v>70</v>
      </c>
      <c r="M14" s="1">
        <v>88</v>
      </c>
    </row>
    <row r="15" spans="1:13" ht="19.5" customHeight="1" x14ac:dyDescent="0.45">
      <c r="B15" s="42" t="s">
        <v>53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49</v>
      </c>
      <c r="J15" s="1">
        <v>31</v>
      </c>
      <c r="K15" s="1">
        <v>73</v>
      </c>
      <c r="L15" s="1">
        <v>59</v>
      </c>
      <c r="M15" s="1">
        <v>73</v>
      </c>
    </row>
    <row r="16" spans="1:13" ht="19.5" customHeight="1" x14ac:dyDescent="0.45">
      <c r="B16" s="42" t="s">
        <v>54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49</v>
      </c>
      <c r="J16" s="1">
        <v>24</v>
      </c>
      <c r="K16" s="1">
        <v>17</v>
      </c>
      <c r="L16" s="1">
        <v>47</v>
      </c>
      <c r="M16" s="1">
        <v>64</v>
      </c>
    </row>
    <row r="17" spans="2:13" ht="19.5" customHeight="1" x14ac:dyDescent="0.45">
      <c r="B17" s="42" t="s">
        <v>55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51</v>
      </c>
      <c r="K17" s="1">
        <v>28</v>
      </c>
      <c r="L17" s="1">
        <v>16</v>
      </c>
      <c r="M17" s="1">
        <v>82</v>
      </c>
    </row>
    <row r="18" spans="2:13" ht="19.5" customHeight="1" x14ac:dyDescent="0.45">
      <c r="B18" s="42" t="s">
        <v>50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39</v>
      </c>
      <c r="J18" s="1">
        <v>53</v>
      </c>
      <c r="K18" s="1">
        <v>75</v>
      </c>
      <c r="L18" s="1">
        <v>42</v>
      </c>
      <c r="M18" s="1">
        <v>64</v>
      </c>
    </row>
    <row r="19" spans="2:13" ht="19.5" customHeight="1" x14ac:dyDescent="0.45">
      <c r="B19" s="42" t="s">
        <v>66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65</v>
      </c>
      <c r="J19" s="1">
        <v>35</v>
      </c>
      <c r="K19" s="1">
        <v>51</v>
      </c>
      <c r="L19" s="1">
        <v>40</v>
      </c>
      <c r="M19" s="1">
        <v>77</v>
      </c>
    </row>
    <row r="20" spans="2:13" ht="19.5" customHeight="1" x14ac:dyDescent="0.45">
      <c r="B20" s="42" t="s">
        <v>42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43</v>
      </c>
      <c r="J20" s="1">
        <v>28</v>
      </c>
      <c r="K20" s="1">
        <v>50</v>
      </c>
      <c r="L20" s="1">
        <v>37</v>
      </c>
      <c r="M20" s="1">
        <v>29</v>
      </c>
    </row>
    <row r="21" spans="2:13" ht="19.5" customHeight="1" x14ac:dyDescent="0.45">
      <c r="B21" s="42" t="s">
        <v>57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97</v>
      </c>
      <c r="J21" s="1">
        <v>26</v>
      </c>
      <c r="K21" s="1">
        <v>70</v>
      </c>
      <c r="L21" s="1">
        <v>24</v>
      </c>
      <c r="M21" s="1">
        <v>64</v>
      </c>
    </row>
    <row r="22" spans="2:13" ht="19.5" customHeight="1" x14ac:dyDescent="0.45">
      <c r="B22" s="42" t="s">
        <v>58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41</v>
      </c>
      <c r="J22" s="1">
        <v>25</v>
      </c>
      <c r="K22" s="1">
        <v>52</v>
      </c>
      <c r="L22" s="1">
        <v>41</v>
      </c>
      <c r="M22" s="1">
        <v>83</v>
      </c>
    </row>
    <row r="23" spans="2:13" ht="19.5" customHeight="1" x14ac:dyDescent="0.45">
      <c r="B23" s="42" t="s">
        <v>56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50</v>
      </c>
      <c r="J23" s="1">
        <v>56</v>
      </c>
      <c r="K23" s="1">
        <v>71</v>
      </c>
      <c r="L23" s="1">
        <v>71</v>
      </c>
      <c r="M23" s="1">
        <v>63</v>
      </c>
    </row>
    <row r="24" spans="2:13" ht="19.5" customHeight="1" x14ac:dyDescent="0.45">
      <c r="B24" s="42" t="s">
        <v>48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90</v>
      </c>
      <c r="J24" s="1">
        <v>21</v>
      </c>
      <c r="K24" s="1">
        <v>68</v>
      </c>
      <c r="L24" s="1">
        <v>21</v>
      </c>
      <c r="M24" s="1">
        <v>33</v>
      </c>
    </row>
    <row r="25" spans="2:13" ht="19.5" customHeight="1" x14ac:dyDescent="0.45">
      <c r="B25" s="42" t="s">
        <v>69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36</v>
      </c>
      <c r="K25" s="1">
        <v>45</v>
      </c>
      <c r="L25" s="1">
        <v>43</v>
      </c>
      <c r="M25" s="1">
        <v>55</v>
      </c>
    </row>
    <row r="26" spans="2:13" ht="19.5" customHeight="1" x14ac:dyDescent="0.45">
      <c r="B26" s="42" t="s">
        <v>63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66</v>
      </c>
      <c r="J26" s="1">
        <v>12</v>
      </c>
      <c r="K26" s="1">
        <v>25</v>
      </c>
      <c r="L26" s="1">
        <v>28</v>
      </c>
      <c r="M26" s="1">
        <v>34</v>
      </c>
    </row>
    <row r="27" spans="2:13" ht="19.5" customHeight="1" x14ac:dyDescent="0.45">
      <c r="B27" s="42" t="s">
        <v>61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50</v>
      </c>
      <c r="J27" s="1">
        <v>44</v>
      </c>
      <c r="K27" s="1">
        <v>29</v>
      </c>
      <c r="L27" s="1">
        <v>27</v>
      </c>
      <c r="M27" s="1">
        <v>70</v>
      </c>
    </row>
    <row r="28" spans="2:13" ht="19.5" customHeight="1" x14ac:dyDescent="0.45">
      <c r="B28" s="42" t="s">
        <v>51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95</v>
      </c>
      <c r="J28" s="1">
        <v>37</v>
      </c>
      <c r="K28" s="1">
        <v>59</v>
      </c>
      <c r="L28" s="1">
        <v>65</v>
      </c>
      <c r="M28" s="1">
        <v>67</v>
      </c>
    </row>
    <row r="29" spans="2:13" ht="19.5" customHeight="1" x14ac:dyDescent="0.45">
      <c r="B29" s="42" t="s">
        <v>44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86</v>
      </c>
      <c r="J29" s="1">
        <v>19</v>
      </c>
      <c r="K29" s="1">
        <v>50</v>
      </c>
      <c r="L29" s="1">
        <v>21</v>
      </c>
      <c r="M29" s="1">
        <v>65</v>
      </c>
    </row>
    <row r="30" spans="2:13" ht="19.5" customHeight="1" x14ac:dyDescent="0.45">
      <c r="B30" s="42" t="s">
        <v>52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52</v>
      </c>
      <c r="J30" s="1">
        <v>35</v>
      </c>
      <c r="K30" s="1">
        <v>15</v>
      </c>
      <c r="L30" s="1">
        <v>56</v>
      </c>
      <c r="M30" s="1">
        <v>39</v>
      </c>
    </row>
    <row r="31" spans="2:13" ht="19.5" customHeight="1" x14ac:dyDescent="0.45">
      <c r="B31" s="42" t="s">
        <v>60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36</v>
      </c>
      <c r="J31" s="1">
        <v>19</v>
      </c>
      <c r="K31" s="1">
        <v>37</v>
      </c>
      <c r="L31" s="1">
        <v>42</v>
      </c>
      <c r="M31" s="1">
        <v>33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{CB4CA68F-A6B6-4203-94A8-C26C5E6D5371}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{ADE7A7A7-8065-48B1-B9AA-DA0304E653AC}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{AAD840E6-8A35-4560-AD02-CFB0D23DE498}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{D4124A43-F61E-4D00-8B90-36153110E353}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{8244C983-C8C8-45AF-A5CE-8F7F5967148E}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{DCA04778-C03C-4B7B-A83E-718F4016DA58}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{17CDE291-6D9D-44E5-A210-C962CD48B816}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{17A75B2A-61BE-48B9-8757-BEF5E19FD19B}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{1C9DB5E5-1F02-47B4-8CA9-70AC9167CF84}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{1FF5DDB9-6E1B-4BC7-8DF6-834DFE5AE7FF}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{A88D04A1-80FF-4BD7-A4D9-A5139B9355A7}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4CA68F-A6B6-4203-94A8-C26C5E6D537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ADE7A7A7-8065-48B1-B9AA-DA0304E653A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AAD840E6-8A35-4560-AD02-CFB0D23DE49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D4124A43-F61E-4D00-8B90-36153110E35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8244C983-C8C8-45AF-A5CE-8F7F5967148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DCA04778-C03C-4B7B-A83E-718F4016DA5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H35 H40 H42:H1048576</xm:sqref>
        </x14:conditionalFormatting>
        <x14:conditionalFormatting xmlns:xm="http://schemas.microsoft.com/office/excel/2006/main">
          <x14:cfRule type="dataBar" id="{17CDE291-6D9D-44E5-A210-C962CD48B81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17A75B2A-61BE-48B9-8757-BEF5E19FD19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1C9DB5E5-1F02-47B4-8CA9-70AC9167CF8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K40 K35 K42:K1048576</xm:sqref>
        </x14:conditionalFormatting>
        <x14:conditionalFormatting xmlns:xm="http://schemas.microsoft.com/office/excel/2006/main">
          <x14:cfRule type="dataBar" id="{1FF5DDB9-6E1B-4BC7-8DF6-834DFE5AE7F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L40 L35 L42:L1048576</xm:sqref>
        </x14:conditionalFormatting>
        <x14:conditionalFormatting xmlns:xm="http://schemas.microsoft.com/office/excel/2006/main">
          <x14:cfRule type="dataBar" id="{A88D04A1-80FF-4BD7-A4D9-A5139B9355A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M40 M35 M42:M1048576</xm:sqref>
        </x14:conditionalFormatting>
      </x14:conditionalFormatting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B771-23A7-4CE8-8D88-D24A7BD2F8A1}">
  <sheetPr codeName="Sheet40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1" t="s">
        <v>41</v>
      </c>
      <c r="C2" s="41" t="s">
        <v>71</v>
      </c>
      <c r="D2" s="41" t="s">
        <v>77</v>
      </c>
      <c r="E2" s="41" t="s">
        <v>1</v>
      </c>
      <c r="F2" s="41" t="s">
        <v>79</v>
      </c>
      <c r="G2" s="41" t="s">
        <v>72</v>
      </c>
      <c r="H2" s="41" t="s">
        <v>78</v>
      </c>
      <c r="I2" s="41" t="s">
        <v>73</v>
      </c>
      <c r="J2" s="41" t="s">
        <v>76</v>
      </c>
      <c r="K2" s="41" t="s">
        <v>75</v>
      </c>
      <c r="L2" s="41" t="s">
        <v>74</v>
      </c>
      <c r="M2" s="41" t="s">
        <v>80</v>
      </c>
    </row>
    <row r="3" spans="1:13" ht="19.5" customHeight="1" x14ac:dyDescent="0.45">
      <c r="B3" s="42" t="s">
        <v>65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53</v>
      </c>
      <c r="J3" s="1">
        <v>28</v>
      </c>
      <c r="K3" s="1">
        <v>65</v>
      </c>
      <c r="L3" s="1">
        <v>68</v>
      </c>
      <c r="M3" s="1">
        <v>63</v>
      </c>
    </row>
    <row r="4" spans="1:13" ht="19.5" customHeight="1" x14ac:dyDescent="0.45">
      <c r="B4" s="42" t="s">
        <v>62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45">
      <c r="B5" s="42" t="s">
        <v>69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36</v>
      </c>
      <c r="J5" s="1">
        <v>22</v>
      </c>
      <c r="K5" s="1">
        <v>29</v>
      </c>
      <c r="L5" s="1">
        <v>25</v>
      </c>
      <c r="M5" s="1">
        <v>47</v>
      </c>
    </row>
    <row r="6" spans="1:13" ht="19.5" customHeight="1" x14ac:dyDescent="0.45">
      <c r="B6" s="42" t="s">
        <v>61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91</v>
      </c>
      <c r="J6" s="1">
        <v>17</v>
      </c>
      <c r="K6" s="1">
        <v>31</v>
      </c>
      <c r="L6" s="1">
        <v>43</v>
      </c>
      <c r="M6" s="1">
        <v>35</v>
      </c>
    </row>
    <row r="7" spans="1:13" ht="19.5" customHeight="1" x14ac:dyDescent="0.45">
      <c r="B7" s="42" t="s">
        <v>45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60</v>
      </c>
      <c r="K7" s="1">
        <v>16</v>
      </c>
      <c r="L7" s="1">
        <v>47</v>
      </c>
      <c r="M7" s="1">
        <v>40</v>
      </c>
    </row>
    <row r="8" spans="1:13" ht="19.5" customHeight="1" x14ac:dyDescent="0.45">
      <c r="B8" s="42" t="s">
        <v>42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28</v>
      </c>
      <c r="K8" s="1">
        <v>62</v>
      </c>
      <c r="L8" s="1">
        <v>32</v>
      </c>
      <c r="M8" s="1">
        <v>76</v>
      </c>
    </row>
    <row r="9" spans="1:13" ht="19.5" customHeight="1" x14ac:dyDescent="0.45">
      <c r="B9" s="42" t="s">
        <v>60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19</v>
      </c>
      <c r="K9" s="1">
        <v>35</v>
      </c>
      <c r="L9" s="1">
        <v>62</v>
      </c>
      <c r="M9" s="1">
        <v>63</v>
      </c>
    </row>
    <row r="10" spans="1:13" ht="19.5" customHeight="1" x14ac:dyDescent="0.45">
      <c r="B10" s="42" t="s">
        <v>53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58</v>
      </c>
      <c r="J10" s="1">
        <v>50</v>
      </c>
      <c r="K10" s="1">
        <v>18</v>
      </c>
      <c r="L10" s="1">
        <v>23</v>
      </c>
      <c r="M10" s="1">
        <v>40</v>
      </c>
    </row>
    <row r="11" spans="1:13" ht="19.5" customHeight="1" x14ac:dyDescent="0.45">
      <c r="B11" s="42" t="s">
        <v>64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16</v>
      </c>
      <c r="K11" s="1">
        <v>20</v>
      </c>
      <c r="L11" s="1">
        <v>24</v>
      </c>
      <c r="M11" s="1">
        <v>63</v>
      </c>
    </row>
    <row r="12" spans="1:13" ht="19.5" customHeight="1" x14ac:dyDescent="0.45">
      <c r="B12" s="42" t="s">
        <v>49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40</v>
      </c>
      <c r="K12" s="1">
        <v>49</v>
      </c>
      <c r="L12" s="1">
        <v>53</v>
      </c>
      <c r="M12" s="1">
        <v>64</v>
      </c>
    </row>
    <row r="13" spans="1:13" ht="19.5" customHeight="1" x14ac:dyDescent="0.45">
      <c r="B13" s="42" t="s">
        <v>48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98</v>
      </c>
      <c r="J13" s="1">
        <v>24</v>
      </c>
      <c r="K13" s="1">
        <v>26</v>
      </c>
      <c r="L13" s="1">
        <v>15</v>
      </c>
      <c r="M13" s="1">
        <v>32</v>
      </c>
    </row>
    <row r="14" spans="1:13" ht="19.5" customHeight="1" x14ac:dyDescent="0.45">
      <c r="B14" s="42" t="s">
        <v>51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75</v>
      </c>
      <c r="J14" s="1">
        <v>36</v>
      </c>
      <c r="K14" s="1">
        <v>28</v>
      </c>
      <c r="L14" s="1">
        <v>70</v>
      </c>
      <c r="M14" s="1">
        <v>88</v>
      </c>
    </row>
    <row r="15" spans="1:13" ht="19.5" customHeight="1" x14ac:dyDescent="0.45">
      <c r="B15" s="42" t="s">
        <v>55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49</v>
      </c>
      <c r="J15" s="1">
        <v>31</v>
      </c>
      <c r="K15" s="1">
        <v>73</v>
      </c>
      <c r="L15" s="1">
        <v>59</v>
      </c>
      <c r="M15" s="1">
        <v>73</v>
      </c>
    </row>
    <row r="16" spans="1:13" ht="19.5" customHeight="1" x14ac:dyDescent="0.45">
      <c r="B16" s="42" t="s">
        <v>56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49</v>
      </c>
      <c r="J16" s="1">
        <v>24</v>
      </c>
      <c r="K16" s="1">
        <v>17</v>
      </c>
      <c r="L16" s="1">
        <v>47</v>
      </c>
      <c r="M16" s="1">
        <v>64</v>
      </c>
    </row>
    <row r="17" spans="2:13" ht="19.5" customHeight="1" x14ac:dyDescent="0.45">
      <c r="B17" s="42" t="s">
        <v>54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51</v>
      </c>
      <c r="K17" s="1">
        <v>28</v>
      </c>
      <c r="L17" s="1">
        <v>16</v>
      </c>
      <c r="M17" s="1">
        <v>82</v>
      </c>
    </row>
    <row r="18" spans="2:13" ht="19.5" customHeight="1" x14ac:dyDescent="0.45">
      <c r="B18" s="42" t="s">
        <v>43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39</v>
      </c>
      <c r="J18" s="1">
        <v>53</v>
      </c>
      <c r="K18" s="1">
        <v>75</v>
      </c>
      <c r="L18" s="1">
        <v>42</v>
      </c>
      <c r="M18" s="1">
        <v>64</v>
      </c>
    </row>
    <row r="19" spans="2:13" ht="19.5" customHeight="1" x14ac:dyDescent="0.45">
      <c r="B19" s="42" t="s">
        <v>63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65</v>
      </c>
      <c r="J19" s="1">
        <v>35</v>
      </c>
      <c r="K19" s="1">
        <v>51</v>
      </c>
      <c r="L19" s="1">
        <v>40</v>
      </c>
      <c r="M19" s="1">
        <v>77</v>
      </c>
    </row>
    <row r="20" spans="2:13" ht="19.5" customHeight="1" x14ac:dyDescent="0.45">
      <c r="B20" s="42" t="s">
        <v>47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43</v>
      </c>
      <c r="J20" s="1">
        <v>28</v>
      </c>
      <c r="K20" s="1">
        <v>50</v>
      </c>
      <c r="L20" s="1">
        <v>37</v>
      </c>
      <c r="M20" s="1">
        <v>29</v>
      </c>
    </row>
    <row r="21" spans="2:13" ht="19.5" customHeight="1" x14ac:dyDescent="0.45">
      <c r="B21" s="42" t="s">
        <v>59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97</v>
      </c>
      <c r="J21" s="1">
        <v>26</v>
      </c>
      <c r="K21" s="1">
        <v>70</v>
      </c>
      <c r="L21" s="1">
        <v>24</v>
      </c>
      <c r="M21" s="1">
        <v>64</v>
      </c>
    </row>
    <row r="22" spans="2:13" ht="19.5" customHeight="1" x14ac:dyDescent="0.45">
      <c r="B22" s="42" t="s">
        <v>44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41</v>
      </c>
      <c r="J22" s="1">
        <v>25</v>
      </c>
      <c r="K22" s="1">
        <v>52</v>
      </c>
      <c r="L22" s="1">
        <v>41</v>
      </c>
      <c r="M22" s="1">
        <v>83</v>
      </c>
    </row>
    <row r="23" spans="2:13" ht="19.5" customHeight="1" x14ac:dyDescent="0.45">
      <c r="B23" s="42" t="s">
        <v>58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50</v>
      </c>
      <c r="J23" s="1">
        <v>56</v>
      </c>
      <c r="K23" s="1">
        <v>71</v>
      </c>
      <c r="L23" s="1">
        <v>71</v>
      </c>
      <c r="M23" s="1">
        <v>63</v>
      </c>
    </row>
    <row r="24" spans="2:13" ht="19.5" customHeight="1" x14ac:dyDescent="0.45">
      <c r="B24" s="42" t="s">
        <v>70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90</v>
      </c>
      <c r="J24" s="1">
        <v>21</v>
      </c>
      <c r="K24" s="1">
        <v>68</v>
      </c>
      <c r="L24" s="1">
        <v>21</v>
      </c>
      <c r="M24" s="1">
        <v>33</v>
      </c>
    </row>
    <row r="25" spans="2:13" ht="19.5" customHeight="1" x14ac:dyDescent="0.45">
      <c r="B25" s="42" t="s">
        <v>66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36</v>
      </c>
      <c r="K25" s="1">
        <v>45</v>
      </c>
      <c r="L25" s="1">
        <v>43</v>
      </c>
      <c r="M25" s="1">
        <v>55</v>
      </c>
    </row>
    <row r="26" spans="2:13" ht="19.5" customHeight="1" x14ac:dyDescent="0.45">
      <c r="B26" s="42" t="s">
        <v>46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66</v>
      </c>
      <c r="J26" s="1">
        <v>12</v>
      </c>
      <c r="K26" s="1">
        <v>25</v>
      </c>
      <c r="L26" s="1">
        <v>28</v>
      </c>
      <c r="M26" s="1">
        <v>34</v>
      </c>
    </row>
    <row r="27" spans="2:13" ht="19.5" customHeight="1" x14ac:dyDescent="0.45">
      <c r="B27" s="42" t="s">
        <v>68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50</v>
      </c>
      <c r="J27" s="1">
        <v>44</v>
      </c>
      <c r="K27" s="1">
        <v>29</v>
      </c>
      <c r="L27" s="1">
        <v>27</v>
      </c>
      <c r="M27" s="1">
        <v>70</v>
      </c>
    </row>
    <row r="28" spans="2:13" ht="19.5" customHeight="1" x14ac:dyDescent="0.45">
      <c r="B28" s="42" t="s">
        <v>50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95</v>
      </c>
      <c r="J28" s="1">
        <v>37</v>
      </c>
      <c r="K28" s="1">
        <v>59</v>
      </c>
      <c r="L28" s="1">
        <v>65</v>
      </c>
      <c r="M28" s="1">
        <v>67</v>
      </c>
    </row>
    <row r="29" spans="2:13" ht="19.5" customHeight="1" x14ac:dyDescent="0.45">
      <c r="B29" s="42" t="s">
        <v>67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86</v>
      </c>
      <c r="J29" s="1">
        <v>19</v>
      </c>
      <c r="K29" s="1">
        <v>50</v>
      </c>
      <c r="L29" s="1">
        <v>21</v>
      </c>
      <c r="M29" s="1">
        <v>65</v>
      </c>
    </row>
    <row r="30" spans="2:13" ht="19.5" customHeight="1" x14ac:dyDescent="0.45">
      <c r="B30" s="42" t="s">
        <v>52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52</v>
      </c>
      <c r="J30" s="1">
        <v>35</v>
      </c>
      <c r="K30" s="1">
        <v>15</v>
      </c>
      <c r="L30" s="1">
        <v>56</v>
      </c>
      <c r="M30" s="1">
        <v>39</v>
      </c>
    </row>
    <row r="31" spans="2:13" ht="19.5" customHeight="1" x14ac:dyDescent="0.45">
      <c r="B31" s="42" t="s">
        <v>57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36</v>
      </c>
      <c r="J31" s="1">
        <v>19</v>
      </c>
      <c r="K31" s="1">
        <v>37</v>
      </c>
      <c r="L31" s="1">
        <v>42</v>
      </c>
      <c r="M31" s="1">
        <v>33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ref="A3:B31">
    <sortCondition ref="A3:A31"/>
  </sortState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{30E84AF6-0C32-4327-A054-0ECC4044A483}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{81225CE1-0273-4E75-9CBA-BBEC1CD5CC50}</x14:id>
        </ext>
      </extLst>
    </cfRule>
  </conditionalFormatting>
  <conditionalFormatting sqref="C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10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{2744AF52-A9B2-4AB5-87A8-FD9742F02715}</x14:id>
        </ext>
      </extLst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{C47A0CD3-BC26-4F0C-92A3-B942243DCCDC}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{48BCD6A0-3A43-4605-B523-61D064925862}</x14:id>
        </ext>
      </extLst>
    </cfRule>
  </conditionalFormatting>
  <conditionalFormatting sqref="D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10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{D7000A6C-CA75-463F-913C-FEA3923402DE}</x14:id>
        </ext>
      </extLst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{387C3FC7-69CC-4C91-90FB-8D1EC1766E06}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{9061C42F-819D-44FE-A9AA-B3907547E53D}</x14:id>
        </ext>
      </extLst>
    </cfRule>
  </conditionalFormatting>
  <conditionalFormatting sqref="E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10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{C125A0C9-8AE5-4C78-BC20-DCBF1A8E5F0C}</x14:id>
        </ext>
      </extLst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{B8866C5A-8081-4E9F-AED3-ABFB09F853EC}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{7C8DC972-AFF2-4EAC-900C-8077AB23FBA2}</x14:id>
        </ext>
      </extLst>
    </cfRule>
  </conditionalFormatting>
  <conditionalFormatting sqref="F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10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{C7EBC5DA-F4A2-4036-B840-D7808F4531D9}</x14:id>
        </ext>
      </extLst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{A93EAB1D-030D-4673-98BA-DEC93BDB5E5E}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{1C0E7842-6425-4521-8D70-FF9919704BBD}</x14:id>
        </ext>
      </extLst>
    </cfRule>
  </conditionalFormatting>
  <conditionalFormatting sqref="G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10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{6F8A92F1-827F-40E8-A8D1-8E0625FD288A}</x14:id>
        </ext>
      </extLst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{D1C9DB53-0831-43F0-90B5-DD3E8C03F242}</x14:id>
        </ext>
      </extLst>
    </cfRule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{BBF9FE7F-427E-422B-AB13-F2AC069391B6}</x14:id>
        </ext>
      </extLst>
    </cfRule>
  </conditionalFormatting>
  <conditionalFormatting sqref="H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9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{90BCDF13-27C3-4206-AF82-893F11DEEEBF}</x14:id>
        </ext>
      </extLst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{CD826CC4-F0E7-478C-B762-AAFC52426C1C}</x14:id>
        </ext>
      </extLst>
    </cfRule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{FCA070C1-C223-4F58-B3A4-9C0EE10D0EEB}</x14:id>
        </ext>
      </extLst>
    </cfRule>
  </conditionalFormatting>
  <conditionalFormatting sqref="I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9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{6CCF56D8-4789-463E-8AF9-9D11E9432912}</x14:id>
        </ext>
      </extLst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{468739EB-70C4-404E-BC55-497DDF44C784}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{AE702094-58B6-4FC2-87AB-35A8B6D61EE1}</x14:id>
        </ext>
      </extLst>
    </cfRule>
  </conditionalFormatting>
  <conditionalFormatting sqref="J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9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{77F59AF9-B9E5-4B1C-A1F8-C4A30DAAD06C}</x14:id>
        </ext>
      </extLst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{44E67FBA-40A6-40F9-92AC-CF335FA377CE}</x14:id>
        </ext>
      </extLst>
    </cfRule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{DC00C344-9A58-4521-BC55-86ED314A5B3A}</x14:id>
        </ext>
      </extLst>
    </cfRule>
  </conditionalFormatting>
  <conditionalFormatting sqref="K32">
    <cfRule type="colorScale" priority="85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9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{F1A26B68-A65C-45F7-9C16-CDE4A6385ADD}</x14:id>
        </ext>
      </extLst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{EEAFDA12-65FD-4EFD-84DC-C08E9FE4E628}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{D884D11C-129C-4543-8449-0754E02B6B0E}</x14:id>
        </ext>
      </extLst>
    </cfRule>
  </conditionalFormatting>
  <conditionalFormatting sqref="L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9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{6B1D8499-0809-4181-BD37-16DF2042A898}</x14:id>
        </ext>
      </extLst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{52DDAA20-5B2E-43A7-86A4-A9F5DD6FF805}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{98B33096-DAB0-4022-B720-A67A7B2CC586}</x14:id>
        </ext>
      </extLst>
    </cfRule>
  </conditionalFormatting>
  <conditionalFormatting sqref="M32">
    <cfRule type="colorScale" priority="83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9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{BD2792CD-407B-4DE7-BD78-3AA133E73CFA}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0E84AF6-0C32-4327-A054-0ECC4044A48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1225CE1-0273-4E75-9CBA-BBEC1CD5CC5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2744AF52-A9B2-4AB5-87A8-FD9742F0271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C40 C35 C42:C1048576</xm:sqref>
        </x14:conditionalFormatting>
        <x14:conditionalFormatting xmlns:xm="http://schemas.microsoft.com/office/excel/2006/main">
          <x14:cfRule type="dataBar" id="{C47A0CD3-BC26-4F0C-92A3-B942243DCCD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8BCD6A0-3A43-4605-B523-61D06492586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D7000A6C-CA75-463F-913C-FEA3923402D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D40 D35 D42:D1048576</xm:sqref>
        </x14:conditionalFormatting>
        <x14:conditionalFormatting xmlns:xm="http://schemas.microsoft.com/office/excel/2006/main">
          <x14:cfRule type="dataBar" id="{387C3FC7-69CC-4C91-90FB-8D1EC1766E0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061C42F-819D-44FE-A9AA-B3907547E53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C125A0C9-8AE5-4C78-BC20-DCBF1A8E5F0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E40 E35 E42:E1048576</xm:sqref>
        </x14:conditionalFormatting>
        <x14:conditionalFormatting xmlns:xm="http://schemas.microsoft.com/office/excel/2006/main">
          <x14:cfRule type="dataBar" id="{B8866C5A-8081-4E9F-AED3-ABFB09F853E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C8DC972-AFF2-4EAC-900C-8077AB23FBA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C7EBC5DA-F4A2-4036-B840-D7808F4531D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A93EAB1D-030D-4673-98BA-DEC93BDB5E5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C0E7842-6425-4521-8D70-FF9919704BB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6F8A92F1-827F-40E8-A8D1-8E0625FD288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G40 G35 G42:G1048576</xm:sqref>
        </x14:conditionalFormatting>
        <x14:conditionalFormatting xmlns:xm="http://schemas.microsoft.com/office/excel/2006/main">
          <x14:cfRule type="dataBar" id="{D1C9DB53-0831-43F0-90B5-DD3E8C03F24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BF9FE7F-427E-422B-AB13-F2AC069391B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90BCDF13-27C3-4206-AF82-893F11DEEEB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H40 H35 H42:H1048576</xm:sqref>
        </x14:conditionalFormatting>
        <x14:conditionalFormatting xmlns:xm="http://schemas.microsoft.com/office/excel/2006/main">
          <x14:cfRule type="dataBar" id="{CD826CC4-F0E7-478C-B762-AAFC52426C1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CA070C1-C223-4F58-B3A4-9C0EE10D0EE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6CCF56D8-4789-463E-8AF9-9D11E943291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468739EB-70C4-404E-BC55-497DDF44C78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E702094-58B6-4FC2-87AB-35A8B6D61EE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77F59AF9-B9E5-4B1C-A1F8-C4A30DAAD06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J35 J40 J42:J1048576</xm:sqref>
        </x14:conditionalFormatting>
        <x14:conditionalFormatting xmlns:xm="http://schemas.microsoft.com/office/excel/2006/main">
          <x14:cfRule type="dataBar" id="{44E67FBA-40A6-40F9-92AC-CF335FA377C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C00C344-9A58-4521-BC55-86ED314A5B3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F1A26B68-A65C-45F7-9C16-CDE4A6385A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K35 K40 K42:K1048576</xm:sqref>
        </x14:conditionalFormatting>
        <x14:conditionalFormatting xmlns:xm="http://schemas.microsoft.com/office/excel/2006/main">
          <x14:cfRule type="dataBar" id="{EEAFDA12-65FD-4EFD-84DC-C08E9FE4E62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884D11C-129C-4543-8449-0754E02B6B0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6B1D8499-0809-4181-BD37-16DF2042A89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L35 L40 L42:L1048576</xm:sqref>
        </x14:conditionalFormatting>
        <x14:conditionalFormatting xmlns:xm="http://schemas.microsoft.com/office/excel/2006/main">
          <x14:cfRule type="dataBar" id="{52DDAA20-5B2E-43A7-86A4-A9F5DD6FF80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8B33096-DAB0-4022-B720-A67A7B2CC58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  <x14:conditionalFormatting xmlns:xm="http://schemas.microsoft.com/office/excel/2006/main">
          <x14:cfRule type="dataBar" id="{BD2792CD-407B-4DE7-BD78-3AA133E73CF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M35 M40 M42:M1048576</xm:sqref>
        </x14:conditionalFormatting>
      </x14:conditionalFormatting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53ECA-EA1F-4F9A-A571-AF072244E824}">
  <sheetPr codeName="Sheet12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726562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1" t="s">
        <v>41</v>
      </c>
      <c r="C2" s="41" t="s">
        <v>80</v>
      </c>
      <c r="D2" s="41" t="s">
        <v>76</v>
      </c>
      <c r="E2" s="41" t="s">
        <v>73</v>
      </c>
      <c r="F2" s="41" t="s">
        <v>72</v>
      </c>
      <c r="G2" s="41" t="s">
        <v>75</v>
      </c>
      <c r="H2" s="41" t="s">
        <v>77</v>
      </c>
      <c r="I2" s="41" t="s">
        <v>1</v>
      </c>
      <c r="J2" s="41" t="s">
        <v>78</v>
      </c>
      <c r="K2" s="41" t="s">
        <v>71</v>
      </c>
      <c r="L2" s="41" t="s">
        <v>74</v>
      </c>
      <c r="M2" s="41" t="s">
        <v>79</v>
      </c>
    </row>
    <row r="3" spans="1:13" ht="19.5" customHeight="1" x14ac:dyDescent="0.45">
      <c r="B3" s="42" t="s">
        <v>54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51</v>
      </c>
      <c r="L3" s="1">
        <v>35</v>
      </c>
      <c r="M3" s="1">
        <v>77</v>
      </c>
    </row>
    <row r="4" spans="1:13" ht="19.5" customHeight="1" x14ac:dyDescent="0.45">
      <c r="B4" s="42" t="s">
        <v>49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49</v>
      </c>
      <c r="J4" s="1">
        <v>47</v>
      </c>
      <c r="K4" s="1">
        <v>17</v>
      </c>
      <c r="L4" s="1">
        <v>24</v>
      </c>
      <c r="M4" s="1">
        <v>64</v>
      </c>
    </row>
    <row r="5" spans="1:13" ht="19.5" customHeight="1" x14ac:dyDescent="0.45">
      <c r="B5" s="42" t="s">
        <v>63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62</v>
      </c>
      <c r="J5" s="1">
        <v>32</v>
      </c>
      <c r="K5" s="1">
        <v>62</v>
      </c>
      <c r="L5" s="1">
        <v>28</v>
      </c>
      <c r="M5" s="1">
        <v>76</v>
      </c>
    </row>
    <row r="6" spans="1:13" ht="19.5" customHeight="1" x14ac:dyDescent="0.45">
      <c r="B6" s="42" t="s">
        <v>70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50</v>
      </c>
      <c r="J6" s="1">
        <v>27</v>
      </c>
      <c r="K6" s="1">
        <v>29</v>
      </c>
      <c r="L6" s="1">
        <v>44</v>
      </c>
      <c r="M6" s="1">
        <v>70</v>
      </c>
    </row>
    <row r="7" spans="1:13" ht="19.5" customHeight="1" x14ac:dyDescent="0.45">
      <c r="B7" s="42" t="s">
        <v>62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83</v>
      </c>
      <c r="J7" s="1">
        <v>16</v>
      </c>
      <c r="K7" s="1">
        <v>28</v>
      </c>
      <c r="L7" s="1">
        <v>51</v>
      </c>
      <c r="M7" s="1">
        <v>82</v>
      </c>
    </row>
    <row r="8" spans="1:13" ht="19.5" customHeight="1" x14ac:dyDescent="0.45">
      <c r="B8" s="42" t="s">
        <v>67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1:13" ht="19.5" customHeight="1" x14ac:dyDescent="0.45">
      <c r="B9" s="42" t="s">
        <v>69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1:13" ht="19.5" customHeight="1" x14ac:dyDescent="0.45">
      <c r="B10" s="42" t="s">
        <v>64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49</v>
      </c>
      <c r="J10" s="1">
        <v>59</v>
      </c>
      <c r="K10" s="1">
        <v>73</v>
      </c>
      <c r="L10" s="1">
        <v>31</v>
      </c>
      <c r="M10" s="1">
        <v>73</v>
      </c>
    </row>
    <row r="11" spans="1:13" ht="19.5" customHeight="1" x14ac:dyDescent="0.45">
      <c r="B11" s="42" t="s">
        <v>60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24</v>
      </c>
      <c r="K11" s="1">
        <v>20</v>
      </c>
      <c r="L11" s="1">
        <v>16</v>
      </c>
      <c r="M11" s="1">
        <v>63</v>
      </c>
    </row>
    <row r="12" spans="1:13" ht="19.5" customHeight="1" x14ac:dyDescent="0.45">
      <c r="B12" s="42" t="s">
        <v>66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66</v>
      </c>
      <c r="J12" s="1">
        <v>28</v>
      </c>
      <c r="K12" s="1">
        <v>25</v>
      </c>
      <c r="L12" s="1">
        <v>12</v>
      </c>
      <c r="M12" s="1">
        <v>34</v>
      </c>
    </row>
    <row r="13" spans="1:13" ht="19.5" customHeight="1" x14ac:dyDescent="0.45">
      <c r="B13" s="42" t="s">
        <v>48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90</v>
      </c>
      <c r="J13" s="1">
        <v>21</v>
      </c>
      <c r="K13" s="1">
        <v>68</v>
      </c>
      <c r="L13" s="1">
        <v>21</v>
      </c>
      <c r="M13" s="1">
        <v>33</v>
      </c>
    </row>
    <row r="14" spans="1:13" ht="19.5" customHeight="1" x14ac:dyDescent="0.45">
      <c r="B14" s="42" t="s">
        <v>58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48</v>
      </c>
      <c r="J14" s="1">
        <v>62</v>
      </c>
      <c r="K14" s="1">
        <v>35</v>
      </c>
      <c r="L14" s="1">
        <v>19</v>
      </c>
      <c r="M14" s="1">
        <v>63</v>
      </c>
    </row>
    <row r="15" spans="1:13" ht="19.5" customHeight="1" x14ac:dyDescent="0.45">
      <c r="B15" s="42" t="s">
        <v>52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53</v>
      </c>
      <c r="J15" s="1">
        <v>68</v>
      </c>
      <c r="K15" s="1">
        <v>65</v>
      </c>
      <c r="L15" s="1">
        <v>28</v>
      </c>
      <c r="M15" s="1">
        <v>63</v>
      </c>
    </row>
    <row r="16" spans="1:13" ht="19.5" customHeight="1" x14ac:dyDescent="0.45">
      <c r="B16" s="42" t="s">
        <v>65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39</v>
      </c>
      <c r="J16" s="1">
        <v>42</v>
      </c>
      <c r="K16" s="1">
        <v>75</v>
      </c>
      <c r="L16" s="1">
        <v>53</v>
      </c>
      <c r="M16" s="1">
        <v>64</v>
      </c>
    </row>
    <row r="17" spans="2:13" ht="19.5" customHeight="1" x14ac:dyDescent="0.45">
      <c r="B17" s="42" t="s">
        <v>44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58</v>
      </c>
      <c r="J17" s="1">
        <v>23</v>
      </c>
      <c r="K17" s="1">
        <v>18</v>
      </c>
      <c r="L17" s="1">
        <v>50</v>
      </c>
      <c r="M17" s="1">
        <v>40</v>
      </c>
    </row>
    <row r="18" spans="2:13" ht="19.5" customHeight="1" x14ac:dyDescent="0.45">
      <c r="B18" s="42" t="s">
        <v>43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95</v>
      </c>
      <c r="J18" s="1">
        <v>65</v>
      </c>
      <c r="K18" s="1">
        <v>59</v>
      </c>
      <c r="L18" s="1">
        <v>37</v>
      </c>
      <c r="M18" s="1">
        <v>67</v>
      </c>
    </row>
    <row r="19" spans="2:13" ht="19.5" customHeight="1" x14ac:dyDescent="0.45">
      <c r="B19" s="42" t="s">
        <v>51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50</v>
      </c>
      <c r="J19" s="1">
        <v>71</v>
      </c>
      <c r="K19" s="1">
        <v>71</v>
      </c>
      <c r="L19" s="1">
        <v>56</v>
      </c>
      <c r="M19" s="1">
        <v>63</v>
      </c>
    </row>
    <row r="20" spans="2:13" ht="19.5" customHeight="1" x14ac:dyDescent="0.45">
      <c r="B20" s="42" t="s">
        <v>56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98</v>
      </c>
      <c r="J20" s="1">
        <v>15</v>
      </c>
      <c r="K20" s="1">
        <v>26</v>
      </c>
      <c r="L20" s="1">
        <v>24</v>
      </c>
      <c r="M20" s="1">
        <v>32</v>
      </c>
    </row>
    <row r="21" spans="2:13" ht="19.5" customHeight="1" x14ac:dyDescent="0.45">
      <c r="B21" s="42" t="s">
        <v>46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79</v>
      </c>
      <c r="J21" s="1">
        <v>47</v>
      </c>
      <c r="K21" s="1">
        <v>16</v>
      </c>
      <c r="L21" s="1">
        <v>60</v>
      </c>
      <c r="M21" s="1">
        <v>40</v>
      </c>
    </row>
    <row r="22" spans="2:13" ht="19.5" customHeight="1" x14ac:dyDescent="0.45">
      <c r="B22" s="42" t="s">
        <v>45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37</v>
      </c>
      <c r="K22" s="1">
        <v>50</v>
      </c>
      <c r="L22" s="1">
        <v>28</v>
      </c>
      <c r="M22" s="1">
        <v>29</v>
      </c>
    </row>
    <row r="23" spans="2:13" ht="19.5" customHeight="1" x14ac:dyDescent="0.45">
      <c r="B23" s="42" t="s">
        <v>50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52</v>
      </c>
      <c r="J23" s="1">
        <v>56</v>
      </c>
      <c r="K23" s="1">
        <v>15</v>
      </c>
      <c r="L23" s="1">
        <v>35</v>
      </c>
      <c r="M23" s="1">
        <v>39</v>
      </c>
    </row>
    <row r="24" spans="2:13" ht="19.5" customHeight="1" x14ac:dyDescent="0.45">
      <c r="B24" s="42" t="s">
        <v>47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45">
      <c r="B25" s="42" t="s">
        <v>61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63</v>
      </c>
      <c r="J25" s="1">
        <v>53</v>
      </c>
      <c r="K25" s="1">
        <v>49</v>
      </c>
      <c r="L25" s="1">
        <v>40</v>
      </c>
      <c r="M25" s="1">
        <v>64</v>
      </c>
    </row>
    <row r="26" spans="2:13" ht="19.5" customHeight="1" x14ac:dyDescent="0.45">
      <c r="B26" s="42" t="s">
        <v>55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41</v>
      </c>
      <c r="J26" s="1">
        <v>41</v>
      </c>
      <c r="K26" s="1">
        <v>52</v>
      </c>
      <c r="L26" s="1">
        <v>25</v>
      </c>
      <c r="M26" s="1">
        <v>83</v>
      </c>
    </row>
    <row r="27" spans="2:13" ht="19.5" customHeight="1" x14ac:dyDescent="0.45">
      <c r="B27" s="42" t="s">
        <v>68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91</v>
      </c>
      <c r="J27" s="1">
        <v>43</v>
      </c>
      <c r="K27" s="1">
        <v>31</v>
      </c>
      <c r="L27" s="1">
        <v>17</v>
      </c>
      <c r="M27" s="1">
        <v>35</v>
      </c>
    </row>
    <row r="28" spans="2:13" ht="19.5" customHeight="1" x14ac:dyDescent="0.45">
      <c r="B28" s="42" t="s">
        <v>59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75</v>
      </c>
      <c r="J28" s="1">
        <v>70</v>
      </c>
      <c r="K28" s="1">
        <v>28</v>
      </c>
      <c r="L28" s="1">
        <v>36</v>
      </c>
      <c r="M28" s="1">
        <v>88</v>
      </c>
    </row>
    <row r="29" spans="2:13" ht="19.5" customHeight="1" x14ac:dyDescent="0.45">
      <c r="B29" s="42" t="s">
        <v>57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67</v>
      </c>
      <c r="J29" s="1">
        <v>36</v>
      </c>
      <c r="K29" s="1">
        <v>27</v>
      </c>
      <c r="L29" s="1">
        <v>47</v>
      </c>
      <c r="M29" s="1">
        <v>45</v>
      </c>
    </row>
    <row r="30" spans="2:13" ht="19.5" customHeight="1" x14ac:dyDescent="0.45">
      <c r="B30" s="42" t="s">
        <v>42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86</v>
      </c>
      <c r="J30" s="1">
        <v>21</v>
      </c>
      <c r="K30" s="1">
        <v>50</v>
      </c>
      <c r="L30" s="1">
        <v>19</v>
      </c>
      <c r="M30" s="1">
        <v>65</v>
      </c>
    </row>
    <row r="31" spans="2:13" ht="19.5" customHeight="1" x14ac:dyDescent="0.45">
      <c r="B31" s="42" t="s">
        <v>53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48</v>
      </c>
      <c r="J31" s="1">
        <v>43</v>
      </c>
      <c r="K31" s="1">
        <v>45</v>
      </c>
      <c r="L31" s="1">
        <v>36</v>
      </c>
      <c r="M31" s="1">
        <v>55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ref="A3:B31">
    <sortCondition ref="A3:A3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{05E3E605-9E89-455E-87FF-7E6BFE85C8A0}</x14:id>
        </ext>
      </extLst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{5980B747-3040-4E21-8F2D-C7B4C10B3161}</x14:id>
        </ext>
      </extLst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{274268AC-1FB2-49FF-84BE-02756E19FD92}</x14:id>
        </ext>
      </extLst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{D6610833-D4E3-4F26-8E16-073357EA5C23}</x14:id>
        </ext>
      </extLst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{2E88B613-2D4D-45B3-96F0-E1AA51204817}</x14:id>
        </ext>
      </extLst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{BC3BA764-25FF-4B94-AC57-F74ECA2E571B}</x14:id>
        </ext>
      </extLst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{88581C90-A2FC-4D6D-91CB-A0592F2CC56F}</x14:id>
        </ext>
      </extLst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{15FD2D4D-14CF-4930-A60F-BCF18D3AFB6A}</x14:id>
        </ext>
      </extLst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{8C8067DE-F6C7-41B6-96F3-72FFC4A46DFB}</x14:id>
        </ext>
      </extLst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{DE314ECE-F741-45F6-BE31-38883429E7B4}</x14:id>
        </ext>
      </extLst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{C60BE3F5-2A6B-455A-B604-23CEDB96ADF7}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5E3E605-9E89-455E-87FF-7E6BFE85C8A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5980B747-3040-4E21-8F2D-C7B4C10B316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274268AC-1FB2-49FF-84BE-02756E19FD9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D6610833-D4E3-4F26-8E16-073357EA5C2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F35 F40 F42:F1048576</xm:sqref>
        </x14:conditionalFormatting>
        <x14:conditionalFormatting xmlns:xm="http://schemas.microsoft.com/office/excel/2006/main">
          <x14:cfRule type="dataBar" id="{2E88B613-2D4D-45B3-96F0-E1AA5120481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BC3BA764-25FF-4B94-AC57-F74ECA2E571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H40 H35 H42:H1048576</xm:sqref>
        </x14:conditionalFormatting>
        <x14:conditionalFormatting xmlns:xm="http://schemas.microsoft.com/office/excel/2006/main">
          <x14:cfRule type="dataBar" id="{88581C90-A2FC-4D6D-91CB-A0592F2CC56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I40 I35 I42:I1048576</xm:sqref>
        </x14:conditionalFormatting>
        <x14:conditionalFormatting xmlns:xm="http://schemas.microsoft.com/office/excel/2006/main">
          <x14:cfRule type="dataBar" id="{15FD2D4D-14CF-4930-A60F-BCF18D3AFB6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8C8067DE-F6C7-41B6-96F3-72FFC4A46DF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K35 K40 K42:K1048576</xm:sqref>
        </x14:conditionalFormatting>
        <x14:conditionalFormatting xmlns:xm="http://schemas.microsoft.com/office/excel/2006/main">
          <x14:cfRule type="dataBar" id="{DE314ECE-F741-45F6-BE31-38883429E7B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L35 L40 L42:L1048576</xm:sqref>
        </x14:conditionalFormatting>
        <x14:conditionalFormatting xmlns:xm="http://schemas.microsoft.com/office/excel/2006/main">
          <x14:cfRule type="dataBar" id="{C60BE3F5-2A6B-455A-B604-23CEDB96ADF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M35 M40 M42:M1048576</xm:sqref>
        </x14:conditionalFormatting>
      </x14:conditionalFormatting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E395-7549-4A0E-9E46-AB2E2917E6AB}">
  <sheetPr codeName="Sheet41"/>
  <dimension ref="A1:N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4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50.15" customHeight="1" x14ac:dyDescent="0.35">
      <c r="B2" s="41" t="s">
        <v>41</v>
      </c>
      <c r="C2" s="41" t="s">
        <v>80</v>
      </c>
      <c r="D2" s="41" t="s">
        <v>75</v>
      </c>
      <c r="E2" s="41" t="s">
        <v>1</v>
      </c>
      <c r="F2" s="41" t="s">
        <v>77</v>
      </c>
      <c r="G2" s="41" t="s">
        <v>71</v>
      </c>
      <c r="H2" s="41" t="s">
        <v>73</v>
      </c>
      <c r="I2" s="41" t="s">
        <v>76</v>
      </c>
      <c r="J2" s="41" t="s">
        <v>79</v>
      </c>
      <c r="K2" s="41" t="s">
        <v>74</v>
      </c>
      <c r="L2" s="41" t="s">
        <v>78</v>
      </c>
      <c r="M2" s="41" t="s">
        <v>72</v>
      </c>
    </row>
    <row r="3" spans="1:14" ht="19.5" customHeight="1" x14ac:dyDescent="0.45">
      <c r="B3" s="46" t="s">
        <v>45</v>
      </c>
      <c r="C3" s="10">
        <v>31</v>
      </c>
      <c r="D3" s="10">
        <v>36</v>
      </c>
      <c r="E3" s="10">
        <v>59</v>
      </c>
      <c r="F3" s="10">
        <v>40</v>
      </c>
      <c r="G3" s="10">
        <v>36</v>
      </c>
      <c r="H3" s="10">
        <v>19</v>
      </c>
      <c r="I3" s="10">
        <v>65</v>
      </c>
      <c r="J3" s="10">
        <v>40</v>
      </c>
      <c r="K3" s="11">
        <v>51</v>
      </c>
      <c r="L3" s="11">
        <v>35</v>
      </c>
      <c r="M3" s="11">
        <v>77</v>
      </c>
    </row>
    <row r="4" spans="1:14" ht="19.5" customHeight="1" x14ac:dyDescent="0.45">
      <c r="B4" s="42" t="s">
        <v>58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49</v>
      </c>
      <c r="J4" s="1">
        <v>47</v>
      </c>
      <c r="K4" s="12">
        <v>17</v>
      </c>
      <c r="L4" s="12">
        <v>24</v>
      </c>
      <c r="M4" s="12">
        <v>64</v>
      </c>
    </row>
    <row r="5" spans="1:14" ht="19.5" customHeight="1" x14ac:dyDescent="0.45">
      <c r="B5" s="46" t="s">
        <v>44</v>
      </c>
      <c r="C5" s="10">
        <v>25</v>
      </c>
      <c r="D5" s="10">
        <v>18</v>
      </c>
      <c r="E5" s="10">
        <v>61</v>
      </c>
      <c r="F5" s="10">
        <v>37</v>
      </c>
      <c r="G5" s="10">
        <v>24</v>
      </c>
      <c r="H5" s="10">
        <v>45</v>
      </c>
      <c r="I5" s="10">
        <v>62</v>
      </c>
      <c r="J5" s="10">
        <v>32</v>
      </c>
      <c r="K5" s="11">
        <v>62</v>
      </c>
      <c r="L5" s="11">
        <v>28</v>
      </c>
      <c r="M5" s="11">
        <v>76</v>
      </c>
    </row>
    <row r="6" spans="1:14" ht="19.5" customHeight="1" x14ac:dyDescent="0.45">
      <c r="B6" s="42" t="s">
        <v>69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50</v>
      </c>
      <c r="J6" s="1">
        <v>27</v>
      </c>
      <c r="K6" s="12">
        <v>29</v>
      </c>
      <c r="L6" s="12">
        <v>44</v>
      </c>
      <c r="M6" s="12">
        <v>70</v>
      </c>
    </row>
    <row r="7" spans="1:14" ht="19.5" customHeight="1" x14ac:dyDescent="0.45">
      <c r="B7" s="46" t="s">
        <v>53</v>
      </c>
      <c r="C7" s="10">
        <v>46</v>
      </c>
      <c r="D7" s="10">
        <v>14</v>
      </c>
      <c r="E7" s="10">
        <v>45</v>
      </c>
      <c r="F7" s="10">
        <v>30</v>
      </c>
      <c r="G7" s="10">
        <v>40</v>
      </c>
      <c r="H7" s="10">
        <v>35</v>
      </c>
      <c r="I7" s="10">
        <v>83</v>
      </c>
      <c r="J7" s="10">
        <v>16</v>
      </c>
      <c r="K7" s="11">
        <v>28</v>
      </c>
      <c r="L7" s="11">
        <v>51</v>
      </c>
      <c r="M7" s="11">
        <v>82</v>
      </c>
    </row>
    <row r="8" spans="1:14" ht="19.5" customHeight="1" x14ac:dyDescent="0.45">
      <c r="B8" s="42" t="s">
        <v>70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2">
        <v>29</v>
      </c>
      <c r="L8" s="12">
        <v>22</v>
      </c>
      <c r="M8" s="12">
        <v>47</v>
      </c>
    </row>
    <row r="9" spans="1:14" ht="19.5" customHeight="1" x14ac:dyDescent="0.45">
      <c r="B9" s="46" t="s">
        <v>49</v>
      </c>
      <c r="C9" s="10">
        <v>23</v>
      </c>
      <c r="D9" s="10">
        <v>21</v>
      </c>
      <c r="E9" s="10">
        <v>33</v>
      </c>
      <c r="F9" s="10">
        <v>33</v>
      </c>
      <c r="G9" s="10">
        <v>11</v>
      </c>
      <c r="H9" s="10">
        <v>40</v>
      </c>
      <c r="I9" s="10">
        <v>97</v>
      </c>
      <c r="J9" s="10">
        <v>24</v>
      </c>
      <c r="K9" s="11">
        <v>70</v>
      </c>
      <c r="L9" s="11">
        <v>26</v>
      </c>
      <c r="M9" s="11">
        <v>64</v>
      </c>
    </row>
    <row r="10" spans="1:14" ht="19.5" customHeight="1" x14ac:dyDescent="0.45">
      <c r="B10" s="42" t="s">
        <v>47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49</v>
      </c>
      <c r="J10" s="1">
        <v>59</v>
      </c>
      <c r="K10" s="12">
        <v>73</v>
      </c>
      <c r="L10" s="12">
        <v>31</v>
      </c>
      <c r="M10" s="12">
        <v>73</v>
      </c>
    </row>
    <row r="11" spans="1:14" ht="19.5" customHeight="1" x14ac:dyDescent="0.45">
      <c r="B11" s="46" t="s">
        <v>55</v>
      </c>
      <c r="C11" s="10">
        <v>14</v>
      </c>
      <c r="D11" s="10">
        <v>21</v>
      </c>
      <c r="E11" s="10">
        <v>22</v>
      </c>
      <c r="F11" s="10">
        <v>84</v>
      </c>
      <c r="G11" s="10">
        <v>56</v>
      </c>
      <c r="H11" s="10">
        <v>98</v>
      </c>
      <c r="I11" s="10">
        <v>40</v>
      </c>
      <c r="J11" s="10">
        <v>24</v>
      </c>
      <c r="K11" s="11">
        <v>20</v>
      </c>
      <c r="L11" s="11">
        <v>16</v>
      </c>
      <c r="M11" s="11">
        <v>63</v>
      </c>
    </row>
    <row r="12" spans="1:14" ht="19.5" customHeight="1" x14ac:dyDescent="0.45">
      <c r="B12" s="42" t="s">
        <v>57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66</v>
      </c>
      <c r="J12" s="1">
        <v>28</v>
      </c>
      <c r="K12" s="12">
        <v>25</v>
      </c>
      <c r="L12" s="12">
        <v>12</v>
      </c>
      <c r="M12" s="12">
        <v>34</v>
      </c>
    </row>
    <row r="13" spans="1:14" ht="19.5" customHeight="1" x14ac:dyDescent="0.45">
      <c r="B13" s="46" t="s">
        <v>66</v>
      </c>
      <c r="C13" s="10">
        <v>18</v>
      </c>
      <c r="D13" s="10">
        <v>18</v>
      </c>
      <c r="E13" s="10">
        <v>73</v>
      </c>
      <c r="F13" s="10">
        <v>52</v>
      </c>
      <c r="G13" s="10">
        <v>27</v>
      </c>
      <c r="H13" s="10">
        <v>42</v>
      </c>
      <c r="I13" s="10">
        <v>90</v>
      </c>
      <c r="J13" s="10">
        <v>21</v>
      </c>
      <c r="K13" s="11">
        <v>68</v>
      </c>
      <c r="L13" s="11">
        <v>21</v>
      </c>
      <c r="M13" s="11">
        <v>33</v>
      </c>
    </row>
    <row r="14" spans="1:14" ht="19.5" customHeight="1" x14ac:dyDescent="0.45">
      <c r="B14" s="42" t="s">
        <v>43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48</v>
      </c>
      <c r="J14" s="1">
        <v>62</v>
      </c>
      <c r="K14" s="12">
        <v>35</v>
      </c>
      <c r="L14" s="12">
        <v>19</v>
      </c>
      <c r="M14" s="12">
        <v>63</v>
      </c>
    </row>
    <row r="15" spans="1:14" ht="19.5" customHeight="1" x14ac:dyDescent="0.45">
      <c r="B15" s="46" t="s">
        <v>54</v>
      </c>
      <c r="C15" s="10">
        <v>25</v>
      </c>
      <c r="D15" s="10">
        <v>61</v>
      </c>
      <c r="E15" s="10">
        <v>55</v>
      </c>
      <c r="F15" s="10">
        <v>90</v>
      </c>
      <c r="G15" s="10">
        <v>41</v>
      </c>
      <c r="H15" s="10">
        <v>65</v>
      </c>
      <c r="I15" s="10">
        <v>53</v>
      </c>
      <c r="J15" s="10">
        <v>68</v>
      </c>
      <c r="K15" s="11">
        <v>65</v>
      </c>
      <c r="L15" s="11">
        <v>28</v>
      </c>
      <c r="M15" s="11">
        <v>63</v>
      </c>
    </row>
    <row r="16" spans="1:14" ht="19.5" customHeight="1" x14ac:dyDescent="0.45">
      <c r="B16" s="42" t="s">
        <v>56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39</v>
      </c>
      <c r="J16" s="1">
        <v>42</v>
      </c>
      <c r="K16" s="12">
        <v>75</v>
      </c>
      <c r="L16" s="12">
        <v>53</v>
      </c>
      <c r="M16" s="12">
        <v>64</v>
      </c>
    </row>
    <row r="17" spans="2:13" ht="19.5" customHeight="1" x14ac:dyDescent="0.45">
      <c r="B17" s="46" t="s">
        <v>42</v>
      </c>
      <c r="C17" s="10">
        <v>46</v>
      </c>
      <c r="D17" s="10">
        <v>20</v>
      </c>
      <c r="E17" s="10">
        <v>69</v>
      </c>
      <c r="F17" s="10">
        <v>85</v>
      </c>
      <c r="G17" s="10">
        <v>38</v>
      </c>
      <c r="H17" s="10">
        <v>27</v>
      </c>
      <c r="I17" s="10">
        <v>58</v>
      </c>
      <c r="J17" s="10">
        <v>23</v>
      </c>
      <c r="K17" s="11">
        <v>18</v>
      </c>
      <c r="L17" s="11">
        <v>50</v>
      </c>
      <c r="M17" s="11">
        <v>40</v>
      </c>
    </row>
    <row r="18" spans="2:13" ht="19.5" customHeight="1" x14ac:dyDescent="0.45">
      <c r="B18" s="42" t="s">
        <v>48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95</v>
      </c>
      <c r="J18" s="1">
        <v>65</v>
      </c>
      <c r="K18" s="12">
        <v>59</v>
      </c>
      <c r="L18" s="12">
        <v>37</v>
      </c>
      <c r="M18" s="12">
        <v>67</v>
      </c>
    </row>
    <row r="19" spans="2:13" ht="19.5" customHeight="1" x14ac:dyDescent="0.45">
      <c r="B19" s="46" t="s">
        <v>62</v>
      </c>
      <c r="C19" s="10">
        <v>50</v>
      </c>
      <c r="D19" s="10">
        <v>64</v>
      </c>
      <c r="E19" s="10">
        <v>42</v>
      </c>
      <c r="F19" s="10">
        <v>55</v>
      </c>
      <c r="G19" s="10">
        <v>63</v>
      </c>
      <c r="H19" s="10">
        <v>34</v>
      </c>
      <c r="I19" s="10">
        <v>50</v>
      </c>
      <c r="J19" s="10">
        <v>71</v>
      </c>
      <c r="K19" s="11">
        <v>71</v>
      </c>
      <c r="L19" s="11">
        <v>56</v>
      </c>
      <c r="M19" s="11">
        <v>63</v>
      </c>
    </row>
    <row r="20" spans="2:13" ht="19.5" customHeight="1" x14ac:dyDescent="0.45">
      <c r="B20" s="42" t="s">
        <v>59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98</v>
      </c>
      <c r="J20" s="1">
        <v>15</v>
      </c>
      <c r="K20" s="12">
        <v>26</v>
      </c>
      <c r="L20" s="12">
        <v>24</v>
      </c>
      <c r="M20" s="12">
        <v>32</v>
      </c>
    </row>
    <row r="21" spans="2:13" ht="19.5" customHeight="1" x14ac:dyDescent="0.45">
      <c r="B21" s="46" t="s">
        <v>46</v>
      </c>
      <c r="C21" s="10">
        <v>54</v>
      </c>
      <c r="D21" s="10">
        <v>42</v>
      </c>
      <c r="E21" s="10">
        <v>88</v>
      </c>
      <c r="F21" s="10">
        <v>32</v>
      </c>
      <c r="G21" s="10">
        <v>73</v>
      </c>
      <c r="H21" s="10">
        <v>72</v>
      </c>
      <c r="I21" s="10">
        <v>79</v>
      </c>
      <c r="J21" s="10">
        <v>47</v>
      </c>
      <c r="K21" s="11">
        <v>16</v>
      </c>
      <c r="L21" s="11">
        <v>60</v>
      </c>
      <c r="M21" s="11">
        <v>40</v>
      </c>
    </row>
    <row r="22" spans="2:13" ht="19.5" customHeight="1" x14ac:dyDescent="0.45">
      <c r="B22" s="42" t="s">
        <v>68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37</v>
      </c>
      <c r="K22" s="12">
        <v>50</v>
      </c>
      <c r="L22" s="12">
        <v>28</v>
      </c>
      <c r="M22" s="12">
        <v>29</v>
      </c>
    </row>
    <row r="23" spans="2:13" ht="19.5" customHeight="1" x14ac:dyDescent="0.45">
      <c r="B23" s="46" t="s">
        <v>63</v>
      </c>
      <c r="C23" s="10">
        <v>31</v>
      </c>
      <c r="D23" s="10">
        <v>49</v>
      </c>
      <c r="E23" s="10">
        <v>49</v>
      </c>
      <c r="F23" s="10">
        <v>86</v>
      </c>
      <c r="G23" s="10">
        <v>18</v>
      </c>
      <c r="H23" s="10">
        <v>80</v>
      </c>
      <c r="I23" s="10">
        <v>52</v>
      </c>
      <c r="J23" s="10">
        <v>56</v>
      </c>
      <c r="K23" s="11">
        <v>15</v>
      </c>
      <c r="L23" s="11">
        <v>35</v>
      </c>
      <c r="M23" s="11">
        <v>39</v>
      </c>
    </row>
    <row r="24" spans="2:13" ht="19.5" customHeight="1" x14ac:dyDescent="0.45">
      <c r="B24" s="42" t="s">
        <v>52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2">
        <v>37</v>
      </c>
      <c r="L24" s="12">
        <v>19</v>
      </c>
      <c r="M24" s="12">
        <v>33</v>
      </c>
    </row>
    <row r="25" spans="2:13" ht="19.5" customHeight="1" x14ac:dyDescent="0.45">
      <c r="B25" s="46" t="s">
        <v>64</v>
      </c>
      <c r="C25" s="10">
        <v>36</v>
      </c>
      <c r="D25" s="10">
        <v>46</v>
      </c>
      <c r="E25" s="10">
        <v>77</v>
      </c>
      <c r="F25" s="10">
        <v>46</v>
      </c>
      <c r="G25" s="10">
        <v>14</v>
      </c>
      <c r="H25" s="10">
        <v>57</v>
      </c>
      <c r="I25" s="10">
        <v>63</v>
      </c>
      <c r="J25" s="10">
        <v>53</v>
      </c>
      <c r="K25" s="11">
        <v>49</v>
      </c>
      <c r="L25" s="11">
        <v>40</v>
      </c>
      <c r="M25" s="11">
        <v>64</v>
      </c>
    </row>
    <row r="26" spans="2:13" ht="19.5" customHeight="1" x14ac:dyDescent="0.45">
      <c r="B26" s="42" t="s">
        <v>60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41</v>
      </c>
      <c r="J26" s="1">
        <v>41</v>
      </c>
      <c r="K26" s="12">
        <v>52</v>
      </c>
      <c r="L26" s="12">
        <v>25</v>
      </c>
      <c r="M26" s="12">
        <v>83</v>
      </c>
    </row>
    <row r="27" spans="2:13" ht="19.5" customHeight="1" x14ac:dyDescent="0.45">
      <c r="B27" s="46" t="s">
        <v>61</v>
      </c>
      <c r="C27" s="10">
        <v>15</v>
      </c>
      <c r="D27" s="10">
        <v>38</v>
      </c>
      <c r="E27" s="10">
        <v>83</v>
      </c>
      <c r="F27" s="10">
        <v>78</v>
      </c>
      <c r="G27" s="10">
        <v>38</v>
      </c>
      <c r="H27" s="10">
        <v>62</v>
      </c>
      <c r="I27" s="10">
        <v>91</v>
      </c>
      <c r="J27" s="10">
        <v>43</v>
      </c>
      <c r="K27" s="11">
        <v>31</v>
      </c>
      <c r="L27" s="11">
        <v>17</v>
      </c>
      <c r="M27" s="11">
        <v>35</v>
      </c>
    </row>
    <row r="28" spans="2:13" ht="19.5" customHeight="1" x14ac:dyDescent="0.45">
      <c r="B28" s="42" t="s">
        <v>67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75</v>
      </c>
      <c r="J28" s="1">
        <v>70</v>
      </c>
      <c r="K28" s="12">
        <v>28</v>
      </c>
      <c r="L28" s="12">
        <v>36</v>
      </c>
      <c r="M28" s="12">
        <v>88</v>
      </c>
    </row>
    <row r="29" spans="2:13" ht="19.5" customHeight="1" x14ac:dyDescent="0.45">
      <c r="B29" s="46" t="s">
        <v>65</v>
      </c>
      <c r="C29" s="10">
        <v>43</v>
      </c>
      <c r="D29" s="10">
        <v>32</v>
      </c>
      <c r="E29" s="10">
        <v>37</v>
      </c>
      <c r="F29" s="10">
        <v>42</v>
      </c>
      <c r="G29" s="10">
        <v>25</v>
      </c>
      <c r="H29" s="10">
        <v>37</v>
      </c>
      <c r="I29" s="10">
        <v>67</v>
      </c>
      <c r="J29" s="10">
        <v>36</v>
      </c>
      <c r="K29" s="11">
        <v>27</v>
      </c>
      <c r="L29" s="11">
        <v>47</v>
      </c>
      <c r="M29" s="11">
        <v>45</v>
      </c>
    </row>
    <row r="30" spans="2:13" ht="19.5" customHeight="1" x14ac:dyDescent="0.45">
      <c r="B30" s="42" t="s">
        <v>50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86</v>
      </c>
      <c r="J30" s="1">
        <v>21</v>
      </c>
      <c r="K30" s="12">
        <v>50</v>
      </c>
      <c r="L30" s="12">
        <v>19</v>
      </c>
      <c r="M30" s="12">
        <v>65</v>
      </c>
    </row>
    <row r="31" spans="2:13" ht="19.5" customHeight="1" x14ac:dyDescent="0.45">
      <c r="B31" s="46" t="s">
        <v>51</v>
      </c>
      <c r="C31" s="10">
        <v>32</v>
      </c>
      <c r="D31" s="10">
        <v>38</v>
      </c>
      <c r="E31" s="10">
        <v>65</v>
      </c>
      <c r="F31" s="10">
        <v>60</v>
      </c>
      <c r="G31" s="10">
        <v>37</v>
      </c>
      <c r="H31" s="10">
        <v>15</v>
      </c>
      <c r="I31" s="10">
        <v>48</v>
      </c>
      <c r="J31" s="10">
        <v>43</v>
      </c>
      <c r="K31" s="11">
        <v>45</v>
      </c>
      <c r="L31" s="11">
        <v>36</v>
      </c>
      <c r="M31" s="11">
        <v>55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ref="A3:B31">
    <sortCondition ref="A3:A3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{FF6F0710-0470-4D88-A53D-63DB2C0DC03E}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{CBB7E3BF-6C63-4777-9F39-5D92714CC105}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{05E9CD67-E874-45F1-B56B-CC0E0A284E71}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{7C7A4506-EB3A-4FBD-BE7E-5CA6601D529C}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{8D54E321-6D9E-4625-9C7B-B69C0F6DA3E6}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{6346B278-234D-4BDD-95A7-CAAA907676F0}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{63D776AF-7606-43D6-832B-32C03116D8B4}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{29327E2A-E002-4D78-8967-BABD7C866433}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{D3C1F28C-9EE9-49BD-B744-4517D3BB9634}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{8895DB2A-09FC-4C17-A247-AB46459A6347}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{DB6A2A47-DF48-4303-B014-6DE88C5E4567}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F6F0710-0470-4D88-A53D-63DB2C0DC03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CBB7E3BF-6C63-4777-9F39-5D92714CC10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05E9CD67-E874-45F1-B56B-CC0E0A284E7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7C7A4506-EB3A-4FBD-BE7E-5CA6601D529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8D54E321-6D9E-4625-9C7B-B69C0F6DA3E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6346B278-234D-4BDD-95A7-CAAA907676F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H35 H40 H42:H1048576</xm:sqref>
        </x14:conditionalFormatting>
        <x14:conditionalFormatting xmlns:xm="http://schemas.microsoft.com/office/excel/2006/main">
          <x14:cfRule type="dataBar" id="{63D776AF-7606-43D6-832B-32C03116D8B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29327E2A-E002-4D78-8967-BABD7C86643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D3C1F28C-9EE9-49BD-B744-4517D3BB963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K40 K35 K42:K1048576</xm:sqref>
        </x14:conditionalFormatting>
        <x14:conditionalFormatting xmlns:xm="http://schemas.microsoft.com/office/excel/2006/main">
          <x14:cfRule type="dataBar" id="{8895DB2A-09FC-4C17-A247-AB46459A634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L40 L35 L42:L1048576</xm:sqref>
        </x14:conditionalFormatting>
        <x14:conditionalFormatting xmlns:xm="http://schemas.microsoft.com/office/excel/2006/main">
          <x14:cfRule type="dataBar" id="{DB6A2A47-DF48-4303-B014-6DE88C5E456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M40 M35 M42:M1048576</xm:sqref>
        </x14:conditionalFormatting>
      </x14:conditionalFormatting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D56A1-8844-4EC7-B3EB-B7EB228F300C}">
  <sheetPr codeName="Sheet42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1" t="s">
        <v>41</v>
      </c>
      <c r="C2" s="41" t="s">
        <v>77</v>
      </c>
      <c r="D2" s="41" t="s">
        <v>79</v>
      </c>
      <c r="E2" s="41" t="s">
        <v>78</v>
      </c>
      <c r="F2" s="41" t="s">
        <v>74</v>
      </c>
      <c r="G2" s="41" t="s">
        <v>76</v>
      </c>
      <c r="H2" s="41" t="s">
        <v>72</v>
      </c>
      <c r="I2" s="41" t="s">
        <v>71</v>
      </c>
      <c r="J2" s="41" t="s">
        <v>1</v>
      </c>
      <c r="K2" s="41" t="s">
        <v>80</v>
      </c>
      <c r="L2" s="41" t="s">
        <v>75</v>
      </c>
      <c r="M2" s="41" t="s">
        <v>73</v>
      </c>
    </row>
    <row r="3" spans="1:13" ht="19.5" customHeight="1" x14ac:dyDescent="0.45">
      <c r="B3" s="42" t="s">
        <v>63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51</v>
      </c>
      <c r="L3" s="1">
        <v>35</v>
      </c>
      <c r="M3" s="1">
        <v>77</v>
      </c>
    </row>
    <row r="4" spans="1:13" ht="19.5" customHeight="1" x14ac:dyDescent="0.45">
      <c r="B4" s="42" t="s">
        <v>44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49</v>
      </c>
      <c r="J4" s="1">
        <v>47</v>
      </c>
      <c r="K4" s="1">
        <v>17</v>
      </c>
      <c r="L4" s="1">
        <v>24</v>
      </c>
      <c r="M4" s="1">
        <v>64</v>
      </c>
    </row>
    <row r="5" spans="1:13" ht="19.5" customHeight="1" x14ac:dyDescent="0.45">
      <c r="B5" s="42" t="s">
        <v>70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62</v>
      </c>
      <c r="J5" s="1">
        <v>32</v>
      </c>
      <c r="K5" s="1">
        <v>62</v>
      </c>
      <c r="L5" s="1">
        <v>28</v>
      </c>
      <c r="M5" s="1">
        <v>76</v>
      </c>
    </row>
    <row r="6" spans="1:13" ht="19.5" customHeight="1" x14ac:dyDescent="0.45">
      <c r="B6" s="42" t="s">
        <v>55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50</v>
      </c>
      <c r="J6" s="1">
        <v>27</v>
      </c>
      <c r="K6" s="1">
        <v>29</v>
      </c>
      <c r="L6" s="1">
        <v>44</v>
      </c>
      <c r="M6" s="1">
        <v>70</v>
      </c>
    </row>
    <row r="7" spans="1:13" ht="19.5" customHeight="1" x14ac:dyDescent="0.45">
      <c r="B7" s="42" t="s">
        <v>54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83</v>
      </c>
      <c r="J7" s="1">
        <v>16</v>
      </c>
      <c r="K7" s="1">
        <v>28</v>
      </c>
      <c r="L7" s="1">
        <v>51</v>
      </c>
      <c r="M7" s="1">
        <v>82</v>
      </c>
    </row>
    <row r="8" spans="1:13" ht="19.5" customHeight="1" x14ac:dyDescent="0.45">
      <c r="B8" s="42" t="s">
        <v>59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1:13" ht="19.5" customHeight="1" x14ac:dyDescent="0.45">
      <c r="B9" s="42" t="s">
        <v>61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1:13" ht="19.5" customHeight="1" x14ac:dyDescent="0.45">
      <c r="B10" s="42" t="s">
        <v>64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49</v>
      </c>
      <c r="J10" s="1">
        <v>59</v>
      </c>
      <c r="K10" s="1">
        <v>73</v>
      </c>
      <c r="L10" s="1">
        <v>31</v>
      </c>
      <c r="M10" s="1">
        <v>73</v>
      </c>
    </row>
    <row r="11" spans="1:13" ht="19.5" customHeight="1" x14ac:dyDescent="0.45">
      <c r="B11" s="42" t="s">
        <v>58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24</v>
      </c>
      <c r="K11" s="1">
        <v>20</v>
      </c>
      <c r="L11" s="1">
        <v>16</v>
      </c>
      <c r="M11" s="1">
        <v>63</v>
      </c>
    </row>
    <row r="12" spans="1:13" ht="19.5" customHeight="1" x14ac:dyDescent="0.45">
      <c r="B12" s="42" t="s">
        <v>67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66</v>
      </c>
      <c r="J12" s="1">
        <v>28</v>
      </c>
      <c r="K12" s="1">
        <v>25</v>
      </c>
      <c r="L12" s="1">
        <v>12</v>
      </c>
      <c r="M12" s="1">
        <v>34</v>
      </c>
    </row>
    <row r="13" spans="1:13" ht="19.5" customHeight="1" x14ac:dyDescent="0.45">
      <c r="B13" s="42" t="s">
        <v>66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90</v>
      </c>
      <c r="J13" s="1">
        <v>21</v>
      </c>
      <c r="K13" s="1">
        <v>68</v>
      </c>
      <c r="L13" s="1">
        <v>21</v>
      </c>
      <c r="M13" s="1">
        <v>33</v>
      </c>
    </row>
    <row r="14" spans="1:13" ht="19.5" customHeight="1" x14ac:dyDescent="0.45">
      <c r="B14" s="42" t="s">
        <v>50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48</v>
      </c>
      <c r="J14" s="1">
        <v>62</v>
      </c>
      <c r="K14" s="1">
        <v>35</v>
      </c>
      <c r="L14" s="1">
        <v>19</v>
      </c>
      <c r="M14" s="1">
        <v>63</v>
      </c>
    </row>
    <row r="15" spans="1:13" ht="19.5" customHeight="1" x14ac:dyDescent="0.45">
      <c r="B15" s="42" t="s">
        <v>68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53</v>
      </c>
      <c r="J15" s="1">
        <v>68</v>
      </c>
      <c r="K15" s="1">
        <v>65</v>
      </c>
      <c r="L15" s="1">
        <v>28</v>
      </c>
      <c r="M15" s="1">
        <v>63</v>
      </c>
    </row>
    <row r="16" spans="1:13" ht="19.5" customHeight="1" x14ac:dyDescent="0.45">
      <c r="B16" s="42" t="s">
        <v>49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39</v>
      </c>
      <c r="J16" s="1">
        <v>42</v>
      </c>
      <c r="K16" s="1">
        <v>75</v>
      </c>
      <c r="L16" s="1">
        <v>53</v>
      </c>
      <c r="M16" s="1">
        <v>64</v>
      </c>
    </row>
    <row r="17" spans="2:13" ht="19.5" customHeight="1" x14ac:dyDescent="0.45">
      <c r="B17" s="42" t="s">
        <v>42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58</v>
      </c>
      <c r="J17" s="1">
        <v>23</v>
      </c>
      <c r="K17" s="1">
        <v>18</v>
      </c>
      <c r="L17" s="1">
        <v>50</v>
      </c>
      <c r="M17" s="1">
        <v>40</v>
      </c>
    </row>
    <row r="18" spans="2:13" ht="19.5" customHeight="1" x14ac:dyDescent="0.45">
      <c r="B18" s="42" t="s">
        <v>57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95</v>
      </c>
      <c r="J18" s="1">
        <v>65</v>
      </c>
      <c r="K18" s="1">
        <v>59</v>
      </c>
      <c r="L18" s="1">
        <v>37</v>
      </c>
      <c r="M18" s="1">
        <v>67</v>
      </c>
    </row>
    <row r="19" spans="2:13" ht="19.5" customHeight="1" x14ac:dyDescent="0.45">
      <c r="B19" s="42" t="s">
        <v>47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50</v>
      </c>
      <c r="J19" s="1">
        <v>71</v>
      </c>
      <c r="K19" s="1">
        <v>71</v>
      </c>
      <c r="L19" s="1">
        <v>56</v>
      </c>
      <c r="M19" s="1">
        <v>63</v>
      </c>
    </row>
    <row r="20" spans="2:13" ht="19.5" customHeight="1" x14ac:dyDescent="0.45">
      <c r="B20" s="42" t="s">
        <v>60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98</v>
      </c>
      <c r="J20" s="1">
        <v>15</v>
      </c>
      <c r="K20" s="1">
        <v>26</v>
      </c>
      <c r="L20" s="1">
        <v>24</v>
      </c>
      <c r="M20" s="1">
        <v>32</v>
      </c>
    </row>
    <row r="21" spans="2:13" ht="19.5" customHeight="1" x14ac:dyDescent="0.45">
      <c r="B21" s="42" t="s">
        <v>56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79</v>
      </c>
      <c r="J21" s="1">
        <v>47</v>
      </c>
      <c r="K21" s="1">
        <v>16</v>
      </c>
      <c r="L21" s="1">
        <v>60</v>
      </c>
      <c r="M21" s="1">
        <v>40</v>
      </c>
    </row>
    <row r="22" spans="2:13" ht="19.5" customHeight="1" x14ac:dyDescent="0.45">
      <c r="B22" s="42" t="s">
        <v>62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37</v>
      </c>
      <c r="K22" s="1">
        <v>50</v>
      </c>
      <c r="L22" s="1">
        <v>28</v>
      </c>
      <c r="M22" s="1">
        <v>29</v>
      </c>
    </row>
    <row r="23" spans="2:13" ht="19.5" customHeight="1" x14ac:dyDescent="0.45">
      <c r="B23" s="42" t="s">
        <v>46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52</v>
      </c>
      <c r="J23" s="1">
        <v>56</v>
      </c>
      <c r="K23" s="1">
        <v>15</v>
      </c>
      <c r="L23" s="1">
        <v>35</v>
      </c>
      <c r="M23" s="1">
        <v>39</v>
      </c>
    </row>
    <row r="24" spans="2:13" ht="19.5" customHeight="1" x14ac:dyDescent="0.45">
      <c r="B24" s="42" t="s">
        <v>51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45">
      <c r="B25" s="42" t="s">
        <v>65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63</v>
      </c>
      <c r="J25" s="1">
        <v>53</v>
      </c>
      <c r="K25" s="1">
        <v>49</v>
      </c>
      <c r="L25" s="1">
        <v>40</v>
      </c>
      <c r="M25" s="1">
        <v>64</v>
      </c>
    </row>
    <row r="26" spans="2:13" ht="19.5" customHeight="1" x14ac:dyDescent="0.45">
      <c r="B26" s="42" t="s">
        <v>45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41</v>
      </c>
      <c r="J26" s="1">
        <v>41</v>
      </c>
      <c r="K26" s="1">
        <v>52</v>
      </c>
      <c r="L26" s="1">
        <v>25</v>
      </c>
      <c r="M26" s="1">
        <v>83</v>
      </c>
    </row>
    <row r="27" spans="2:13" ht="19.5" customHeight="1" x14ac:dyDescent="0.45">
      <c r="B27" s="42" t="s">
        <v>69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91</v>
      </c>
      <c r="J27" s="1">
        <v>43</v>
      </c>
      <c r="K27" s="1">
        <v>31</v>
      </c>
      <c r="L27" s="1">
        <v>17</v>
      </c>
      <c r="M27" s="1">
        <v>35</v>
      </c>
    </row>
    <row r="28" spans="2:13" ht="19.5" customHeight="1" x14ac:dyDescent="0.45">
      <c r="B28" s="42" t="s">
        <v>48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75</v>
      </c>
      <c r="J28" s="1">
        <v>70</v>
      </c>
      <c r="K28" s="1">
        <v>28</v>
      </c>
      <c r="L28" s="1">
        <v>36</v>
      </c>
      <c r="M28" s="1">
        <v>88</v>
      </c>
    </row>
    <row r="29" spans="2:13" ht="19.5" customHeight="1" x14ac:dyDescent="0.45">
      <c r="B29" s="42" t="s">
        <v>53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67</v>
      </c>
      <c r="J29" s="1">
        <v>36</v>
      </c>
      <c r="K29" s="1">
        <v>27</v>
      </c>
      <c r="L29" s="1">
        <v>47</v>
      </c>
      <c r="M29" s="1">
        <v>45</v>
      </c>
    </row>
    <row r="30" spans="2:13" ht="19.5" customHeight="1" x14ac:dyDescent="0.45">
      <c r="B30" s="42" t="s">
        <v>52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86</v>
      </c>
      <c r="J30" s="1">
        <v>21</v>
      </c>
      <c r="K30" s="1">
        <v>50</v>
      </c>
      <c r="L30" s="1">
        <v>19</v>
      </c>
      <c r="M30" s="1">
        <v>65</v>
      </c>
    </row>
    <row r="31" spans="2:13" ht="19.5" customHeight="1" x14ac:dyDescent="0.45">
      <c r="B31" s="42" t="s">
        <v>43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48</v>
      </c>
      <c r="J31" s="1">
        <v>43</v>
      </c>
      <c r="K31" s="1">
        <v>45</v>
      </c>
      <c r="L31" s="1">
        <v>36</v>
      </c>
      <c r="M31" s="1">
        <v>55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{518FF3F0-7EE1-48E1-A282-F29782E56CDE}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{06113B41-217B-447D-836A-AA3D15BE8B63}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{012AEF6A-1F8C-45C6-9EA9-17865EE900AF}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{EF7C55B6-336E-4515-A3F9-DA3B94C555BF}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{33A98489-C487-43C5-BE9A-FC5C99EAECFA}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{6441F664-D6CD-44D7-BA57-4D9B9A0611C9}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{B4FAF0BF-1579-4FDF-8A3B-5FE43E4A9A61}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{D0CE5F16-0864-4A3A-8260-467F54FDBC00}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{E03193AB-15AC-4E7F-A427-918C23388111}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{6481DAC6-4E39-4455-9C6F-DAE459FDE3CE}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{1C95F314-BAA4-4B3B-BE40-7A036EF74125}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8FF3F0-7EE1-48E1-A282-F29782E56CD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06113B41-217B-447D-836A-AA3D15BE8B6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012AEF6A-1F8C-45C6-9EA9-17865EE900A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EF7C55B6-336E-4515-A3F9-DA3B94C555B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33A98489-C487-43C5-BE9A-FC5C99EAECF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6441F664-D6CD-44D7-BA57-4D9B9A0611C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H35 H40 H42:H1048576</xm:sqref>
        </x14:conditionalFormatting>
        <x14:conditionalFormatting xmlns:xm="http://schemas.microsoft.com/office/excel/2006/main">
          <x14:cfRule type="dataBar" id="{B4FAF0BF-1579-4FDF-8A3B-5FE43E4A9A6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D0CE5F16-0864-4A3A-8260-467F54FDBC0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E03193AB-15AC-4E7F-A427-918C2338811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K40 K35 K42:K1048576</xm:sqref>
        </x14:conditionalFormatting>
        <x14:conditionalFormatting xmlns:xm="http://schemas.microsoft.com/office/excel/2006/main">
          <x14:cfRule type="dataBar" id="{6481DAC6-4E39-4455-9C6F-DAE459FDE3C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L40 L35 L42:L1048576</xm:sqref>
        </x14:conditionalFormatting>
        <x14:conditionalFormatting xmlns:xm="http://schemas.microsoft.com/office/excel/2006/main">
          <x14:cfRule type="dataBar" id="{1C95F314-BAA4-4B3B-BE40-7A036EF7412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M40 M35 M42:M1048576</xm:sqref>
        </x14:conditionalFormatting>
      </x14:conditionalFormatting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93320-6B73-4653-8D12-DF2D99827DBB}">
  <sheetPr codeName="Sheet43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1" t="s">
        <v>41</v>
      </c>
      <c r="C2" s="41" t="s">
        <v>72</v>
      </c>
      <c r="D2" s="41" t="s">
        <v>76</v>
      </c>
      <c r="E2" s="41" t="s">
        <v>73</v>
      </c>
      <c r="F2" s="41" t="s">
        <v>80</v>
      </c>
      <c r="G2" s="41" t="s">
        <v>75</v>
      </c>
      <c r="H2" s="41" t="s">
        <v>74</v>
      </c>
      <c r="I2" s="41" t="s">
        <v>78</v>
      </c>
      <c r="J2" s="41" t="s">
        <v>1</v>
      </c>
      <c r="K2" s="41" t="s">
        <v>77</v>
      </c>
      <c r="L2" s="41" t="s">
        <v>71</v>
      </c>
      <c r="M2" s="41" t="s">
        <v>79</v>
      </c>
    </row>
    <row r="3" spans="1:13" ht="19.5" customHeight="1" x14ac:dyDescent="0.45">
      <c r="B3" s="42" t="s">
        <v>50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51</v>
      </c>
      <c r="L3" s="1">
        <v>35</v>
      </c>
      <c r="M3" s="1">
        <v>77</v>
      </c>
    </row>
    <row r="4" spans="1:13" ht="19.5" customHeight="1" x14ac:dyDescent="0.45">
      <c r="B4" s="42" t="s">
        <v>66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49</v>
      </c>
      <c r="J4" s="1">
        <v>47</v>
      </c>
      <c r="K4" s="1">
        <v>17</v>
      </c>
      <c r="L4" s="1">
        <v>24</v>
      </c>
      <c r="M4" s="1">
        <v>64</v>
      </c>
    </row>
    <row r="5" spans="1:13" ht="19.5" customHeight="1" x14ac:dyDescent="0.45">
      <c r="B5" s="42" t="s">
        <v>53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62</v>
      </c>
      <c r="J5" s="1">
        <v>32</v>
      </c>
      <c r="K5" s="1">
        <v>62</v>
      </c>
      <c r="L5" s="1">
        <v>28</v>
      </c>
      <c r="M5" s="1">
        <v>76</v>
      </c>
    </row>
    <row r="6" spans="1:13" ht="19.5" customHeight="1" x14ac:dyDescent="0.45">
      <c r="B6" s="42" t="s">
        <v>62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50</v>
      </c>
      <c r="J6" s="1">
        <v>27</v>
      </c>
      <c r="K6" s="1">
        <v>29</v>
      </c>
      <c r="L6" s="1">
        <v>44</v>
      </c>
      <c r="M6" s="1">
        <v>70</v>
      </c>
    </row>
    <row r="7" spans="1:13" ht="19.5" customHeight="1" x14ac:dyDescent="0.45">
      <c r="B7" s="42" t="s">
        <v>44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83</v>
      </c>
      <c r="J7" s="1">
        <v>16</v>
      </c>
      <c r="K7" s="1">
        <v>28</v>
      </c>
      <c r="L7" s="1">
        <v>51</v>
      </c>
      <c r="M7" s="1">
        <v>82</v>
      </c>
    </row>
    <row r="8" spans="1:13" ht="19.5" customHeight="1" x14ac:dyDescent="0.45">
      <c r="B8" s="42" t="s">
        <v>70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1:13" ht="19.5" customHeight="1" x14ac:dyDescent="0.45">
      <c r="B9" s="42" t="s">
        <v>57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1:13" ht="19.5" customHeight="1" x14ac:dyDescent="0.45">
      <c r="B10" s="42" t="s">
        <v>69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49</v>
      </c>
      <c r="J10" s="1">
        <v>59</v>
      </c>
      <c r="K10" s="1">
        <v>73</v>
      </c>
      <c r="L10" s="1">
        <v>31</v>
      </c>
      <c r="M10" s="1">
        <v>73</v>
      </c>
    </row>
    <row r="11" spans="1:13" ht="19.5" customHeight="1" x14ac:dyDescent="0.45">
      <c r="B11" s="42" t="s">
        <v>63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24</v>
      </c>
      <c r="K11" s="1">
        <v>20</v>
      </c>
      <c r="L11" s="1">
        <v>16</v>
      </c>
      <c r="M11" s="1">
        <v>63</v>
      </c>
    </row>
    <row r="12" spans="1:13" ht="19.5" customHeight="1" x14ac:dyDescent="0.45">
      <c r="B12" s="42" t="s">
        <v>52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66</v>
      </c>
      <c r="J12" s="1">
        <v>28</v>
      </c>
      <c r="K12" s="1">
        <v>25</v>
      </c>
      <c r="L12" s="1">
        <v>12</v>
      </c>
      <c r="M12" s="1">
        <v>34</v>
      </c>
    </row>
    <row r="13" spans="1:13" ht="19.5" customHeight="1" x14ac:dyDescent="0.45">
      <c r="B13" s="42" t="s">
        <v>65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90</v>
      </c>
      <c r="J13" s="1">
        <v>21</v>
      </c>
      <c r="K13" s="1">
        <v>68</v>
      </c>
      <c r="L13" s="1">
        <v>21</v>
      </c>
      <c r="M13" s="1">
        <v>33</v>
      </c>
    </row>
    <row r="14" spans="1:13" ht="19.5" customHeight="1" x14ac:dyDescent="0.45">
      <c r="B14" s="42" t="s">
        <v>48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48</v>
      </c>
      <c r="J14" s="1">
        <v>62</v>
      </c>
      <c r="K14" s="1">
        <v>35</v>
      </c>
      <c r="L14" s="1">
        <v>19</v>
      </c>
      <c r="M14" s="1">
        <v>63</v>
      </c>
    </row>
    <row r="15" spans="1:13" ht="19.5" customHeight="1" x14ac:dyDescent="0.45">
      <c r="B15" s="42" t="s">
        <v>54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53</v>
      </c>
      <c r="J15" s="1">
        <v>68</v>
      </c>
      <c r="K15" s="1">
        <v>65</v>
      </c>
      <c r="L15" s="1">
        <v>28</v>
      </c>
      <c r="M15" s="1">
        <v>63</v>
      </c>
    </row>
    <row r="16" spans="1:13" ht="19.5" customHeight="1" x14ac:dyDescent="0.45">
      <c r="B16" s="42" t="s">
        <v>43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39</v>
      </c>
      <c r="J16" s="1">
        <v>42</v>
      </c>
      <c r="K16" s="1">
        <v>75</v>
      </c>
      <c r="L16" s="1">
        <v>53</v>
      </c>
      <c r="M16" s="1">
        <v>64</v>
      </c>
    </row>
    <row r="17" spans="2:13" ht="19.5" customHeight="1" x14ac:dyDescent="0.45">
      <c r="B17" s="42" t="s">
        <v>47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58</v>
      </c>
      <c r="J17" s="1">
        <v>23</v>
      </c>
      <c r="K17" s="1">
        <v>18</v>
      </c>
      <c r="L17" s="1">
        <v>50</v>
      </c>
      <c r="M17" s="1">
        <v>40</v>
      </c>
    </row>
    <row r="18" spans="2:13" ht="19.5" customHeight="1" x14ac:dyDescent="0.45">
      <c r="B18" s="42" t="s">
        <v>55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95</v>
      </c>
      <c r="J18" s="1">
        <v>65</v>
      </c>
      <c r="K18" s="1">
        <v>59</v>
      </c>
      <c r="L18" s="1">
        <v>37</v>
      </c>
      <c r="M18" s="1">
        <v>67</v>
      </c>
    </row>
    <row r="19" spans="2:13" ht="19.5" customHeight="1" x14ac:dyDescent="0.45">
      <c r="B19" s="42" t="s">
        <v>58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50</v>
      </c>
      <c r="J19" s="1">
        <v>71</v>
      </c>
      <c r="K19" s="1">
        <v>71</v>
      </c>
      <c r="L19" s="1">
        <v>56</v>
      </c>
      <c r="M19" s="1">
        <v>63</v>
      </c>
    </row>
    <row r="20" spans="2:13" ht="19.5" customHeight="1" x14ac:dyDescent="0.45">
      <c r="B20" s="42" t="s">
        <v>68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98</v>
      </c>
      <c r="J20" s="1">
        <v>15</v>
      </c>
      <c r="K20" s="1">
        <v>26</v>
      </c>
      <c r="L20" s="1">
        <v>24</v>
      </c>
      <c r="M20" s="1">
        <v>32</v>
      </c>
    </row>
    <row r="21" spans="2:13" ht="19.5" customHeight="1" x14ac:dyDescent="0.45">
      <c r="B21" s="42" t="s">
        <v>42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79</v>
      </c>
      <c r="J21" s="1">
        <v>47</v>
      </c>
      <c r="K21" s="1">
        <v>16</v>
      </c>
      <c r="L21" s="1">
        <v>60</v>
      </c>
      <c r="M21" s="1">
        <v>40</v>
      </c>
    </row>
    <row r="22" spans="2:13" ht="19.5" customHeight="1" x14ac:dyDescent="0.45">
      <c r="B22" s="42" t="s">
        <v>49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37</v>
      </c>
      <c r="K22" s="1">
        <v>50</v>
      </c>
      <c r="L22" s="1">
        <v>28</v>
      </c>
      <c r="M22" s="1">
        <v>29</v>
      </c>
    </row>
    <row r="23" spans="2:13" ht="19.5" customHeight="1" x14ac:dyDescent="0.45">
      <c r="B23" s="42" t="s">
        <v>64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52</v>
      </c>
      <c r="J23" s="1">
        <v>56</v>
      </c>
      <c r="K23" s="1">
        <v>15</v>
      </c>
      <c r="L23" s="1">
        <v>35</v>
      </c>
      <c r="M23" s="1">
        <v>39</v>
      </c>
    </row>
    <row r="24" spans="2:13" ht="19.5" customHeight="1" x14ac:dyDescent="0.45">
      <c r="B24" s="42" t="s">
        <v>60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45">
      <c r="B25" s="42" t="s">
        <v>46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63</v>
      </c>
      <c r="J25" s="1">
        <v>53</v>
      </c>
      <c r="K25" s="1">
        <v>49</v>
      </c>
      <c r="L25" s="1">
        <v>40</v>
      </c>
      <c r="M25" s="1">
        <v>64</v>
      </c>
    </row>
    <row r="26" spans="2:13" ht="19.5" customHeight="1" x14ac:dyDescent="0.45">
      <c r="B26" s="42" t="s">
        <v>59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41</v>
      </c>
      <c r="J26" s="1">
        <v>41</v>
      </c>
      <c r="K26" s="1">
        <v>52</v>
      </c>
      <c r="L26" s="1">
        <v>25</v>
      </c>
      <c r="M26" s="1">
        <v>83</v>
      </c>
    </row>
    <row r="27" spans="2:13" ht="19.5" customHeight="1" x14ac:dyDescent="0.45">
      <c r="B27" s="42" t="s">
        <v>61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91</v>
      </c>
      <c r="J27" s="1">
        <v>43</v>
      </c>
      <c r="K27" s="1">
        <v>31</v>
      </c>
      <c r="L27" s="1">
        <v>17</v>
      </c>
      <c r="M27" s="1">
        <v>35</v>
      </c>
    </row>
    <row r="28" spans="2:13" ht="19.5" customHeight="1" x14ac:dyDescent="0.45">
      <c r="B28" s="42" t="s">
        <v>45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75</v>
      </c>
      <c r="J28" s="1">
        <v>70</v>
      </c>
      <c r="K28" s="1">
        <v>28</v>
      </c>
      <c r="L28" s="1">
        <v>36</v>
      </c>
      <c r="M28" s="1">
        <v>88</v>
      </c>
    </row>
    <row r="29" spans="2:13" ht="19.5" customHeight="1" x14ac:dyDescent="0.45">
      <c r="B29" s="42" t="s">
        <v>67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67</v>
      </c>
      <c r="J29" s="1">
        <v>36</v>
      </c>
      <c r="K29" s="1">
        <v>27</v>
      </c>
      <c r="L29" s="1">
        <v>47</v>
      </c>
      <c r="M29" s="1">
        <v>45</v>
      </c>
    </row>
    <row r="30" spans="2:13" ht="19.5" customHeight="1" x14ac:dyDescent="0.45">
      <c r="B30" s="42" t="s">
        <v>51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86</v>
      </c>
      <c r="J30" s="1">
        <v>21</v>
      </c>
      <c r="K30" s="1">
        <v>50</v>
      </c>
      <c r="L30" s="1">
        <v>19</v>
      </c>
      <c r="M30" s="1">
        <v>65</v>
      </c>
    </row>
    <row r="31" spans="2:13" ht="19.5" customHeight="1" x14ac:dyDescent="0.45">
      <c r="B31" s="42" t="s">
        <v>56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48</v>
      </c>
      <c r="J31" s="1">
        <v>43</v>
      </c>
      <c r="K31" s="1">
        <v>45</v>
      </c>
      <c r="L31" s="1">
        <v>36</v>
      </c>
      <c r="M31" s="1">
        <v>55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ref="A3:B31">
    <sortCondition ref="A3:A31"/>
  </sortState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{FB3AEA11-102A-4F69-AE3B-7306A29C0A2E}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{F66C2FF0-E8CB-48F1-95AC-4246D4325C6F}</x14:id>
        </ext>
      </extLst>
    </cfRule>
  </conditionalFormatting>
  <conditionalFormatting sqref="C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10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{95DD5744-464F-4761-A2DA-19A9987D366C}</x14:id>
        </ext>
      </extLst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{ABE8925B-60DE-4731-AAF8-D3976C52351D}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{BC91B825-1377-4876-B9FF-8AE3EB455D03}</x14:id>
        </ext>
      </extLst>
    </cfRule>
  </conditionalFormatting>
  <conditionalFormatting sqref="D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10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{2D665988-C977-4350-BB90-8C57D11A2800}</x14:id>
        </ext>
      </extLst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{E0E15C2A-A0A0-496D-9A5A-4BE8EFB6EAE7}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{29C93AC4-E655-46B0-A7DB-A6855F39D475}</x14:id>
        </ext>
      </extLst>
    </cfRule>
  </conditionalFormatting>
  <conditionalFormatting sqref="E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10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{5522A324-97C0-45E0-9FF7-49CD63C0F1B1}</x14:id>
        </ext>
      </extLst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{EDE7C14B-9491-45CF-8393-8B29F42C7A81}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{B9C583E9-AA8B-4B6D-8946-BB42E38BFB7C}</x14:id>
        </ext>
      </extLst>
    </cfRule>
  </conditionalFormatting>
  <conditionalFormatting sqref="F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10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{BFA24060-95C1-412C-B9D3-C476F9A13470}</x14:id>
        </ext>
      </extLst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{58C21EA7-5EEC-4F2B-87F2-0D71FAF9BA39}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{02C6E687-274C-45B5-8B47-71F507D1605A}</x14:id>
        </ext>
      </extLst>
    </cfRule>
  </conditionalFormatting>
  <conditionalFormatting sqref="G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10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{6A2366C6-176F-4FDA-92DD-03451A77028A}</x14:id>
        </ext>
      </extLst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{A3483FFD-810F-4D33-8FDA-59B40E1F7A52}</x14:id>
        </ext>
      </extLst>
    </cfRule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{957AC53F-0E9F-4128-A207-57661238E821}</x14:id>
        </ext>
      </extLst>
    </cfRule>
  </conditionalFormatting>
  <conditionalFormatting sqref="H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9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{4E24A5F0-8098-433C-9E31-2F81CC8E4CFD}</x14:id>
        </ext>
      </extLst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{34BC9036-B5C5-44D0-8BC5-6E236F34B884}</x14:id>
        </ext>
      </extLst>
    </cfRule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{C070679A-913B-469B-959A-FE4CBB83F85D}</x14:id>
        </ext>
      </extLst>
    </cfRule>
  </conditionalFormatting>
  <conditionalFormatting sqref="I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9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{3D84B3CA-7EA1-4B7D-A246-D81077C2673E}</x14:id>
        </ext>
      </extLst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{85727ABD-6F51-42DF-BA96-CF2A9A1877AC}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{A553008F-7AA7-4F54-974C-AF63D0EAA110}</x14:id>
        </ext>
      </extLst>
    </cfRule>
  </conditionalFormatting>
  <conditionalFormatting sqref="J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9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{CCDF58BA-ED3F-48D4-BFB2-E8E7291933D1}</x14:id>
        </ext>
      </extLst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{D3BFF4A1-F87F-48F3-BD04-757913A47A05}</x14:id>
        </ext>
      </extLst>
    </cfRule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{5D85B2F8-B855-447B-8625-FE4F0D595542}</x14:id>
        </ext>
      </extLst>
    </cfRule>
  </conditionalFormatting>
  <conditionalFormatting sqref="K32">
    <cfRule type="colorScale" priority="85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9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{EBBF6CB3-5E4C-4F1F-BDB4-61AF45AFFCE3}</x14:id>
        </ext>
      </extLst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{C7080A20-9248-4B1F-9D3C-1D02F2BC10C5}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{F27B3F95-CBAB-4313-B61C-6663165BB35A}</x14:id>
        </ext>
      </extLst>
    </cfRule>
  </conditionalFormatting>
  <conditionalFormatting sqref="L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9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{7D91C1D7-01CE-46A4-AEFF-B4EA53488A6B}</x14:id>
        </ext>
      </extLst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{E88FDFFA-A387-4727-80CF-AD5C2FD87CD2}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{A8267DF6-58AC-47E8-A3D9-A3B3F0802B58}</x14:id>
        </ext>
      </extLst>
    </cfRule>
  </conditionalFormatting>
  <conditionalFormatting sqref="M32">
    <cfRule type="colorScale" priority="83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9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{2E212219-D1C0-4E12-B9E9-6FC517E37ADB}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B3AEA11-102A-4F69-AE3B-7306A29C0A2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66C2FF0-E8CB-48F1-95AC-4246D4325C6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95DD5744-464F-4761-A2DA-19A9987D366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C40 C35 C42:C1048576</xm:sqref>
        </x14:conditionalFormatting>
        <x14:conditionalFormatting xmlns:xm="http://schemas.microsoft.com/office/excel/2006/main">
          <x14:cfRule type="dataBar" id="{ABE8925B-60DE-4731-AAF8-D3976C52351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C91B825-1377-4876-B9FF-8AE3EB455D0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2D665988-C977-4350-BB90-8C57D11A280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D40 D35 D42:D1048576</xm:sqref>
        </x14:conditionalFormatting>
        <x14:conditionalFormatting xmlns:xm="http://schemas.microsoft.com/office/excel/2006/main">
          <x14:cfRule type="dataBar" id="{E0E15C2A-A0A0-496D-9A5A-4BE8EFB6EAE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9C93AC4-E655-46B0-A7DB-A6855F39D47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5522A324-97C0-45E0-9FF7-49CD63C0F1B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E40 E35 E42:E1048576</xm:sqref>
        </x14:conditionalFormatting>
        <x14:conditionalFormatting xmlns:xm="http://schemas.microsoft.com/office/excel/2006/main">
          <x14:cfRule type="dataBar" id="{EDE7C14B-9491-45CF-8393-8B29F42C7A8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9C583E9-AA8B-4B6D-8946-BB42E38BFB7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BFA24060-95C1-412C-B9D3-C476F9A1347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58C21EA7-5EEC-4F2B-87F2-0D71FAF9BA3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2C6E687-274C-45B5-8B47-71F507D1605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6A2366C6-176F-4FDA-92DD-03451A77028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G40 G35 G42:G1048576</xm:sqref>
        </x14:conditionalFormatting>
        <x14:conditionalFormatting xmlns:xm="http://schemas.microsoft.com/office/excel/2006/main">
          <x14:cfRule type="dataBar" id="{A3483FFD-810F-4D33-8FDA-59B40E1F7A5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57AC53F-0E9F-4128-A207-57661238E82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4E24A5F0-8098-433C-9E31-2F81CC8E4CF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H40 H35 H42:H1048576</xm:sqref>
        </x14:conditionalFormatting>
        <x14:conditionalFormatting xmlns:xm="http://schemas.microsoft.com/office/excel/2006/main">
          <x14:cfRule type="dataBar" id="{34BC9036-B5C5-44D0-8BC5-6E236F34B88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070679A-913B-469B-959A-FE4CBB83F85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3D84B3CA-7EA1-4B7D-A246-D81077C2673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85727ABD-6F51-42DF-BA96-CF2A9A1877A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553008F-7AA7-4F54-974C-AF63D0EAA11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CCDF58BA-ED3F-48D4-BFB2-E8E7291933D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J35 J40 J42:J1048576</xm:sqref>
        </x14:conditionalFormatting>
        <x14:conditionalFormatting xmlns:xm="http://schemas.microsoft.com/office/excel/2006/main">
          <x14:cfRule type="dataBar" id="{D3BFF4A1-F87F-48F3-BD04-757913A47A0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D85B2F8-B855-447B-8625-FE4F0D59554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EBBF6CB3-5E4C-4F1F-BDB4-61AF45AFFCE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K35 K40 K42:K1048576</xm:sqref>
        </x14:conditionalFormatting>
        <x14:conditionalFormatting xmlns:xm="http://schemas.microsoft.com/office/excel/2006/main">
          <x14:cfRule type="dataBar" id="{C7080A20-9248-4B1F-9D3C-1D02F2BC10C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27B3F95-CBAB-4313-B61C-6663165BB35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7D91C1D7-01CE-46A4-AEFF-B4EA53488A6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L35 L40 L42:L1048576</xm:sqref>
        </x14:conditionalFormatting>
        <x14:conditionalFormatting xmlns:xm="http://schemas.microsoft.com/office/excel/2006/main">
          <x14:cfRule type="dataBar" id="{E88FDFFA-A387-4727-80CF-AD5C2FD87CD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8267DF6-58AC-47E8-A3D9-A3B3F0802B5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  <x14:conditionalFormatting xmlns:xm="http://schemas.microsoft.com/office/excel/2006/main">
          <x14:cfRule type="dataBar" id="{2E212219-D1C0-4E12-B9E9-6FC517E37AD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M35 M40 M42:M1048576</xm:sqref>
        </x14:conditionalFormatting>
      </x14:conditionalFormatting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A094-5C90-4E89-9459-01434E0E6537}">
  <sheetPr codeName="Sheet13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41" t="s">
        <v>81</v>
      </c>
      <c r="C2" s="41" t="s">
        <v>118</v>
      </c>
      <c r="D2" s="41" t="s">
        <v>119</v>
      </c>
      <c r="E2" s="41" t="s">
        <v>111</v>
      </c>
      <c r="F2" s="41" t="s">
        <v>112</v>
      </c>
      <c r="G2" s="41" t="s">
        <v>121</v>
      </c>
      <c r="H2" s="41" t="s">
        <v>114</v>
      </c>
      <c r="I2" s="41" t="s">
        <v>113</v>
      </c>
      <c r="J2" s="41" t="s">
        <v>117</v>
      </c>
      <c r="K2" s="41" t="s">
        <v>116</v>
      </c>
      <c r="L2" s="41" t="s">
        <v>120</v>
      </c>
      <c r="M2" s="41" t="s">
        <v>115</v>
      </c>
    </row>
    <row r="3" spans="2:13" ht="19.5" customHeight="1" x14ac:dyDescent="0.45">
      <c r="B3" s="42" t="s">
        <v>87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47</v>
      </c>
      <c r="K3" s="1">
        <v>17</v>
      </c>
      <c r="L3" s="1">
        <v>24</v>
      </c>
      <c r="M3" s="1">
        <v>64</v>
      </c>
    </row>
    <row r="4" spans="2:13" ht="19.5" customHeight="1" x14ac:dyDescent="0.45">
      <c r="B4" s="42" t="s">
        <v>89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36</v>
      </c>
      <c r="J4" s="1">
        <v>42</v>
      </c>
      <c r="K4" s="1">
        <v>37</v>
      </c>
      <c r="L4" s="1">
        <v>19</v>
      </c>
      <c r="M4" s="1">
        <v>33</v>
      </c>
    </row>
    <row r="5" spans="2:13" ht="19.5" customHeight="1" x14ac:dyDescent="0.45">
      <c r="B5" s="42" t="s">
        <v>83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53</v>
      </c>
      <c r="J5" s="1">
        <v>68</v>
      </c>
      <c r="K5" s="1">
        <v>65</v>
      </c>
      <c r="L5" s="1">
        <v>28</v>
      </c>
      <c r="M5" s="1">
        <v>63</v>
      </c>
    </row>
    <row r="6" spans="2:13" ht="19.5" customHeight="1" x14ac:dyDescent="0.45">
      <c r="B6" s="42" t="s">
        <v>86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43</v>
      </c>
      <c r="K6" s="1">
        <v>45</v>
      </c>
      <c r="L6" s="1">
        <v>36</v>
      </c>
      <c r="M6" s="1">
        <v>55</v>
      </c>
    </row>
    <row r="7" spans="2:13" ht="19.5" customHeight="1" x14ac:dyDescent="0.45">
      <c r="B7" s="42" t="s">
        <v>82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47</v>
      </c>
      <c r="K7" s="1">
        <v>16</v>
      </c>
      <c r="L7" s="1">
        <v>60</v>
      </c>
      <c r="M7" s="1">
        <v>40</v>
      </c>
    </row>
    <row r="8" spans="2:13" ht="19.5" customHeight="1" x14ac:dyDescent="0.45">
      <c r="B8" s="42" t="s">
        <v>108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2:13" ht="19.5" customHeight="1" x14ac:dyDescent="0.45">
      <c r="B9" s="42" t="s">
        <v>84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35</v>
      </c>
      <c r="L9" s="1">
        <v>19</v>
      </c>
      <c r="M9" s="1">
        <v>63</v>
      </c>
    </row>
    <row r="10" spans="2:13" ht="19.5" customHeight="1" x14ac:dyDescent="0.45">
      <c r="B10" s="42" t="s">
        <v>96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39</v>
      </c>
      <c r="J10" s="1">
        <v>42</v>
      </c>
      <c r="K10" s="1">
        <v>75</v>
      </c>
      <c r="L10" s="1">
        <v>53</v>
      </c>
      <c r="M10" s="1">
        <v>64</v>
      </c>
    </row>
    <row r="11" spans="2:13" ht="19.5" customHeight="1" x14ac:dyDescent="0.45">
      <c r="B11" s="42" t="s">
        <v>104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52</v>
      </c>
      <c r="J11" s="1">
        <v>56</v>
      </c>
      <c r="K11" s="1">
        <v>15</v>
      </c>
      <c r="L11" s="1">
        <v>35</v>
      </c>
      <c r="M11" s="1">
        <v>39</v>
      </c>
    </row>
    <row r="12" spans="2:13" ht="19.5" customHeight="1" x14ac:dyDescent="0.45">
      <c r="B12" s="42" t="s">
        <v>110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58</v>
      </c>
      <c r="J12" s="1">
        <v>23</v>
      </c>
      <c r="K12" s="1">
        <v>18</v>
      </c>
      <c r="L12" s="1">
        <v>50</v>
      </c>
      <c r="M12" s="1">
        <v>40</v>
      </c>
    </row>
    <row r="13" spans="2:13" ht="19.5" customHeight="1" x14ac:dyDescent="0.45">
      <c r="B13" s="42" t="s">
        <v>98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49</v>
      </c>
      <c r="J13" s="1">
        <v>59</v>
      </c>
      <c r="K13" s="1">
        <v>73</v>
      </c>
      <c r="L13" s="1">
        <v>31</v>
      </c>
      <c r="M13" s="1">
        <v>73</v>
      </c>
    </row>
    <row r="14" spans="2:13" ht="19.5" customHeight="1" x14ac:dyDescent="0.45">
      <c r="B14" s="42" t="s">
        <v>101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43</v>
      </c>
      <c r="J14" s="1">
        <v>37</v>
      </c>
      <c r="K14" s="1">
        <v>50</v>
      </c>
      <c r="L14" s="1">
        <v>28</v>
      </c>
      <c r="M14" s="1">
        <v>29</v>
      </c>
    </row>
    <row r="15" spans="2:13" ht="19.5" customHeight="1" x14ac:dyDescent="0.45">
      <c r="B15" s="42" t="s">
        <v>90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66</v>
      </c>
      <c r="J15" s="1">
        <v>28</v>
      </c>
      <c r="K15" s="1">
        <v>25</v>
      </c>
      <c r="L15" s="1">
        <v>12</v>
      </c>
      <c r="M15" s="1">
        <v>34</v>
      </c>
    </row>
    <row r="16" spans="2:13" ht="19.5" customHeight="1" x14ac:dyDescent="0.45">
      <c r="B16" s="42" t="s">
        <v>106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45">
      <c r="B17" s="42" t="s">
        <v>94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28</v>
      </c>
      <c r="L17" s="1">
        <v>51</v>
      </c>
      <c r="M17" s="1">
        <v>82</v>
      </c>
    </row>
    <row r="18" spans="2:13" ht="19.5" customHeight="1" x14ac:dyDescent="0.45">
      <c r="B18" s="42" t="s">
        <v>92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67</v>
      </c>
      <c r="J18" s="1">
        <v>36</v>
      </c>
      <c r="K18" s="1">
        <v>27</v>
      </c>
      <c r="L18" s="1">
        <v>47</v>
      </c>
      <c r="M18" s="1">
        <v>45</v>
      </c>
    </row>
    <row r="19" spans="2:13" ht="19.5" customHeight="1" x14ac:dyDescent="0.45">
      <c r="B19" s="42" t="s">
        <v>107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62</v>
      </c>
      <c r="J19" s="1">
        <v>32</v>
      </c>
      <c r="K19" s="1">
        <v>62</v>
      </c>
      <c r="L19" s="1">
        <v>28</v>
      </c>
      <c r="M19" s="1">
        <v>76</v>
      </c>
    </row>
    <row r="20" spans="2:13" ht="19.5" customHeight="1" x14ac:dyDescent="0.45">
      <c r="B20" s="42" t="s">
        <v>88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95</v>
      </c>
      <c r="J20" s="1">
        <v>65</v>
      </c>
      <c r="K20" s="1">
        <v>59</v>
      </c>
      <c r="L20" s="1">
        <v>37</v>
      </c>
      <c r="M20" s="1">
        <v>67</v>
      </c>
    </row>
    <row r="21" spans="2:13" ht="19.5" customHeight="1" x14ac:dyDescent="0.45">
      <c r="B21" s="42" t="s">
        <v>85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91</v>
      </c>
      <c r="J21" s="1">
        <v>43</v>
      </c>
      <c r="K21" s="1">
        <v>31</v>
      </c>
      <c r="L21" s="1">
        <v>17</v>
      </c>
      <c r="M21" s="1">
        <v>35</v>
      </c>
    </row>
    <row r="22" spans="2:13" ht="19.5" customHeight="1" x14ac:dyDescent="0.45">
      <c r="B22" s="42" t="s">
        <v>97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75</v>
      </c>
      <c r="J22" s="1">
        <v>70</v>
      </c>
      <c r="K22" s="1">
        <v>28</v>
      </c>
      <c r="L22" s="1">
        <v>36</v>
      </c>
      <c r="M22" s="1">
        <v>88</v>
      </c>
    </row>
    <row r="23" spans="2:13" ht="19.5" customHeight="1" x14ac:dyDescent="0.45">
      <c r="B23" s="42" t="s">
        <v>105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41</v>
      </c>
      <c r="J23" s="1">
        <v>41</v>
      </c>
      <c r="K23" s="1">
        <v>52</v>
      </c>
      <c r="L23" s="1">
        <v>25</v>
      </c>
      <c r="M23" s="1">
        <v>83</v>
      </c>
    </row>
    <row r="24" spans="2:13" ht="19.5" customHeight="1" x14ac:dyDescent="0.45">
      <c r="B24" s="42" t="s">
        <v>102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50</v>
      </c>
      <c r="J24" s="1">
        <v>27</v>
      </c>
      <c r="K24" s="1">
        <v>29</v>
      </c>
      <c r="L24" s="1">
        <v>44</v>
      </c>
      <c r="M24" s="1">
        <v>70</v>
      </c>
    </row>
    <row r="25" spans="2:13" ht="19.5" customHeight="1" x14ac:dyDescent="0.45">
      <c r="B25" s="42" t="s">
        <v>91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50</v>
      </c>
      <c r="J25" s="1">
        <v>71</v>
      </c>
      <c r="K25" s="1">
        <v>71</v>
      </c>
      <c r="L25" s="1">
        <v>56</v>
      </c>
      <c r="M25" s="1">
        <v>63</v>
      </c>
    </row>
    <row r="26" spans="2:13" ht="19.5" customHeight="1" x14ac:dyDescent="0.45">
      <c r="B26" s="42" t="s">
        <v>109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86</v>
      </c>
      <c r="J26" s="1">
        <v>21</v>
      </c>
      <c r="K26" s="1">
        <v>50</v>
      </c>
      <c r="L26" s="1">
        <v>19</v>
      </c>
      <c r="M26" s="1">
        <v>65</v>
      </c>
    </row>
    <row r="27" spans="2:13" ht="19.5" customHeight="1" x14ac:dyDescent="0.45">
      <c r="B27" s="42" t="s">
        <v>99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45">
      <c r="B28" s="42" t="s">
        <v>95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63</v>
      </c>
      <c r="J28" s="1">
        <v>53</v>
      </c>
      <c r="K28" s="1">
        <v>49</v>
      </c>
      <c r="L28" s="1">
        <v>40</v>
      </c>
      <c r="M28" s="1">
        <v>64</v>
      </c>
    </row>
    <row r="29" spans="2:13" ht="19.5" customHeight="1" x14ac:dyDescent="0.45">
      <c r="B29" s="42" t="s">
        <v>103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65</v>
      </c>
      <c r="J29" s="1">
        <v>40</v>
      </c>
      <c r="K29" s="1">
        <v>51</v>
      </c>
      <c r="L29" s="1">
        <v>35</v>
      </c>
      <c r="M29" s="1">
        <v>77</v>
      </c>
    </row>
    <row r="30" spans="2:13" ht="19.5" customHeight="1" x14ac:dyDescent="0.45">
      <c r="B30" s="42" t="s">
        <v>93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24</v>
      </c>
      <c r="K30" s="1">
        <v>20</v>
      </c>
      <c r="L30" s="1">
        <v>16</v>
      </c>
      <c r="M30" s="1">
        <v>63</v>
      </c>
    </row>
    <row r="31" spans="2:13" ht="19.5" customHeight="1" x14ac:dyDescent="0.45">
      <c r="B31" s="42" t="s">
        <v>100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97</v>
      </c>
      <c r="J31" s="1">
        <v>24</v>
      </c>
      <c r="K31" s="1">
        <v>70</v>
      </c>
      <c r="L31" s="1">
        <v>26</v>
      </c>
      <c r="M31" s="1">
        <v>64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1AFE-649C-4F3B-9FF4-5CF7EF4A9537}">
  <sheetPr codeName="Sheet44"/>
  <dimension ref="A1:M41"/>
  <sheetViews>
    <sheetView workbookViewId="0"/>
  </sheetViews>
  <sheetFormatPr defaultColWidth="16.54296875" defaultRowHeight="14.5" x14ac:dyDescent="0.35"/>
  <cols>
    <col min="1" max="1" width="10.7265625" style="5" customWidth="1"/>
    <col min="2" max="2" width="35.54296875" customWidth="1"/>
    <col min="14" max="14" width="10.7265625" customWidth="1"/>
  </cols>
  <sheetData>
    <row r="1" spans="2:13" ht="45" customHeight="1" x14ac:dyDescent="0.3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41" t="s">
        <v>81</v>
      </c>
      <c r="C2" s="41" t="s">
        <v>111</v>
      </c>
      <c r="D2" s="41" t="s">
        <v>112</v>
      </c>
      <c r="E2" s="41" t="s">
        <v>113</v>
      </c>
      <c r="F2" s="41" t="s">
        <v>114</v>
      </c>
      <c r="G2" s="41" t="s">
        <v>115</v>
      </c>
      <c r="H2" s="41" t="s">
        <v>116</v>
      </c>
      <c r="I2" s="41" t="s">
        <v>117</v>
      </c>
      <c r="J2" s="41" t="s">
        <v>118</v>
      </c>
      <c r="K2" s="41" t="s">
        <v>119</v>
      </c>
      <c r="L2" s="41" t="s">
        <v>120</v>
      </c>
      <c r="M2" s="41" t="s">
        <v>121</v>
      </c>
    </row>
    <row r="3" spans="2:13" ht="19.5" customHeight="1" x14ac:dyDescent="0.45">
      <c r="B3" s="46" t="s">
        <v>82</v>
      </c>
      <c r="C3" s="10">
        <v>21</v>
      </c>
      <c r="D3" s="10">
        <v>42</v>
      </c>
      <c r="E3" s="10">
        <v>80</v>
      </c>
      <c r="F3" s="10">
        <v>54</v>
      </c>
      <c r="G3" s="10">
        <v>33</v>
      </c>
      <c r="H3" s="10">
        <v>69</v>
      </c>
      <c r="I3" s="10">
        <v>49</v>
      </c>
      <c r="J3" s="10">
        <v>47</v>
      </c>
      <c r="K3" s="11">
        <v>17</v>
      </c>
      <c r="L3" s="11">
        <v>24</v>
      </c>
      <c r="M3" s="11">
        <v>64</v>
      </c>
    </row>
    <row r="4" spans="2:13" ht="19.5" customHeight="1" x14ac:dyDescent="0.45">
      <c r="B4" s="42" t="s">
        <v>83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36</v>
      </c>
      <c r="J4" s="1">
        <v>42</v>
      </c>
      <c r="K4" s="12">
        <v>37</v>
      </c>
      <c r="L4" s="12">
        <v>19</v>
      </c>
      <c r="M4" s="12">
        <v>33</v>
      </c>
    </row>
    <row r="5" spans="2:13" ht="19.5" customHeight="1" x14ac:dyDescent="0.45">
      <c r="B5" s="46" t="s">
        <v>84</v>
      </c>
      <c r="C5" s="10">
        <v>25</v>
      </c>
      <c r="D5" s="10">
        <v>61</v>
      </c>
      <c r="E5" s="10">
        <v>55</v>
      </c>
      <c r="F5" s="10">
        <v>90</v>
      </c>
      <c r="G5" s="10">
        <v>41</v>
      </c>
      <c r="H5" s="10">
        <v>65</v>
      </c>
      <c r="I5" s="10">
        <v>53</v>
      </c>
      <c r="J5" s="10">
        <v>68</v>
      </c>
      <c r="K5" s="11">
        <v>65</v>
      </c>
      <c r="L5" s="11">
        <v>28</v>
      </c>
      <c r="M5" s="11">
        <v>63</v>
      </c>
    </row>
    <row r="6" spans="2:13" ht="19.5" customHeight="1" x14ac:dyDescent="0.45">
      <c r="B6" s="42" t="s">
        <v>85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43</v>
      </c>
      <c r="K6" s="12">
        <v>45</v>
      </c>
      <c r="L6" s="12">
        <v>36</v>
      </c>
      <c r="M6" s="12">
        <v>55</v>
      </c>
    </row>
    <row r="7" spans="2:13" ht="19.5" customHeight="1" x14ac:dyDescent="0.45">
      <c r="B7" s="46" t="s">
        <v>86</v>
      </c>
      <c r="C7" s="10">
        <v>54</v>
      </c>
      <c r="D7" s="10">
        <v>42</v>
      </c>
      <c r="E7" s="10">
        <v>88</v>
      </c>
      <c r="F7" s="10">
        <v>32</v>
      </c>
      <c r="G7" s="10">
        <v>73</v>
      </c>
      <c r="H7" s="10">
        <v>72</v>
      </c>
      <c r="I7" s="10">
        <v>79</v>
      </c>
      <c r="J7" s="10">
        <v>47</v>
      </c>
      <c r="K7" s="11">
        <v>16</v>
      </c>
      <c r="L7" s="11">
        <v>60</v>
      </c>
      <c r="M7" s="11">
        <v>40</v>
      </c>
    </row>
    <row r="8" spans="2:13" ht="19.5" customHeight="1" x14ac:dyDescent="0.45">
      <c r="B8" s="42" t="s">
        <v>87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2">
        <v>29</v>
      </c>
      <c r="L8" s="12">
        <v>22</v>
      </c>
      <c r="M8" s="12">
        <v>47</v>
      </c>
    </row>
    <row r="9" spans="2:13" ht="19.5" customHeight="1" x14ac:dyDescent="0.45">
      <c r="B9" s="46" t="s">
        <v>88</v>
      </c>
      <c r="C9" s="10">
        <v>17</v>
      </c>
      <c r="D9" s="10">
        <v>55</v>
      </c>
      <c r="E9" s="10">
        <v>20</v>
      </c>
      <c r="F9" s="10">
        <v>68</v>
      </c>
      <c r="G9" s="10">
        <v>59</v>
      </c>
      <c r="H9" s="10">
        <v>84</v>
      </c>
      <c r="I9" s="10">
        <v>48</v>
      </c>
      <c r="J9" s="10">
        <v>62</v>
      </c>
      <c r="K9" s="11">
        <v>35</v>
      </c>
      <c r="L9" s="11">
        <v>19</v>
      </c>
      <c r="M9" s="11">
        <v>63</v>
      </c>
    </row>
    <row r="10" spans="2:13" ht="19.5" customHeight="1" x14ac:dyDescent="0.45">
      <c r="B10" s="42" t="s">
        <v>89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39</v>
      </c>
      <c r="J10" s="1">
        <v>42</v>
      </c>
      <c r="K10" s="12">
        <v>75</v>
      </c>
      <c r="L10" s="12">
        <v>53</v>
      </c>
      <c r="M10" s="12">
        <v>64</v>
      </c>
    </row>
    <row r="11" spans="2:13" ht="19.5" customHeight="1" x14ac:dyDescent="0.45">
      <c r="B11" s="46" t="s">
        <v>90</v>
      </c>
      <c r="C11" s="10">
        <v>31</v>
      </c>
      <c r="D11" s="10">
        <v>49</v>
      </c>
      <c r="E11" s="10">
        <v>49</v>
      </c>
      <c r="F11" s="10">
        <v>86</v>
      </c>
      <c r="G11" s="10">
        <v>18</v>
      </c>
      <c r="H11" s="10">
        <v>80</v>
      </c>
      <c r="I11" s="10">
        <v>52</v>
      </c>
      <c r="J11" s="10">
        <v>56</v>
      </c>
      <c r="K11" s="11">
        <v>15</v>
      </c>
      <c r="L11" s="11">
        <v>35</v>
      </c>
      <c r="M11" s="11">
        <v>39</v>
      </c>
    </row>
    <row r="12" spans="2:13" ht="19.5" customHeight="1" x14ac:dyDescent="0.45">
      <c r="B12" s="42" t="s">
        <v>91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58</v>
      </c>
      <c r="J12" s="1">
        <v>23</v>
      </c>
      <c r="K12" s="12">
        <v>18</v>
      </c>
      <c r="L12" s="12">
        <v>50</v>
      </c>
      <c r="M12" s="12">
        <v>40</v>
      </c>
    </row>
    <row r="13" spans="2:13" ht="19.5" customHeight="1" x14ac:dyDescent="0.45">
      <c r="B13" s="46" t="s">
        <v>92</v>
      </c>
      <c r="C13" s="10">
        <v>27</v>
      </c>
      <c r="D13" s="10">
        <v>52</v>
      </c>
      <c r="E13" s="10">
        <v>46</v>
      </c>
      <c r="F13" s="10">
        <v>24</v>
      </c>
      <c r="G13" s="10">
        <v>74</v>
      </c>
      <c r="H13" s="10">
        <v>18</v>
      </c>
      <c r="I13" s="10">
        <v>49</v>
      </c>
      <c r="J13" s="10">
        <v>59</v>
      </c>
      <c r="K13" s="11">
        <v>73</v>
      </c>
      <c r="L13" s="11">
        <v>31</v>
      </c>
      <c r="M13" s="11">
        <v>73</v>
      </c>
    </row>
    <row r="14" spans="2:13" ht="19.5" customHeight="1" x14ac:dyDescent="0.45">
      <c r="B14" s="42" t="s">
        <v>93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43</v>
      </c>
      <c r="J14" s="1">
        <v>37</v>
      </c>
      <c r="K14" s="12">
        <v>50</v>
      </c>
      <c r="L14" s="12">
        <v>28</v>
      </c>
      <c r="M14" s="12">
        <v>29</v>
      </c>
    </row>
    <row r="15" spans="2:13" ht="19.5" customHeight="1" x14ac:dyDescent="0.45">
      <c r="B15" s="46" t="s">
        <v>94</v>
      </c>
      <c r="C15" s="10">
        <v>11</v>
      </c>
      <c r="D15" s="10">
        <v>25</v>
      </c>
      <c r="E15" s="10">
        <v>61</v>
      </c>
      <c r="F15" s="10">
        <v>27</v>
      </c>
      <c r="G15" s="10">
        <v>15</v>
      </c>
      <c r="H15" s="10">
        <v>20</v>
      </c>
      <c r="I15" s="10">
        <v>66</v>
      </c>
      <c r="J15" s="10">
        <v>28</v>
      </c>
      <c r="K15" s="11">
        <v>25</v>
      </c>
      <c r="L15" s="11">
        <v>12</v>
      </c>
      <c r="M15" s="11">
        <v>34</v>
      </c>
    </row>
    <row r="16" spans="2:13" ht="19.5" customHeight="1" x14ac:dyDescent="0.45">
      <c r="B16" s="42" t="s">
        <v>95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2">
        <v>68</v>
      </c>
      <c r="L16" s="12">
        <v>21</v>
      </c>
      <c r="M16" s="12">
        <v>33</v>
      </c>
    </row>
    <row r="17" spans="2:13" ht="19.5" customHeight="1" x14ac:dyDescent="0.45">
      <c r="B17" s="46" t="s">
        <v>96</v>
      </c>
      <c r="C17" s="10">
        <v>46</v>
      </c>
      <c r="D17" s="10">
        <v>14</v>
      </c>
      <c r="E17" s="10">
        <v>45</v>
      </c>
      <c r="F17" s="10">
        <v>30</v>
      </c>
      <c r="G17" s="10">
        <v>40</v>
      </c>
      <c r="H17" s="10">
        <v>35</v>
      </c>
      <c r="I17" s="10">
        <v>83</v>
      </c>
      <c r="J17" s="10">
        <v>16</v>
      </c>
      <c r="K17" s="11">
        <v>28</v>
      </c>
      <c r="L17" s="11">
        <v>51</v>
      </c>
      <c r="M17" s="11">
        <v>82</v>
      </c>
    </row>
    <row r="18" spans="2:13" ht="19.5" customHeight="1" x14ac:dyDescent="0.45">
      <c r="B18" s="42" t="s">
        <v>97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67</v>
      </c>
      <c r="J18" s="1">
        <v>36</v>
      </c>
      <c r="K18" s="12">
        <v>27</v>
      </c>
      <c r="L18" s="12">
        <v>47</v>
      </c>
      <c r="M18" s="12">
        <v>45</v>
      </c>
    </row>
    <row r="19" spans="2:13" ht="19.5" customHeight="1" x14ac:dyDescent="0.45">
      <c r="B19" s="46" t="s">
        <v>98</v>
      </c>
      <c r="C19" s="10">
        <v>25</v>
      </c>
      <c r="D19" s="10">
        <v>18</v>
      </c>
      <c r="E19" s="10">
        <v>61</v>
      </c>
      <c r="F19" s="10">
        <v>37</v>
      </c>
      <c r="G19" s="10">
        <v>24</v>
      </c>
      <c r="H19" s="10">
        <v>45</v>
      </c>
      <c r="I19" s="10">
        <v>62</v>
      </c>
      <c r="J19" s="10">
        <v>32</v>
      </c>
      <c r="K19" s="11">
        <v>62</v>
      </c>
      <c r="L19" s="11">
        <v>28</v>
      </c>
      <c r="M19" s="11">
        <v>76</v>
      </c>
    </row>
    <row r="20" spans="2:13" ht="19.5" customHeight="1" x14ac:dyDescent="0.45">
      <c r="B20" s="42" t="s">
        <v>99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95</v>
      </c>
      <c r="J20" s="1">
        <v>65</v>
      </c>
      <c r="K20" s="12">
        <v>59</v>
      </c>
      <c r="L20" s="12">
        <v>37</v>
      </c>
      <c r="M20" s="12">
        <v>67</v>
      </c>
    </row>
    <row r="21" spans="2:13" ht="19.5" customHeight="1" x14ac:dyDescent="0.45">
      <c r="B21" s="46" t="s">
        <v>100</v>
      </c>
      <c r="C21" s="10">
        <v>15</v>
      </c>
      <c r="D21" s="10">
        <v>38</v>
      </c>
      <c r="E21" s="10">
        <v>83</v>
      </c>
      <c r="F21" s="10">
        <v>78</v>
      </c>
      <c r="G21" s="10">
        <v>38</v>
      </c>
      <c r="H21" s="10">
        <v>62</v>
      </c>
      <c r="I21" s="10">
        <v>91</v>
      </c>
      <c r="J21" s="10">
        <v>43</v>
      </c>
      <c r="K21" s="11">
        <v>31</v>
      </c>
      <c r="L21" s="11">
        <v>17</v>
      </c>
      <c r="M21" s="11">
        <v>35</v>
      </c>
    </row>
    <row r="22" spans="2:13" ht="19.5" customHeight="1" x14ac:dyDescent="0.45">
      <c r="B22" s="42" t="s">
        <v>101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75</v>
      </c>
      <c r="J22" s="1">
        <v>70</v>
      </c>
      <c r="K22" s="12">
        <v>28</v>
      </c>
      <c r="L22" s="12">
        <v>36</v>
      </c>
      <c r="M22" s="12">
        <v>88</v>
      </c>
    </row>
    <row r="23" spans="2:13" ht="19.5" customHeight="1" x14ac:dyDescent="0.45">
      <c r="B23" s="46" t="s">
        <v>102</v>
      </c>
      <c r="C23" s="10">
        <v>22</v>
      </c>
      <c r="D23" s="10">
        <v>36</v>
      </c>
      <c r="E23" s="10">
        <v>29</v>
      </c>
      <c r="F23" s="10">
        <v>49</v>
      </c>
      <c r="G23" s="10">
        <v>45</v>
      </c>
      <c r="H23" s="10">
        <v>50</v>
      </c>
      <c r="I23" s="10">
        <v>41</v>
      </c>
      <c r="J23" s="10">
        <v>41</v>
      </c>
      <c r="K23" s="11">
        <v>52</v>
      </c>
      <c r="L23" s="11">
        <v>25</v>
      </c>
      <c r="M23" s="11">
        <v>83</v>
      </c>
    </row>
    <row r="24" spans="2:13" ht="19.5" customHeight="1" x14ac:dyDescent="0.45">
      <c r="B24" s="42" t="s">
        <v>103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50</v>
      </c>
      <c r="J24" s="1">
        <v>27</v>
      </c>
      <c r="K24" s="12">
        <v>29</v>
      </c>
      <c r="L24" s="12">
        <v>44</v>
      </c>
      <c r="M24" s="12">
        <v>70</v>
      </c>
    </row>
    <row r="25" spans="2:13" ht="19.5" customHeight="1" x14ac:dyDescent="0.45">
      <c r="B25" s="46" t="s">
        <v>104</v>
      </c>
      <c r="C25" s="10">
        <v>50</v>
      </c>
      <c r="D25" s="10">
        <v>64</v>
      </c>
      <c r="E25" s="10">
        <v>42</v>
      </c>
      <c r="F25" s="10">
        <v>55</v>
      </c>
      <c r="G25" s="10">
        <v>63</v>
      </c>
      <c r="H25" s="10">
        <v>34</v>
      </c>
      <c r="I25" s="10">
        <v>50</v>
      </c>
      <c r="J25" s="10">
        <v>71</v>
      </c>
      <c r="K25" s="11">
        <v>71</v>
      </c>
      <c r="L25" s="11">
        <v>56</v>
      </c>
      <c r="M25" s="11">
        <v>63</v>
      </c>
    </row>
    <row r="26" spans="2:13" ht="19.5" customHeight="1" x14ac:dyDescent="0.45">
      <c r="B26" s="42" t="s">
        <v>105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86</v>
      </c>
      <c r="J26" s="1">
        <v>21</v>
      </c>
      <c r="K26" s="12">
        <v>50</v>
      </c>
      <c r="L26" s="12">
        <v>19</v>
      </c>
      <c r="M26" s="12">
        <v>65</v>
      </c>
    </row>
    <row r="27" spans="2:13" ht="19.5" customHeight="1" x14ac:dyDescent="0.45">
      <c r="B27" s="46" t="s">
        <v>106</v>
      </c>
      <c r="C27" s="10">
        <v>21</v>
      </c>
      <c r="D27" s="10">
        <v>13</v>
      </c>
      <c r="E27" s="10">
        <v>46</v>
      </c>
      <c r="F27" s="10">
        <v>47</v>
      </c>
      <c r="G27" s="10">
        <v>41</v>
      </c>
      <c r="H27" s="10">
        <v>32</v>
      </c>
      <c r="I27" s="10">
        <v>98</v>
      </c>
      <c r="J27" s="10">
        <v>15</v>
      </c>
      <c r="K27" s="11">
        <v>26</v>
      </c>
      <c r="L27" s="11">
        <v>24</v>
      </c>
      <c r="M27" s="11">
        <v>32</v>
      </c>
    </row>
    <row r="28" spans="2:13" ht="19.5" customHeight="1" x14ac:dyDescent="0.45">
      <c r="B28" s="42" t="s">
        <v>107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63</v>
      </c>
      <c r="J28" s="1">
        <v>53</v>
      </c>
      <c r="K28" s="12">
        <v>49</v>
      </c>
      <c r="L28" s="12">
        <v>40</v>
      </c>
      <c r="M28" s="12">
        <v>64</v>
      </c>
    </row>
    <row r="29" spans="2:13" ht="19.5" customHeight="1" x14ac:dyDescent="0.45">
      <c r="B29" s="46" t="s">
        <v>108</v>
      </c>
      <c r="C29" s="10">
        <v>31</v>
      </c>
      <c r="D29" s="10">
        <v>36</v>
      </c>
      <c r="E29" s="10">
        <v>59</v>
      </c>
      <c r="F29" s="10">
        <v>40</v>
      </c>
      <c r="G29" s="10">
        <v>36</v>
      </c>
      <c r="H29" s="10">
        <v>19</v>
      </c>
      <c r="I29" s="10">
        <v>65</v>
      </c>
      <c r="J29" s="10">
        <v>40</v>
      </c>
      <c r="K29" s="11">
        <v>51</v>
      </c>
      <c r="L29" s="11">
        <v>35</v>
      </c>
      <c r="M29" s="11">
        <v>77</v>
      </c>
    </row>
    <row r="30" spans="2:13" ht="19.5" customHeight="1" x14ac:dyDescent="0.45">
      <c r="B30" s="42" t="s">
        <v>109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24</v>
      </c>
      <c r="K30" s="12">
        <v>20</v>
      </c>
      <c r="L30" s="12">
        <v>16</v>
      </c>
      <c r="M30" s="12">
        <v>63</v>
      </c>
    </row>
    <row r="31" spans="2:13" ht="19.5" customHeight="1" x14ac:dyDescent="0.45">
      <c r="B31" s="46" t="s">
        <v>110</v>
      </c>
      <c r="C31" s="10">
        <v>23</v>
      </c>
      <c r="D31" s="10">
        <v>21</v>
      </c>
      <c r="E31" s="10">
        <v>33</v>
      </c>
      <c r="F31" s="10">
        <v>33</v>
      </c>
      <c r="G31" s="10">
        <v>11</v>
      </c>
      <c r="H31" s="10">
        <v>40</v>
      </c>
      <c r="I31" s="10">
        <v>97</v>
      </c>
      <c r="J31" s="10">
        <v>24</v>
      </c>
      <c r="K31" s="11">
        <v>70</v>
      </c>
      <c r="L31" s="11">
        <v>26</v>
      </c>
      <c r="M31" s="11">
        <v>64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2B97-ED93-4227-8AED-424865CB8B9E}">
  <sheetPr codeName="Sheet45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41" t="s">
        <v>81</v>
      </c>
      <c r="C2" s="41" t="s">
        <v>116</v>
      </c>
      <c r="D2" s="41" t="s">
        <v>115</v>
      </c>
      <c r="E2" s="41" t="s">
        <v>120</v>
      </c>
      <c r="F2" s="41" t="s">
        <v>121</v>
      </c>
      <c r="G2" s="41" t="s">
        <v>113</v>
      </c>
      <c r="H2" s="41" t="s">
        <v>119</v>
      </c>
      <c r="I2" s="41" t="s">
        <v>118</v>
      </c>
      <c r="J2" s="41" t="s">
        <v>117</v>
      </c>
      <c r="K2" s="41" t="s">
        <v>112</v>
      </c>
      <c r="L2" s="41" t="s">
        <v>111</v>
      </c>
      <c r="M2" s="41" t="s">
        <v>114</v>
      </c>
    </row>
    <row r="3" spans="2:13" ht="19.5" customHeight="1" x14ac:dyDescent="0.45">
      <c r="B3" s="42" t="s">
        <v>86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47</v>
      </c>
      <c r="K3" s="1">
        <v>17</v>
      </c>
      <c r="L3" s="1">
        <v>24</v>
      </c>
      <c r="M3" s="1">
        <v>64</v>
      </c>
    </row>
    <row r="4" spans="2:13" ht="19.5" customHeight="1" x14ac:dyDescent="0.45">
      <c r="B4" s="42" t="s">
        <v>103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36</v>
      </c>
      <c r="J4" s="1">
        <v>42</v>
      </c>
      <c r="K4" s="1">
        <v>37</v>
      </c>
      <c r="L4" s="1">
        <v>19</v>
      </c>
      <c r="M4" s="1">
        <v>33</v>
      </c>
    </row>
    <row r="5" spans="2:13" ht="19.5" customHeight="1" x14ac:dyDescent="0.45">
      <c r="B5" s="42" t="s">
        <v>95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53</v>
      </c>
      <c r="J5" s="1">
        <v>68</v>
      </c>
      <c r="K5" s="1">
        <v>65</v>
      </c>
      <c r="L5" s="1">
        <v>28</v>
      </c>
      <c r="M5" s="1">
        <v>63</v>
      </c>
    </row>
    <row r="6" spans="2:13" ht="19.5" customHeight="1" x14ac:dyDescent="0.45">
      <c r="B6" s="42" t="s">
        <v>102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43</v>
      </c>
      <c r="K6" s="1">
        <v>45</v>
      </c>
      <c r="L6" s="1">
        <v>36</v>
      </c>
      <c r="M6" s="1">
        <v>55</v>
      </c>
    </row>
    <row r="7" spans="2:13" ht="19.5" customHeight="1" x14ac:dyDescent="0.45">
      <c r="B7" s="42" t="s">
        <v>84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47</v>
      </c>
      <c r="K7" s="1">
        <v>16</v>
      </c>
      <c r="L7" s="1">
        <v>60</v>
      </c>
      <c r="M7" s="1">
        <v>40</v>
      </c>
    </row>
    <row r="8" spans="2:13" ht="19.5" customHeight="1" x14ac:dyDescent="0.45">
      <c r="B8" s="42" t="s">
        <v>107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2:13" ht="19.5" customHeight="1" x14ac:dyDescent="0.45">
      <c r="B9" s="42" t="s">
        <v>96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35</v>
      </c>
      <c r="L9" s="1">
        <v>19</v>
      </c>
      <c r="M9" s="1">
        <v>63</v>
      </c>
    </row>
    <row r="10" spans="2:13" ht="19.5" customHeight="1" x14ac:dyDescent="0.45">
      <c r="B10" s="42" t="s">
        <v>88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39</v>
      </c>
      <c r="J10" s="1">
        <v>42</v>
      </c>
      <c r="K10" s="1">
        <v>75</v>
      </c>
      <c r="L10" s="1">
        <v>53</v>
      </c>
      <c r="M10" s="1">
        <v>64</v>
      </c>
    </row>
    <row r="11" spans="2:13" ht="19.5" customHeight="1" x14ac:dyDescent="0.45">
      <c r="B11" s="42" t="s">
        <v>89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52</v>
      </c>
      <c r="J11" s="1">
        <v>56</v>
      </c>
      <c r="K11" s="1">
        <v>15</v>
      </c>
      <c r="L11" s="1">
        <v>35</v>
      </c>
      <c r="M11" s="1">
        <v>39</v>
      </c>
    </row>
    <row r="12" spans="2:13" ht="19.5" customHeight="1" x14ac:dyDescent="0.45">
      <c r="B12" s="42" t="s">
        <v>100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58</v>
      </c>
      <c r="J12" s="1">
        <v>23</v>
      </c>
      <c r="K12" s="1">
        <v>18</v>
      </c>
      <c r="L12" s="1">
        <v>50</v>
      </c>
      <c r="M12" s="1">
        <v>40</v>
      </c>
    </row>
    <row r="13" spans="2:13" ht="19.5" customHeight="1" x14ac:dyDescent="0.45">
      <c r="B13" s="42" t="s">
        <v>108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49</v>
      </c>
      <c r="J13" s="1">
        <v>59</v>
      </c>
      <c r="K13" s="1">
        <v>73</v>
      </c>
      <c r="L13" s="1">
        <v>31</v>
      </c>
      <c r="M13" s="1">
        <v>73</v>
      </c>
    </row>
    <row r="14" spans="2:13" ht="19.5" customHeight="1" x14ac:dyDescent="0.45">
      <c r="B14" s="42" t="s">
        <v>106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43</v>
      </c>
      <c r="J14" s="1">
        <v>37</v>
      </c>
      <c r="K14" s="1">
        <v>50</v>
      </c>
      <c r="L14" s="1">
        <v>28</v>
      </c>
      <c r="M14" s="1">
        <v>29</v>
      </c>
    </row>
    <row r="15" spans="2:13" ht="19.5" customHeight="1" x14ac:dyDescent="0.45">
      <c r="B15" s="42" t="s">
        <v>87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66</v>
      </c>
      <c r="J15" s="1">
        <v>28</v>
      </c>
      <c r="K15" s="1">
        <v>25</v>
      </c>
      <c r="L15" s="1">
        <v>12</v>
      </c>
      <c r="M15" s="1">
        <v>34</v>
      </c>
    </row>
    <row r="16" spans="2:13" ht="19.5" customHeight="1" x14ac:dyDescent="0.45">
      <c r="B16" s="42" t="s">
        <v>85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45">
      <c r="B17" s="42" t="s">
        <v>105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28</v>
      </c>
      <c r="L17" s="1">
        <v>51</v>
      </c>
      <c r="M17" s="1">
        <v>82</v>
      </c>
    </row>
    <row r="18" spans="2:13" ht="19.5" customHeight="1" x14ac:dyDescent="0.45">
      <c r="B18" s="42" t="s">
        <v>101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67</v>
      </c>
      <c r="J18" s="1">
        <v>36</v>
      </c>
      <c r="K18" s="1">
        <v>27</v>
      </c>
      <c r="L18" s="1">
        <v>47</v>
      </c>
      <c r="M18" s="1">
        <v>45</v>
      </c>
    </row>
    <row r="19" spans="2:13" ht="19.5" customHeight="1" x14ac:dyDescent="0.45">
      <c r="B19" s="42" t="s">
        <v>109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62</v>
      </c>
      <c r="J19" s="1">
        <v>32</v>
      </c>
      <c r="K19" s="1">
        <v>62</v>
      </c>
      <c r="L19" s="1">
        <v>28</v>
      </c>
      <c r="M19" s="1">
        <v>76</v>
      </c>
    </row>
    <row r="20" spans="2:13" ht="19.5" customHeight="1" x14ac:dyDescent="0.45">
      <c r="B20" s="42" t="s">
        <v>82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95</v>
      </c>
      <c r="J20" s="1">
        <v>65</v>
      </c>
      <c r="K20" s="1">
        <v>59</v>
      </c>
      <c r="L20" s="1">
        <v>37</v>
      </c>
      <c r="M20" s="1">
        <v>67</v>
      </c>
    </row>
    <row r="21" spans="2:13" ht="19.5" customHeight="1" x14ac:dyDescent="0.45">
      <c r="B21" s="42" t="s">
        <v>93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91</v>
      </c>
      <c r="J21" s="1">
        <v>43</v>
      </c>
      <c r="K21" s="1">
        <v>31</v>
      </c>
      <c r="L21" s="1">
        <v>17</v>
      </c>
      <c r="M21" s="1">
        <v>35</v>
      </c>
    </row>
    <row r="22" spans="2:13" ht="19.5" customHeight="1" x14ac:dyDescent="0.45">
      <c r="B22" s="42" t="s">
        <v>98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75</v>
      </c>
      <c r="J22" s="1">
        <v>70</v>
      </c>
      <c r="K22" s="1">
        <v>28</v>
      </c>
      <c r="L22" s="1">
        <v>36</v>
      </c>
      <c r="M22" s="1">
        <v>88</v>
      </c>
    </row>
    <row r="23" spans="2:13" ht="19.5" customHeight="1" x14ac:dyDescent="0.45">
      <c r="B23" s="42" t="s">
        <v>99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41</v>
      </c>
      <c r="J23" s="1">
        <v>41</v>
      </c>
      <c r="K23" s="1">
        <v>52</v>
      </c>
      <c r="L23" s="1">
        <v>25</v>
      </c>
      <c r="M23" s="1">
        <v>83</v>
      </c>
    </row>
    <row r="24" spans="2:13" ht="19.5" customHeight="1" x14ac:dyDescent="0.45">
      <c r="B24" s="42" t="s">
        <v>104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50</v>
      </c>
      <c r="J24" s="1">
        <v>27</v>
      </c>
      <c r="K24" s="1">
        <v>29</v>
      </c>
      <c r="L24" s="1">
        <v>44</v>
      </c>
      <c r="M24" s="1">
        <v>70</v>
      </c>
    </row>
    <row r="25" spans="2:13" ht="19.5" customHeight="1" x14ac:dyDescent="0.45">
      <c r="B25" s="42" t="s">
        <v>91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50</v>
      </c>
      <c r="J25" s="1">
        <v>71</v>
      </c>
      <c r="K25" s="1">
        <v>71</v>
      </c>
      <c r="L25" s="1">
        <v>56</v>
      </c>
      <c r="M25" s="1">
        <v>63</v>
      </c>
    </row>
    <row r="26" spans="2:13" ht="19.5" customHeight="1" x14ac:dyDescent="0.45">
      <c r="B26" s="42" t="s">
        <v>94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86</v>
      </c>
      <c r="J26" s="1">
        <v>21</v>
      </c>
      <c r="K26" s="1">
        <v>50</v>
      </c>
      <c r="L26" s="1">
        <v>19</v>
      </c>
      <c r="M26" s="1">
        <v>65</v>
      </c>
    </row>
    <row r="27" spans="2:13" ht="19.5" customHeight="1" x14ac:dyDescent="0.45">
      <c r="B27" s="42" t="s">
        <v>97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45">
      <c r="B28" s="42" t="s">
        <v>83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63</v>
      </c>
      <c r="J28" s="1">
        <v>53</v>
      </c>
      <c r="K28" s="1">
        <v>49</v>
      </c>
      <c r="L28" s="1">
        <v>40</v>
      </c>
      <c r="M28" s="1">
        <v>64</v>
      </c>
    </row>
    <row r="29" spans="2:13" ht="19.5" customHeight="1" x14ac:dyDescent="0.45">
      <c r="B29" s="42" t="s">
        <v>90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65</v>
      </c>
      <c r="J29" s="1">
        <v>40</v>
      </c>
      <c r="K29" s="1">
        <v>51</v>
      </c>
      <c r="L29" s="1">
        <v>35</v>
      </c>
      <c r="M29" s="1">
        <v>77</v>
      </c>
    </row>
    <row r="30" spans="2:13" ht="19.5" customHeight="1" x14ac:dyDescent="0.45">
      <c r="B30" s="42" t="s">
        <v>110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24</v>
      </c>
      <c r="K30" s="1">
        <v>20</v>
      </c>
      <c r="L30" s="1">
        <v>16</v>
      </c>
      <c r="M30" s="1">
        <v>63</v>
      </c>
    </row>
    <row r="31" spans="2:13" ht="19.5" customHeight="1" x14ac:dyDescent="0.45">
      <c r="B31" s="42" t="s">
        <v>92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97</v>
      </c>
      <c r="J31" s="1">
        <v>24</v>
      </c>
      <c r="K31" s="1">
        <v>70</v>
      </c>
      <c r="L31" s="1">
        <v>26</v>
      </c>
      <c r="M31" s="1">
        <v>64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30101-5F8F-4441-AF60-A4EB233D54E6}">
  <sheetPr codeName="Sheet46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41" t="s">
        <v>81</v>
      </c>
      <c r="C2" s="41" t="s">
        <v>117</v>
      </c>
      <c r="D2" s="41" t="s">
        <v>112</v>
      </c>
      <c r="E2" s="41" t="s">
        <v>115</v>
      </c>
      <c r="F2" s="41" t="s">
        <v>116</v>
      </c>
      <c r="G2" s="41" t="s">
        <v>111</v>
      </c>
      <c r="H2" s="41" t="s">
        <v>113</v>
      </c>
      <c r="I2" s="41" t="s">
        <v>119</v>
      </c>
      <c r="J2" s="41" t="s">
        <v>118</v>
      </c>
      <c r="K2" s="41" t="s">
        <v>120</v>
      </c>
      <c r="L2" s="41" t="s">
        <v>114</v>
      </c>
      <c r="M2" s="41" t="s">
        <v>121</v>
      </c>
    </row>
    <row r="3" spans="2:13" ht="19.5" customHeight="1" x14ac:dyDescent="0.45">
      <c r="B3" s="42" t="s">
        <v>105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47</v>
      </c>
      <c r="K3" s="1">
        <v>17</v>
      </c>
      <c r="L3" s="1">
        <v>24</v>
      </c>
      <c r="M3" s="1">
        <v>64</v>
      </c>
    </row>
    <row r="4" spans="2:13" ht="19.5" customHeight="1" x14ac:dyDescent="0.45">
      <c r="B4" s="42" t="s">
        <v>89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36</v>
      </c>
      <c r="J4" s="1">
        <v>42</v>
      </c>
      <c r="K4" s="1">
        <v>37</v>
      </c>
      <c r="L4" s="1">
        <v>19</v>
      </c>
      <c r="M4" s="1">
        <v>33</v>
      </c>
    </row>
    <row r="5" spans="2:13" ht="19.5" customHeight="1" x14ac:dyDescent="0.45">
      <c r="B5" s="42" t="s">
        <v>102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53</v>
      </c>
      <c r="J5" s="1">
        <v>68</v>
      </c>
      <c r="K5" s="1">
        <v>65</v>
      </c>
      <c r="L5" s="1">
        <v>28</v>
      </c>
      <c r="M5" s="1">
        <v>63</v>
      </c>
    </row>
    <row r="6" spans="2:13" ht="19.5" customHeight="1" x14ac:dyDescent="0.45">
      <c r="B6" s="42" t="s">
        <v>109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43</v>
      </c>
      <c r="K6" s="1">
        <v>45</v>
      </c>
      <c r="L6" s="1">
        <v>36</v>
      </c>
      <c r="M6" s="1">
        <v>55</v>
      </c>
    </row>
    <row r="7" spans="2:13" ht="19.5" customHeight="1" x14ac:dyDescent="0.45">
      <c r="B7" s="42" t="s">
        <v>107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47</v>
      </c>
      <c r="K7" s="1">
        <v>16</v>
      </c>
      <c r="L7" s="1">
        <v>60</v>
      </c>
      <c r="M7" s="1">
        <v>40</v>
      </c>
    </row>
    <row r="8" spans="2:13" ht="19.5" customHeight="1" x14ac:dyDescent="0.45">
      <c r="B8" s="42" t="s">
        <v>91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2:13" ht="19.5" customHeight="1" x14ac:dyDescent="0.45">
      <c r="B9" s="42" t="s">
        <v>92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35</v>
      </c>
      <c r="L9" s="1">
        <v>19</v>
      </c>
      <c r="M9" s="1">
        <v>63</v>
      </c>
    </row>
    <row r="10" spans="2:13" ht="19.5" customHeight="1" x14ac:dyDescent="0.45">
      <c r="B10" s="42" t="s">
        <v>106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39</v>
      </c>
      <c r="J10" s="1">
        <v>42</v>
      </c>
      <c r="K10" s="1">
        <v>75</v>
      </c>
      <c r="L10" s="1">
        <v>53</v>
      </c>
      <c r="M10" s="1">
        <v>64</v>
      </c>
    </row>
    <row r="11" spans="2:13" ht="19.5" customHeight="1" x14ac:dyDescent="0.45">
      <c r="B11" s="42" t="s">
        <v>93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52</v>
      </c>
      <c r="J11" s="1">
        <v>56</v>
      </c>
      <c r="K11" s="1">
        <v>15</v>
      </c>
      <c r="L11" s="1">
        <v>35</v>
      </c>
      <c r="M11" s="1">
        <v>39</v>
      </c>
    </row>
    <row r="12" spans="2:13" ht="19.5" customHeight="1" x14ac:dyDescent="0.45">
      <c r="B12" s="42" t="s">
        <v>101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58</v>
      </c>
      <c r="J12" s="1">
        <v>23</v>
      </c>
      <c r="K12" s="1">
        <v>18</v>
      </c>
      <c r="L12" s="1">
        <v>50</v>
      </c>
      <c r="M12" s="1">
        <v>40</v>
      </c>
    </row>
    <row r="13" spans="2:13" ht="19.5" customHeight="1" x14ac:dyDescent="0.45">
      <c r="B13" s="42" t="s">
        <v>82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49</v>
      </c>
      <c r="J13" s="1">
        <v>59</v>
      </c>
      <c r="K13" s="1">
        <v>73</v>
      </c>
      <c r="L13" s="1">
        <v>31</v>
      </c>
      <c r="M13" s="1">
        <v>73</v>
      </c>
    </row>
    <row r="14" spans="2:13" ht="19.5" customHeight="1" x14ac:dyDescent="0.45">
      <c r="B14" s="42" t="s">
        <v>85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43</v>
      </c>
      <c r="J14" s="1">
        <v>37</v>
      </c>
      <c r="K14" s="1">
        <v>50</v>
      </c>
      <c r="L14" s="1">
        <v>28</v>
      </c>
      <c r="M14" s="1">
        <v>29</v>
      </c>
    </row>
    <row r="15" spans="2:13" ht="19.5" customHeight="1" x14ac:dyDescent="0.45">
      <c r="B15" s="42" t="s">
        <v>90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66</v>
      </c>
      <c r="J15" s="1">
        <v>28</v>
      </c>
      <c r="K15" s="1">
        <v>25</v>
      </c>
      <c r="L15" s="1">
        <v>12</v>
      </c>
      <c r="M15" s="1">
        <v>34</v>
      </c>
    </row>
    <row r="16" spans="2:13" ht="19.5" customHeight="1" x14ac:dyDescent="0.45">
      <c r="B16" s="42" t="s">
        <v>97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45">
      <c r="B17" s="42" t="s">
        <v>84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28</v>
      </c>
      <c r="L17" s="1">
        <v>51</v>
      </c>
      <c r="M17" s="1">
        <v>82</v>
      </c>
    </row>
    <row r="18" spans="2:13" ht="19.5" customHeight="1" x14ac:dyDescent="0.45">
      <c r="B18" s="42" t="s">
        <v>99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67</v>
      </c>
      <c r="J18" s="1">
        <v>36</v>
      </c>
      <c r="K18" s="1">
        <v>27</v>
      </c>
      <c r="L18" s="1">
        <v>47</v>
      </c>
      <c r="M18" s="1">
        <v>45</v>
      </c>
    </row>
    <row r="19" spans="2:13" ht="19.5" customHeight="1" x14ac:dyDescent="0.45">
      <c r="B19" s="42" t="s">
        <v>100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62</v>
      </c>
      <c r="J19" s="1">
        <v>32</v>
      </c>
      <c r="K19" s="1">
        <v>62</v>
      </c>
      <c r="L19" s="1">
        <v>28</v>
      </c>
      <c r="M19" s="1">
        <v>76</v>
      </c>
    </row>
    <row r="20" spans="2:13" ht="19.5" customHeight="1" x14ac:dyDescent="0.45">
      <c r="B20" s="42" t="s">
        <v>98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95</v>
      </c>
      <c r="J20" s="1">
        <v>65</v>
      </c>
      <c r="K20" s="1">
        <v>59</v>
      </c>
      <c r="L20" s="1">
        <v>37</v>
      </c>
      <c r="M20" s="1">
        <v>67</v>
      </c>
    </row>
    <row r="21" spans="2:13" ht="19.5" customHeight="1" x14ac:dyDescent="0.45">
      <c r="B21" s="42" t="s">
        <v>95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91</v>
      </c>
      <c r="J21" s="1">
        <v>43</v>
      </c>
      <c r="K21" s="1">
        <v>31</v>
      </c>
      <c r="L21" s="1">
        <v>17</v>
      </c>
      <c r="M21" s="1">
        <v>35</v>
      </c>
    </row>
    <row r="22" spans="2:13" ht="19.5" customHeight="1" x14ac:dyDescent="0.45">
      <c r="B22" s="42" t="s">
        <v>110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75</v>
      </c>
      <c r="J22" s="1">
        <v>70</v>
      </c>
      <c r="K22" s="1">
        <v>28</v>
      </c>
      <c r="L22" s="1">
        <v>36</v>
      </c>
      <c r="M22" s="1">
        <v>88</v>
      </c>
    </row>
    <row r="23" spans="2:13" ht="19.5" customHeight="1" x14ac:dyDescent="0.45">
      <c r="B23" s="42" t="s">
        <v>86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41</v>
      </c>
      <c r="J23" s="1">
        <v>41</v>
      </c>
      <c r="K23" s="1">
        <v>52</v>
      </c>
      <c r="L23" s="1">
        <v>25</v>
      </c>
      <c r="M23" s="1">
        <v>83</v>
      </c>
    </row>
    <row r="24" spans="2:13" ht="19.5" customHeight="1" x14ac:dyDescent="0.45">
      <c r="B24" s="42" t="s">
        <v>103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50</v>
      </c>
      <c r="J24" s="1">
        <v>27</v>
      </c>
      <c r="K24" s="1">
        <v>29</v>
      </c>
      <c r="L24" s="1">
        <v>44</v>
      </c>
      <c r="M24" s="1">
        <v>70</v>
      </c>
    </row>
    <row r="25" spans="2:13" ht="19.5" customHeight="1" x14ac:dyDescent="0.45">
      <c r="B25" s="42" t="s">
        <v>96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50</v>
      </c>
      <c r="J25" s="1">
        <v>71</v>
      </c>
      <c r="K25" s="1">
        <v>71</v>
      </c>
      <c r="L25" s="1">
        <v>56</v>
      </c>
      <c r="M25" s="1">
        <v>63</v>
      </c>
    </row>
    <row r="26" spans="2:13" ht="19.5" customHeight="1" x14ac:dyDescent="0.45">
      <c r="B26" s="42" t="s">
        <v>94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86</v>
      </c>
      <c r="J26" s="1">
        <v>21</v>
      </c>
      <c r="K26" s="1">
        <v>50</v>
      </c>
      <c r="L26" s="1">
        <v>19</v>
      </c>
      <c r="M26" s="1">
        <v>65</v>
      </c>
    </row>
    <row r="27" spans="2:13" ht="19.5" customHeight="1" x14ac:dyDescent="0.45">
      <c r="B27" s="42" t="s">
        <v>104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45">
      <c r="B28" s="42" t="s">
        <v>88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63</v>
      </c>
      <c r="J28" s="1">
        <v>53</v>
      </c>
      <c r="K28" s="1">
        <v>49</v>
      </c>
      <c r="L28" s="1">
        <v>40</v>
      </c>
      <c r="M28" s="1">
        <v>64</v>
      </c>
    </row>
    <row r="29" spans="2:13" ht="19.5" customHeight="1" x14ac:dyDescent="0.45">
      <c r="B29" s="42" t="s">
        <v>108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65</v>
      </c>
      <c r="J29" s="1">
        <v>40</v>
      </c>
      <c r="K29" s="1">
        <v>51</v>
      </c>
      <c r="L29" s="1">
        <v>35</v>
      </c>
      <c r="M29" s="1">
        <v>77</v>
      </c>
    </row>
    <row r="30" spans="2:13" ht="19.5" customHeight="1" x14ac:dyDescent="0.45">
      <c r="B30" s="42" t="s">
        <v>87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24</v>
      </c>
      <c r="K30" s="1">
        <v>20</v>
      </c>
      <c r="L30" s="1">
        <v>16</v>
      </c>
      <c r="M30" s="1">
        <v>63</v>
      </c>
    </row>
    <row r="31" spans="2:13" ht="19.5" customHeight="1" x14ac:dyDescent="0.45">
      <c r="B31" s="42" t="s">
        <v>83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97</v>
      </c>
      <c r="J31" s="1">
        <v>24</v>
      </c>
      <c r="K31" s="1">
        <v>70</v>
      </c>
      <c r="L31" s="1">
        <v>26</v>
      </c>
      <c r="M31" s="1">
        <v>64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{6C1AF114-B4B0-459E-BA41-7B2B55F6C1DC}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{C08354BD-C6F7-4869-8666-A09AECD535FC}</x14:id>
        </ext>
      </extLst>
    </cfRule>
  </conditionalFormatting>
  <conditionalFormatting sqref="C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{FB379BF4-DC5C-44FA-B43F-F12595A490BD}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{B2DBF543-35E0-45F3-929B-58406CFD5693}</x14:id>
        </ext>
      </extLst>
    </cfRule>
  </conditionalFormatting>
  <conditionalFormatting sqref="D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{8D9EF0BA-A462-4808-A70E-9DDA827455B9}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{9E836A06-3452-4C2F-AB5F-C7952CFC161A}</x14:id>
        </ext>
      </extLst>
    </cfRule>
  </conditionalFormatting>
  <conditionalFormatting sqref="E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{02313069-EDE6-4D0E-B41B-650F924366A9}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{75256B57-DE95-431F-A3DD-7796F62E8F37}</x14:id>
        </ext>
      </extLst>
    </cfRule>
  </conditionalFormatting>
  <conditionalFormatting sqref="F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{DBBED8C0-55BB-4F3D-AB34-0ABC21879C3A}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{C2DDD476-65E6-478C-B086-D99BA8690333}</x14:id>
        </ext>
      </extLst>
    </cfRule>
  </conditionalFormatting>
  <conditionalFormatting sqref="G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{E1CEC7C2-DBC2-4DEC-B639-71F9DBFA59FA}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{82EEE783-DBE1-43E6-BF29-99A9718A3C00}</x14:id>
        </ext>
      </extLst>
    </cfRule>
  </conditionalFormatting>
  <conditionalFormatting sqref="H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{AE206C8D-F661-43D6-87A6-F2FDA11D94D0}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{F9676F2A-EC8E-4E3E-9CA0-28A6934C4C84}</x14:id>
        </ext>
      </extLst>
    </cfRule>
  </conditionalFormatting>
  <conditionalFormatting sqref="I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{15644F4F-9A5C-4DC7-A911-FDDD93819AA6}</x14:id>
        </ext>
      </extLst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{13F6DE8F-E5B7-4C97-95CC-CE4DFEBC679D}</x14:id>
        </ext>
      </extLst>
    </cfRule>
  </conditionalFormatting>
  <conditionalFormatting sqref="J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{D675AA50-1C9E-4738-BD90-3107DF736A9A}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{ABD8853F-6327-4BB0-B600-09E653A86EB0}</x14:id>
        </ext>
      </extLst>
    </cfRule>
  </conditionalFormatting>
  <conditionalFormatting sqref="K32">
    <cfRule type="colorScale" priority="85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{E64A5705-92F3-4B02-9DDE-6AD2E9D55C81}</x14:id>
        </ext>
      </extLst>
    </cfRule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{0503AC3D-B315-44CB-A087-D491F429A6D0}</x14:id>
        </ext>
      </extLst>
    </cfRule>
  </conditionalFormatting>
  <conditionalFormatting sqref="L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{6484F71D-BC04-42D1-9271-098465D24B4A}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{718DC024-D453-4BFA-96A5-718599E63BF0}</x14:id>
        </ext>
      </extLst>
    </cfRule>
  </conditionalFormatting>
  <conditionalFormatting sqref="M32">
    <cfRule type="colorScale" priority="8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C1AF114-B4B0-459E-BA41-7B2B55F6C1D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08354BD-C6F7-4869-8666-A09AECD535F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FB379BF4-DC5C-44FA-B43F-F12595A490B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2DBF543-35E0-45F3-929B-58406CFD569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8D9EF0BA-A462-4808-A70E-9DDA827455B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E836A06-3452-4C2F-AB5F-C7952CFC161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02313069-EDE6-4D0E-B41B-650F924366A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5256B57-DE95-431F-A3DD-7796F62E8F3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DBBED8C0-55BB-4F3D-AB34-0ABC21879C3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2DDD476-65E6-478C-B086-D99BA869033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E1CEC7C2-DBC2-4DEC-B639-71F9DBFA59F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2EEE783-DBE1-43E6-BF29-99A9718A3C0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AE206C8D-F661-43D6-87A6-F2FDA11D94D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9676F2A-EC8E-4E3E-9CA0-28A6934C4C8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15644F4F-9A5C-4DC7-A911-FDDD93819AA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3F6DE8F-E5B7-4C97-95CC-CE4DFEBC679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D675AA50-1C9E-4738-BD90-3107DF736A9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BD8853F-6327-4BB0-B600-09E653A86EB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E64A5705-92F3-4B02-9DDE-6AD2E9D55C8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503AC3D-B315-44CB-A087-D491F429A6D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6484F71D-BC04-42D1-9271-098465D24B4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18DC024-D453-4BFA-96A5-718599E63BF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349F6-75FE-47B2-BE23-1A1BDD0DB477}">
  <sheetPr codeName="Sheet14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1" t="s">
        <v>81</v>
      </c>
      <c r="C2" s="41" t="s">
        <v>121</v>
      </c>
      <c r="D2" s="41" t="s">
        <v>118</v>
      </c>
      <c r="E2" s="41" t="s">
        <v>114</v>
      </c>
      <c r="F2" s="41" t="s">
        <v>111</v>
      </c>
      <c r="G2" s="41" t="s">
        <v>113</v>
      </c>
      <c r="H2" s="41" t="s">
        <v>116</v>
      </c>
      <c r="I2" s="41" t="s">
        <v>120</v>
      </c>
      <c r="J2" s="41" t="s">
        <v>119</v>
      </c>
      <c r="K2" s="41" t="s">
        <v>117</v>
      </c>
      <c r="L2" s="41" t="s">
        <v>112</v>
      </c>
      <c r="M2" s="41" t="s">
        <v>115</v>
      </c>
    </row>
    <row r="3" spans="1:13" ht="19.5" customHeight="1" x14ac:dyDescent="0.45">
      <c r="B3" s="42" t="s">
        <v>101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48</v>
      </c>
      <c r="J3" s="1">
        <v>19</v>
      </c>
      <c r="K3" s="1">
        <v>35</v>
      </c>
      <c r="L3" s="1">
        <v>62</v>
      </c>
      <c r="M3" s="1">
        <v>63</v>
      </c>
    </row>
    <row r="4" spans="1:13" ht="19.5" customHeight="1" x14ac:dyDescent="0.45">
      <c r="B4" s="42" t="s">
        <v>90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45">
      <c r="B5" s="42" t="s">
        <v>93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91</v>
      </c>
      <c r="J5" s="1">
        <v>17</v>
      </c>
      <c r="K5" s="1">
        <v>31</v>
      </c>
      <c r="L5" s="1">
        <v>43</v>
      </c>
      <c r="M5" s="1">
        <v>35</v>
      </c>
    </row>
    <row r="6" spans="1:13" ht="19.5" customHeight="1" x14ac:dyDescent="0.45">
      <c r="B6" s="42" t="s">
        <v>91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36</v>
      </c>
      <c r="K6" s="1">
        <v>45</v>
      </c>
      <c r="L6" s="1">
        <v>43</v>
      </c>
      <c r="M6" s="1">
        <v>55</v>
      </c>
    </row>
    <row r="7" spans="1:13" ht="19.5" customHeight="1" x14ac:dyDescent="0.45">
      <c r="B7" s="42" t="s">
        <v>110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98</v>
      </c>
      <c r="J7" s="1">
        <v>24</v>
      </c>
      <c r="K7" s="1">
        <v>26</v>
      </c>
      <c r="L7" s="1">
        <v>15</v>
      </c>
      <c r="M7" s="1">
        <v>32</v>
      </c>
    </row>
    <row r="8" spans="1:13" ht="19.5" customHeight="1" x14ac:dyDescent="0.45">
      <c r="B8" s="42" t="s">
        <v>106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49</v>
      </c>
      <c r="J8" s="1">
        <v>31</v>
      </c>
      <c r="K8" s="1">
        <v>73</v>
      </c>
      <c r="L8" s="1">
        <v>59</v>
      </c>
      <c r="M8" s="1">
        <v>73</v>
      </c>
    </row>
    <row r="9" spans="1:13" ht="19.5" customHeight="1" x14ac:dyDescent="0.45">
      <c r="B9" s="42" t="s">
        <v>99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66</v>
      </c>
      <c r="J9" s="1">
        <v>12</v>
      </c>
      <c r="K9" s="1">
        <v>25</v>
      </c>
      <c r="L9" s="1">
        <v>28</v>
      </c>
      <c r="M9" s="1">
        <v>34</v>
      </c>
    </row>
    <row r="10" spans="1:13" ht="19.5" customHeight="1" x14ac:dyDescent="0.45">
      <c r="B10" s="42" t="s">
        <v>84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62</v>
      </c>
      <c r="J10" s="1">
        <v>28</v>
      </c>
      <c r="K10" s="1">
        <v>62</v>
      </c>
      <c r="L10" s="1">
        <v>32</v>
      </c>
      <c r="M10" s="1">
        <v>76</v>
      </c>
    </row>
    <row r="11" spans="1:13" ht="19.5" customHeight="1" x14ac:dyDescent="0.45">
      <c r="B11" s="42" t="s">
        <v>109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75</v>
      </c>
      <c r="J11" s="1">
        <v>36</v>
      </c>
      <c r="K11" s="1">
        <v>28</v>
      </c>
      <c r="L11" s="1">
        <v>70</v>
      </c>
      <c r="M11" s="1">
        <v>88</v>
      </c>
    </row>
    <row r="12" spans="1:13" ht="19.5" customHeight="1" x14ac:dyDescent="0.45">
      <c r="B12" s="42" t="s">
        <v>83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50</v>
      </c>
      <c r="J12" s="1">
        <v>44</v>
      </c>
      <c r="K12" s="1">
        <v>29</v>
      </c>
      <c r="L12" s="1">
        <v>27</v>
      </c>
      <c r="M12" s="1">
        <v>70</v>
      </c>
    </row>
    <row r="13" spans="1:13" ht="19.5" customHeight="1" x14ac:dyDescent="0.45">
      <c r="B13" s="42" t="s">
        <v>86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36</v>
      </c>
      <c r="J13" s="1">
        <v>22</v>
      </c>
      <c r="K13" s="1">
        <v>29</v>
      </c>
      <c r="L13" s="1">
        <v>25</v>
      </c>
      <c r="M13" s="1">
        <v>47</v>
      </c>
    </row>
    <row r="14" spans="1:13" ht="19.5" customHeight="1" x14ac:dyDescent="0.45">
      <c r="B14" s="42" t="s">
        <v>98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95</v>
      </c>
      <c r="J14" s="1">
        <v>37</v>
      </c>
      <c r="K14" s="1">
        <v>59</v>
      </c>
      <c r="L14" s="1">
        <v>65</v>
      </c>
      <c r="M14" s="1">
        <v>67</v>
      </c>
    </row>
    <row r="15" spans="1:13" ht="19.5" customHeight="1" x14ac:dyDescent="0.45">
      <c r="B15" s="42" t="s">
        <v>96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86</v>
      </c>
      <c r="J15" s="1">
        <v>19</v>
      </c>
      <c r="K15" s="1">
        <v>50</v>
      </c>
      <c r="L15" s="1">
        <v>21</v>
      </c>
      <c r="M15" s="1">
        <v>65</v>
      </c>
    </row>
    <row r="16" spans="1:13" ht="19.5" customHeight="1" x14ac:dyDescent="0.45">
      <c r="B16" s="42" t="s">
        <v>107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41</v>
      </c>
      <c r="J16" s="1">
        <v>25</v>
      </c>
      <c r="K16" s="1">
        <v>52</v>
      </c>
      <c r="L16" s="1">
        <v>41</v>
      </c>
      <c r="M16" s="1">
        <v>83</v>
      </c>
    </row>
    <row r="17" spans="2:13" ht="19.5" customHeight="1" x14ac:dyDescent="0.45">
      <c r="B17" s="42" t="s">
        <v>95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90</v>
      </c>
      <c r="J17" s="1">
        <v>21</v>
      </c>
      <c r="K17" s="1">
        <v>68</v>
      </c>
      <c r="L17" s="1">
        <v>21</v>
      </c>
      <c r="M17" s="1">
        <v>33</v>
      </c>
    </row>
    <row r="18" spans="2:13" ht="19.5" customHeight="1" x14ac:dyDescent="0.45">
      <c r="B18" s="42" t="s">
        <v>103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60</v>
      </c>
      <c r="K18" s="1">
        <v>16</v>
      </c>
      <c r="L18" s="1">
        <v>47</v>
      </c>
      <c r="M18" s="1">
        <v>40</v>
      </c>
    </row>
    <row r="19" spans="2:13" ht="19.5" customHeight="1" x14ac:dyDescent="0.45">
      <c r="B19" s="42" t="s">
        <v>87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97</v>
      </c>
      <c r="J19" s="1">
        <v>26</v>
      </c>
      <c r="K19" s="1">
        <v>70</v>
      </c>
      <c r="L19" s="1">
        <v>24</v>
      </c>
      <c r="M19" s="1">
        <v>64</v>
      </c>
    </row>
    <row r="20" spans="2:13" ht="19.5" customHeight="1" x14ac:dyDescent="0.45">
      <c r="B20" s="42" t="s">
        <v>97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53</v>
      </c>
      <c r="J20" s="1">
        <v>28</v>
      </c>
      <c r="K20" s="1">
        <v>65</v>
      </c>
      <c r="L20" s="1">
        <v>68</v>
      </c>
      <c r="M20" s="1">
        <v>63</v>
      </c>
    </row>
    <row r="21" spans="2:13" ht="19.5" customHeight="1" x14ac:dyDescent="0.45">
      <c r="B21" s="42" t="s">
        <v>100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58</v>
      </c>
      <c r="J21" s="1">
        <v>50</v>
      </c>
      <c r="K21" s="1">
        <v>18</v>
      </c>
      <c r="L21" s="1">
        <v>23</v>
      </c>
      <c r="M21" s="1">
        <v>40</v>
      </c>
    </row>
    <row r="22" spans="2:13" ht="19.5" customHeight="1" x14ac:dyDescent="0.45">
      <c r="B22" s="42" t="s">
        <v>108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28</v>
      </c>
      <c r="K22" s="1">
        <v>50</v>
      </c>
      <c r="L22" s="1">
        <v>37</v>
      </c>
      <c r="M22" s="1">
        <v>29</v>
      </c>
    </row>
    <row r="23" spans="2:13" ht="19.5" customHeight="1" x14ac:dyDescent="0.45">
      <c r="B23" s="42" t="s">
        <v>88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65</v>
      </c>
      <c r="J23" s="1">
        <v>35</v>
      </c>
      <c r="K23" s="1">
        <v>51</v>
      </c>
      <c r="L23" s="1">
        <v>40</v>
      </c>
      <c r="M23" s="1">
        <v>77</v>
      </c>
    </row>
    <row r="24" spans="2:13" ht="19.5" customHeight="1" x14ac:dyDescent="0.45">
      <c r="B24" s="42" t="s">
        <v>85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63</v>
      </c>
      <c r="J24" s="1">
        <v>40</v>
      </c>
      <c r="K24" s="1">
        <v>49</v>
      </c>
      <c r="L24" s="1">
        <v>53</v>
      </c>
      <c r="M24" s="1">
        <v>64</v>
      </c>
    </row>
    <row r="25" spans="2:13" ht="19.5" customHeight="1" x14ac:dyDescent="0.45">
      <c r="B25" s="42" t="s">
        <v>89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35</v>
      </c>
      <c r="K25" s="1">
        <v>15</v>
      </c>
      <c r="L25" s="1">
        <v>56</v>
      </c>
      <c r="M25" s="1">
        <v>39</v>
      </c>
    </row>
    <row r="26" spans="2:13" ht="19.5" customHeight="1" x14ac:dyDescent="0.45">
      <c r="B26" s="42" t="s">
        <v>102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50</v>
      </c>
      <c r="J26" s="1">
        <v>56</v>
      </c>
      <c r="K26" s="1">
        <v>71</v>
      </c>
      <c r="L26" s="1">
        <v>71</v>
      </c>
      <c r="M26" s="1">
        <v>63</v>
      </c>
    </row>
    <row r="27" spans="2:13" ht="19.5" customHeight="1" x14ac:dyDescent="0.45">
      <c r="B27" s="42" t="s">
        <v>94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83</v>
      </c>
      <c r="J27" s="1">
        <v>51</v>
      </c>
      <c r="K27" s="1">
        <v>28</v>
      </c>
      <c r="L27" s="1">
        <v>16</v>
      </c>
      <c r="M27" s="1">
        <v>82</v>
      </c>
    </row>
    <row r="28" spans="2:13" ht="19.5" customHeight="1" x14ac:dyDescent="0.45">
      <c r="B28" s="42" t="s">
        <v>104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36</v>
      </c>
      <c r="J28" s="1">
        <v>19</v>
      </c>
      <c r="K28" s="1">
        <v>37</v>
      </c>
      <c r="L28" s="1">
        <v>42</v>
      </c>
      <c r="M28" s="1">
        <v>33</v>
      </c>
    </row>
    <row r="29" spans="2:13" ht="19.5" customHeight="1" x14ac:dyDescent="0.45">
      <c r="B29" s="42" t="s">
        <v>92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24</v>
      </c>
      <c r="K29" s="1">
        <v>17</v>
      </c>
      <c r="L29" s="1">
        <v>47</v>
      </c>
      <c r="M29" s="1">
        <v>64</v>
      </c>
    </row>
    <row r="30" spans="2:13" ht="19.5" customHeight="1" x14ac:dyDescent="0.45">
      <c r="B30" s="42" t="s">
        <v>82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16</v>
      </c>
      <c r="K30" s="1">
        <v>20</v>
      </c>
      <c r="L30" s="1">
        <v>24</v>
      </c>
      <c r="M30" s="1">
        <v>63</v>
      </c>
    </row>
    <row r="31" spans="2:13" ht="19.5" customHeight="1" x14ac:dyDescent="0.45">
      <c r="B31" s="42" t="s">
        <v>105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53</v>
      </c>
      <c r="K31" s="1">
        <v>75</v>
      </c>
      <c r="L31" s="1">
        <v>42</v>
      </c>
      <c r="M31" s="1">
        <v>64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ref="A3:B31">
    <sortCondition ref="A3:A3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5DFD-E5A2-4E58-88AE-173C3EF127C6}">
  <sheetPr codeName="Sheet47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1" t="s">
        <v>81</v>
      </c>
      <c r="C2" s="41" t="s">
        <v>120</v>
      </c>
      <c r="D2" s="41" t="s">
        <v>115</v>
      </c>
      <c r="E2" s="41" t="s">
        <v>117</v>
      </c>
      <c r="F2" s="41" t="s">
        <v>118</v>
      </c>
      <c r="G2" s="41" t="s">
        <v>116</v>
      </c>
      <c r="H2" s="41" t="s">
        <v>121</v>
      </c>
      <c r="I2" s="41" t="s">
        <v>111</v>
      </c>
      <c r="J2" s="41" t="s">
        <v>113</v>
      </c>
      <c r="K2" s="41" t="s">
        <v>114</v>
      </c>
      <c r="L2" s="41" t="s">
        <v>112</v>
      </c>
      <c r="M2" s="41" t="s">
        <v>119</v>
      </c>
    </row>
    <row r="3" spans="1:13" ht="19.5" customHeight="1" x14ac:dyDescent="0.45">
      <c r="B3" s="46" t="s">
        <v>86</v>
      </c>
      <c r="C3" s="10">
        <v>17</v>
      </c>
      <c r="D3" s="10">
        <v>55</v>
      </c>
      <c r="E3" s="10">
        <v>20</v>
      </c>
      <c r="F3" s="10">
        <v>68</v>
      </c>
      <c r="G3" s="10">
        <v>59</v>
      </c>
      <c r="H3" s="10">
        <v>84</v>
      </c>
      <c r="I3" s="10">
        <v>48</v>
      </c>
      <c r="J3" s="10">
        <v>19</v>
      </c>
      <c r="K3" s="11">
        <v>35</v>
      </c>
      <c r="L3" s="11">
        <v>62</v>
      </c>
      <c r="M3" s="11">
        <v>63</v>
      </c>
    </row>
    <row r="4" spans="1:13" ht="19.5" customHeight="1" x14ac:dyDescent="0.45">
      <c r="B4" s="42" t="s">
        <v>89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2">
        <v>27</v>
      </c>
      <c r="L4" s="12">
        <v>36</v>
      </c>
      <c r="M4" s="12">
        <v>45</v>
      </c>
    </row>
    <row r="5" spans="1:13" ht="19.5" customHeight="1" x14ac:dyDescent="0.45">
      <c r="B5" s="46" t="s">
        <v>93</v>
      </c>
      <c r="C5" s="10">
        <v>15</v>
      </c>
      <c r="D5" s="10">
        <v>38</v>
      </c>
      <c r="E5" s="10">
        <v>83</v>
      </c>
      <c r="F5" s="10">
        <v>78</v>
      </c>
      <c r="G5" s="10">
        <v>38</v>
      </c>
      <c r="H5" s="10">
        <v>62</v>
      </c>
      <c r="I5" s="10">
        <v>91</v>
      </c>
      <c r="J5" s="10">
        <v>17</v>
      </c>
      <c r="K5" s="11">
        <v>31</v>
      </c>
      <c r="L5" s="11">
        <v>43</v>
      </c>
      <c r="M5" s="11">
        <v>35</v>
      </c>
    </row>
    <row r="6" spans="1:13" ht="19.5" customHeight="1" x14ac:dyDescent="0.45">
      <c r="B6" s="42" t="s">
        <v>99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36</v>
      </c>
      <c r="K6" s="12">
        <v>45</v>
      </c>
      <c r="L6" s="12">
        <v>43</v>
      </c>
      <c r="M6" s="12">
        <v>55</v>
      </c>
    </row>
    <row r="7" spans="1:13" ht="19.5" customHeight="1" x14ac:dyDescent="0.45">
      <c r="B7" s="46" t="s">
        <v>103</v>
      </c>
      <c r="C7" s="10">
        <v>21</v>
      </c>
      <c r="D7" s="10">
        <v>13</v>
      </c>
      <c r="E7" s="10">
        <v>46</v>
      </c>
      <c r="F7" s="10">
        <v>47</v>
      </c>
      <c r="G7" s="10">
        <v>41</v>
      </c>
      <c r="H7" s="10">
        <v>32</v>
      </c>
      <c r="I7" s="10">
        <v>98</v>
      </c>
      <c r="J7" s="10">
        <v>24</v>
      </c>
      <c r="K7" s="11">
        <v>26</v>
      </c>
      <c r="L7" s="11">
        <v>15</v>
      </c>
      <c r="M7" s="11">
        <v>32</v>
      </c>
    </row>
    <row r="8" spans="1:13" ht="19.5" customHeight="1" x14ac:dyDescent="0.45">
      <c r="B8" s="42" t="s">
        <v>82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49</v>
      </c>
      <c r="J8" s="1">
        <v>31</v>
      </c>
      <c r="K8" s="12">
        <v>73</v>
      </c>
      <c r="L8" s="12">
        <v>59</v>
      </c>
      <c r="M8" s="12">
        <v>73</v>
      </c>
    </row>
    <row r="9" spans="1:13" ht="19.5" customHeight="1" x14ac:dyDescent="0.45">
      <c r="B9" s="46" t="s">
        <v>98</v>
      </c>
      <c r="C9" s="10">
        <v>11</v>
      </c>
      <c r="D9" s="10">
        <v>25</v>
      </c>
      <c r="E9" s="10">
        <v>61</v>
      </c>
      <c r="F9" s="10">
        <v>27</v>
      </c>
      <c r="G9" s="10">
        <v>15</v>
      </c>
      <c r="H9" s="10">
        <v>20</v>
      </c>
      <c r="I9" s="10">
        <v>66</v>
      </c>
      <c r="J9" s="10">
        <v>12</v>
      </c>
      <c r="K9" s="11">
        <v>25</v>
      </c>
      <c r="L9" s="11">
        <v>28</v>
      </c>
      <c r="M9" s="11">
        <v>34</v>
      </c>
    </row>
    <row r="10" spans="1:13" ht="19.5" customHeight="1" x14ac:dyDescent="0.45">
      <c r="B10" s="42" t="s">
        <v>106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62</v>
      </c>
      <c r="J10" s="1">
        <v>28</v>
      </c>
      <c r="K10" s="12">
        <v>62</v>
      </c>
      <c r="L10" s="12">
        <v>32</v>
      </c>
      <c r="M10" s="12">
        <v>76</v>
      </c>
    </row>
    <row r="11" spans="1:13" ht="19.5" customHeight="1" x14ac:dyDescent="0.45">
      <c r="B11" s="46" t="s">
        <v>97</v>
      </c>
      <c r="C11" s="10">
        <v>32</v>
      </c>
      <c r="D11" s="10">
        <v>63</v>
      </c>
      <c r="E11" s="10">
        <v>86</v>
      </c>
      <c r="F11" s="10">
        <v>41</v>
      </c>
      <c r="G11" s="10">
        <v>23</v>
      </c>
      <c r="H11" s="10">
        <v>57</v>
      </c>
      <c r="I11" s="10">
        <v>75</v>
      </c>
      <c r="J11" s="10">
        <v>36</v>
      </c>
      <c r="K11" s="11">
        <v>28</v>
      </c>
      <c r="L11" s="11">
        <v>70</v>
      </c>
      <c r="M11" s="11">
        <v>88</v>
      </c>
    </row>
    <row r="12" spans="1:13" ht="19.5" customHeight="1" x14ac:dyDescent="0.45">
      <c r="B12" s="42" t="s">
        <v>91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50</v>
      </c>
      <c r="J12" s="1">
        <v>44</v>
      </c>
      <c r="K12" s="12">
        <v>29</v>
      </c>
      <c r="L12" s="12">
        <v>27</v>
      </c>
      <c r="M12" s="12">
        <v>70</v>
      </c>
    </row>
    <row r="13" spans="1:13" ht="19.5" customHeight="1" x14ac:dyDescent="0.45">
      <c r="B13" s="46" t="s">
        <v>84</v>
      </c>
      <c r="C13" s="10">
        <v>19</v>
      </c>
      <c r="D13" s="10">
        <v>22</v>
      </c>
      <c r="E13" s="10">
        <v>43</v>
      </c>
      <c r="F13" s="10">
        <v>87</v>
      </c>
      <c r="G13" s="10">
        <v>23</v>
      </c>
      <c r="H13" s="10">
        <v>20</v>
      </c>
      <c r="I13" s="10">
        <v>36</v>
      </c>
      <c r="J13" s="10">
        <v>22</v>
      </c>
      <c r="K13" s="11">
        <v>29</v>
      </c>
      <c r="L13" s="11">
        <v>25</v>
      </c>
      <c r="M13" s="11">
        <v>47</v>
      </c>
    </row>
    <row r="14" spans="1:13" ht="19.5" customHeight="1" x14ac:dyDescent="0.45">
      <c r="B14" s="42" t="s">
        <v>96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95</v>
      </c>
      <c r="J14" s="1">
        <v>37</v>
      </c>
      <c r="K14" s="12">
        <v>59</v>
      </c>
      <c r="L14" s="12">
        <v>65</v>
      </c>
      <c r="M14" s="12">
        <v>67</v>
      </c>
    </row>
    <row r="15" spans="1:13" ht="19.5" customHeight="1" x14ac:dyDescent="0.45">
      <c r="B15" s="46" t="s">
        <v>87</v>
      </c>
      <c r="C15" s="10">
        <v>17</v>
      </c>
      <c r="D15" s="10">
        <v>18</v>
      </c>
      <c r="E15" s="10">
        <v>50</v>
      </c>
      <c r="F15" s="10">
        <v>38</v>
      </c>
      <c r="G15" s="10">
        <v>25</v>
      </c>
      <c r="H15" s="10">
        <v>52</v>
      </c>
      <c r="I15" s="10">
        <v>86</v>
      </c>
      <c r="J15" s="10">
        <v>19</v>
      </c>
      <c r="K15" s="11">
        <v>50</v>
      </c>
      <c r="L15" s="11">
        <v>21</v>
      </c>
      <c r="M15" s="11">
        <v>65</v>
      </c>
    </row>
    <row r="16" spans="1:13" ht="19.5" customHeight="1" x14ac:dyDescent="0.45">
      <c r="B16" s="42" t="s">
        <v>94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41</v>
      </c>
      <c r="J16" s="1">
        <v>25</v>
      </c>
      <c r="K16" s="12">
        <v>52</v>
      </c>
      <c r="L16" s="12">
        <v>41</v>
      </c>
      <c r="M16" s="12">
        <v>83</v>
      </c>
    </row>
    <row r="17" spans="2:13" ht="19.5" customHeight="1" x14ac:dyDescent="0.45">
      <c r="B17" s="46" t="s">
        <v>100</v>
      </c>
      <c r="C17" s="10">
        <v>18</v>
      </c>
      <c r="D17" s="10">
        <v>18</v>
      </c>
      <c r="E17" s="10">
        <v>73</v>
      </c>
      <c r="F17" s="10">
        <v>52</v>
      </c>
      <c r="G17" s="10">
        <v>27</v>
      </c>
      <c r="H17" s="10">
        <v>42</v>
      </c>
      <c r="I17" s="10">
        <v>90</v>
      </c>
      <c r="J17" s="10">
        <v>21</v>
      </c>
      <c r="K17" s="11">
        <v>68</v>
      </c>
      <c r="L17" s="11">
        <v>21</v>
      </c>
      <c r="M17" s="11">
        <v>33</v>
      </c>
    </row>
    <row r="18" spans="2:13" ht="19.5" customHeight="1" x14ac:dyDescent="0.45">
      <c r="B18" s="42" t="s">
        <v>92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60</v>
      </c>
      <c r="K18" s="12">
        <v>16</v>
      </c>
      <c r="L18" s="12">
        <v>47</v>
      </c>
      <c r="M18" s="12">
        <v>40</v>
      </c>
    </row>
    <row r="19" spans="2:13" ht="19.5" customHeight="1" x14ac:dyDescent="0.45">
      <c r="B19" s="46" t="s">
        <v>95</v>
      </c>
      <c r="C19" s="10">
        <v>23</v>
      </c>
      <c r="D19" s="10">
        <v>21</v>
      </c>
      <c r="E19" s="10">
        <v>33</v>
      </c>
      <c r="F19" s="10">
        <v>33</v>
      </c>
      <c r="G19" s="10">
        <v>11</v>
      </c>
      <c r="H19" s="10">
        <v>40</v>
      </c>
      <c r="I19" s="10">
        <v>97</v>
      </c>
      <c r="J19" s="10">
        <v>26</v>
      </c>
      <c r="K19" s="11">
        <v>70</v>
      </c>
      <c r="L19" s="11">
        <v>24</v>
      </c>
      <c r="M19" s="11">
        <v>64</v>
      </c>
    </row>
    <row r="20" spans="2:13" ht="19.5" customHeight="1" x14ac:dyDescent="0.45">
      <c r="B20" s="42" t="s">
        <v>104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53</v>
      </c>
      <c r="J20" s="1">
        <v>28</v>
      </c>
      <c r="K20" s="12">
        <v>65</v>
      </c>
      <c r="L20" s="12">
        <v>68</v>
      </c>
      <c r="M20" s="12">
        <v>63</v>
      </c>
    </row>
    <row r="21" spans="2:13" ht="19.5" customHeight="1" x14ac:dyDescent="0.45">
      <c r="B21" s="46" t="s">
        <v>102</v>
      </c>
      <c r="C21" s="10">
        <v>46</v>
      </c>
      <c r="D21" s="10">
        <v>20</v>
      </c>
      <c r="E21" s="10">
        <v>69</v>
      </c>
      <c r="F21" s="10">
        <v>85</v>
      </c>
      <c r="G21" s="10">
        <v>38</v>
      </c>
      <c r="H21" s="10">
        <v>27</v>
      </c>
      <c r="I21" s="10">
        <v>58</v>
      </c>
      <c r="J21" s="10">
        <v>50</v>
      </c>
      <c r="K21" s="11">
        <v>18</v>
      </c>
      <c r="L21" s="11">
        <v>23</v>
      </c>
      <c r="M21" s="11">
        <v>40</v>
      </c>
    </row>
    <row r="22" spans="2:13" ht="19.5" customHeight="1" x14ac:dyDescent="0.45">
      <c r="B22" s="42" t="s">
        <v>105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28</v>
      </c>
      <c r="K22" s="12">
        <v>50</v>
      </c>
      <c r="L22" s="12">
        <v>37</v>
      </c>
      <c r="M22" s="12">
        <v>29</v>
      </c>
    </row>
    <row r="23" spans="2:13" ht="19.5" customHeight="1" x14ac:dyDescent="0.45">
      <c r="B23" s="46" t="s">
        <v>107</v>
      </c>
      <c r="C23" s="10">
        <v>31</v>
      </c>
      <c r="D23" s="10">
        <v>36</v>
      </c>
      <c r="E23" s="10">
        <v>59</v>
      </c>
      <c r="F23" s="10">
        <v>40</v>
      </c>
      <c r="G23" s="10">
        <v>36</v>
      </c>
      <c r="H23" s="10">
        <v>19</v>
      </c>
      <c r="I23" s="10">
        <v>65</v>
      </c>
      <c r="J23" s="10">
        <v>35</v>
      </c>
      <c r="K23" s="11">
        <v>51</v>
      </c>
      <c r="L23" s="11">
        <v>40</v>
      </c>
      <c r="M23" s="11">
        <v>77</v>
      </c>
    </row>
    <row r="24" spans="2:13" ht="19.5" customHeight="1" x14ac:dyDescent="0.45">
      <c r="B24" s="42" t="s">
        <v>90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63</v>
      </c>
      <c r="J24" s="1">
        <v>40</v>
      </c>
      <c r="K24" s="12">
        <v>49</v>
      </c>
      <c r="L24" s="12">
        <v>53</v>
      </c>
      <c r="M24" s="12">
        <v>64</v>
      </c>
    </row>
    <row r="25" spans="2:13" ht="19.5" customHeight="1" x14ac:dyDescent="0.45">
      <c r="B25" s="46" t="s">
        <v>101</v>
      </c>
      <c r="C25" s="10">
        <v>31</v>
      </c>
      <c r="D25" s="10">
        <v>49</v>
      </c>
      <c r="E25" s="10">
        <v>49</v>
      </c>
      <c r="F25" s="10">
        <v>86</v>
      </c>
      <c r="G25" s="10">
        <v>18</v>
      </c>
      <c r="H25" s="10">
        <v>80</v>
      </c>
      <c r="I25" s="10">
        <v>52</v>
      </c>
      <c r="J25" s="10">
        <v>35</v>
      </c>
      <c r="K25" s="11">
        <v>15</v>
      </c>
      <c r="L25" s="11">
        <v>56</v>
      </c>
      <c r="M25" s="11">
        <v>39</v>
      </c>
    </row>
    <row r="26" spans="2:13" ht="19.5" customHeight="1" x14ac:dyDescent="0.45">
      <c r="B26" s="42" t="s">
        <v>110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50</v>
      </c>
      <c r="J26" s="1">
        <v>56</v>
      </c>
      <c r="K26" s="12">
        <v>71</v>
      </c>
      <c r="L26" s="12">
        <v>71</v>
      </c>
      <c r="M26" s="12">
        <v>63</v>
      </c>
    </row>
    <row r="27" spans="2:13" ht="19.5" customHeight="1" x14ac:dyDescent="0.45">
      <c r="B27" s="46" t="s">
        <v>85</v>
      </c>
      <c r="C27" s="10">
        <v>46</v>
      </c>
      <c r="D27" s="10">
        <v>14</v>
      </c>
      <c r="E27" s="10">
        <v>45</v>
      </c>
      <c r="F27" s="10">
        <v>30</v>
      </c>
      <c r="G27" s="10">
        <v>40</v>
      </c>
      <c r="H27" s="10">
        <v>35</v>
      </c>
      <c r="I27" s="10">
        <v>83</v>
      </c>
      <c r="J27" s="10">
        <v>51</v>
      </c>
      <c r="K27" s="11">
        <v>28</v>
      </c>
      <c r="L27" s="11">
        <v>16</v>
      </c>
      <c r="M27" s="11">
        <v>82</v>
      </c>
    </row>
    <row r="28" spans="2:13" ht="19.5" customHeight="1" x14ac:dyDescent="0.45">
      <c r="B28" s="42" t="s">
        <v>83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36</v>
      </c>
      <c r="J28" s="1">
        <v>19</v>
      </c>
      <c r="K28" s="12">
        <v>37</v>
      </c>
      <c r="L28" s="12">
        <v>42</v>
      </c>
      <c r="M28" s="12">
        <v>33</v>
      </c>
    </row>
    <row r="29" spans="2:13" ht="19.5" customHeight="1" x14ac:dyDescent="0.45">
      <c r="B29" s="46" t="s">
        <v>88</v>
      </c>
      <c r="C29" s="10">
        <v>21</v>
      </c>
      <c r="D29" s="10">
        <v>42</v>
      </c>
      <c r="E29" s="10">
        <v>80</v>
      </c>
      <c r="F29" s="10">
        <v>54</v>
      </c>
      <c r="G29" s="10">
        <v>33</v>
      </c>
      <c r="H29" s="10">
        <v>69</v>
      </c>
      <c r="I29" s="10">
        <v>49</v>
      </c>
      <c r="J29" s="10">
        <v>24</v>
      </c>
      <c r="K29" s="11">
        <v>17</v>
      </c>
      <c r="L29" s="11">
        <v>47</v>
      </c>
      <c r="M29" s="11">
        <v>64</v>
      </c>
    </row>
    <row r="30" spans="2:13" ht="19.5" customHeight="1" x14ac:dyDescent="0.45">
      <c r="B30" s="42" t="s">
        <v>108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16</v>
      </c>
      <c r="K30" s="12">
        <v>20</v>
      </c>
      <c r="L30" s="12">
        <v>24</v>
      </c>
      <c r="M30" s="12">
        <v>63</v>
      </c>
    </row>
    <row r="31" spans="2:13" ht="19.5" customHeight="1" x14ac:dyDescent="0.45">
      <c r="B31" s="46" t="s">
        <v>109</v>
      </c>
      <c r="C31" s="10">
        <v>47</v>
      </c>
      <c r="D31" s="10">
        <v>37</v>
      </c>
      <c r="E31" s="10">
        <v>27</v>
      </c>
      <c r="F31" s="10">
        <v>25</v>
      </c>
      <c r="G31" s="10">
        <v>65</v>
      </c>
      <c r="H31" s="10">
        <v>39</v>
      </c>
      <c r="I31" s="10">
        <v>39</v>
      </c>
      <c r="J31" s="10">
        <v>53</v>
      </c>
      <c r="K31" s="11">
        <v>75</v>
      </c>
      <c r="L31" s="11">
        <v>42</v>
      </c>
      <c r="M31" s="11">
        <v>64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A8CD-B4AA-4ECF-87CE-53B8AC524463}">
  <sheetPr codeName="Sheet48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1" t="s">
        <v>81</v>
      </c>
      <c r="C2" s="41" t="s">
        <v>119</v>
      </c>
      <c r="D2" s="41" t="s">
        <v>114</v>
      </c>
      <c r="E2" s="41" t="s">
        <v>112</v>
      </c>
      <c r="F2" s="41" t="s">
        <v>118</v>
      </c>
      <c r="G2" s="41" t="s">
        <v>121</v>
      </c>
      <c r="H2" s="41" t="s">
        <v>117</v>
      </c>
      <c r="I2" s="41" t="s">
        <v>113</v>
      </c>
      <c r="J2" s="41" t="s">
        <v>120</v>
      </c>
      <c r="K2" s="41" t="s">
        <v>111</v>
      </c>
      <c r="L2" s="41" t="s">
        <v>115</v>
      </c>
      <c r="M2" s="41" t="s">
        <v>116</v>
      </c>
    </row>
    <row r="3" spans="1:13" ht="19.5" customHeight="1" x14ac:dyDescent="0.45">
      <c r="B3" s="42" t="s">
        <v>105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48</v>
      </c>
      <c r="J3" s="1">
        <v>19</v>
      </c>
      <c r="K3" s="1">
        <v>35</v>
      </c>
      <c r="L3" s="1">
        <v>62</v>
      </c>
      <c r="M3" s="1">
        <v>63</v>
      </c>
    </row>
    <row r="4" spans="1:13" ht="19.5" customHeight="1" x14ac:dyDescent="0.45">
      <c r="B4" s="42" t="s">
        <v>92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45">
      <c r="B5" s="42" t="s">
        <v>100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91</v>
      </c>
      <c r="J5" s="1">
        <v>17</v>
      </c>
      <c r="K5" s="1">
        <v>31</v>
      </c>
      <c r="L5" s="1">
        <v>43</v>
      </c>
      <c r="M5" s="1">
        <v>35</v>
      </c>
    </row>
    <row r="6" spans="1:13" ht="19.5" customHeight="1" x14ac:dyDescent="0.45">
      <c r="B6" s="42" t="s">
        <v>82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36</v>
      </c>
      <c r="K6" s="1">
        <v>45</v>
      </c>
      <c r="L6" s="1">
        <v>43</v>
      </c>
      <c r="M6" s="1">
        <v>55</v>
      </c>
    </row>
    <row r="7" spans="1:13" ht="19.5" customHeight="1" x14ac:dyDescent="0.45">
      <c r="B7" s="42" t="s">
        <v>84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98</v>
      </c>
      <c r="J7" s="1">
        <v>24</v>
      </c>
      <c r="K7" s="1">
        <v>26</v>
      </c>
      <c r="L7" s="1">
        <v>15</v>
      </c>
      <c r="M7" s="1">
        <v>32</v>
      </c>
    </row>
    <row r="8" spans="1:13" ht="19.5" customHeight="1" x14ac:dyDescent="0.45">
      <c r="B8" s="42" t="s">
        <v>97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49</v>
      </c>
      <c r="J8" s="1">
        <v>31</v>
      </c>
      <c r="K8" s="1">
        <v>73</v>
      </c>
      <c r="L8" s="1">
        <v>59</v>
      </c>
      <c r="M8" s="1">
        <v>73</v>
      </c>
    </row>
    <row r="9" spans="1:13" ht="19.5" customHeight="1" x14ac:dyDescent="0.45">
      <c r="B9" s="42" t="s">
        <v>93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66</v>
      </c>
      <c r="J9" s="1">
        <v>12</v>
      </c>
      <c r="K9" s="1">
        <v>25</v>
      </c>
      <c r="L9" s="1">
        <v>28</v>
      </c>
      <c r="M9" s="1">
        <v>34</v>
      </c>
    </row>
    <row r="10" spans="1:13" ht="19.5" customHeight="1" x14ac:dyDescent="0.45">
      <c r="B10" s="42" t="s">
        <v>99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62</v>
      </c>
      <c r="J10" s="1">
        <v>28</v>
      </c>
      <c r="K10" s="1">
        <v>62</v>
      </c>
      <c r="L10" s="1">
        <v>32</v>
      </c>
      <c r="M10" s="1">
        <v>76</v>
      </c>
    </row>
    <row r="11" spans="1:13" ht="19.5" customHeight="1" x14ac:dyDescent="0.45">
      <c r="B11" s="42" t="s">
        <v>106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75</v>
      </c>
      <c r="J11" s="1">
        <v>36</v>
      </c>
      <c r="K11" s="1">
        <v>28</v>
      </c>
      <c r="L11" s="1">
        <v>70</v>
      </c>
      <c r="M11" s="1">
        <v>88</v>
      </c>
    </row>
    <row r="12" spans="1:13" ht="19.5" customHeight="1" x14ac:dyDescent="0.45">
      <c r="B12" s="42" t="s">
        <v>107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50</v>
      </c>
      <c r="J12" s="1">
        <v>44</v>
      </c>
      <c r="K12" s="1">
        <v>29</v>
      </c>
      <c r="L12" s="1">
        <v>27</v>
      </c>
      <c r="M12" s="1">
        <v>70</v>
      </c>
    </row>
    <row r="13" spans="1:13" ht="19.5" customHeight="1" x14ac:dyDescent="0.45">
      <c r="B13" s="42" t="s">
        <v>95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36</v>
      </c>
      <c r="J13" s="1">
        <v>22</v>
      </c>
      <c r="K13" s="1">
        <v>29</v>
      </c>
      <c r="L13" s="1">
        <v>25</v>
      </c>
      <c r="M13" s="1">
        <v>47</v>
      </c>
    </row>
    <row r="14" spans="1:13" ht="19.5" customHeight="1" x14ac:dyDescent="0.45">
      <c r="B14" s="42" t="s">
        <v>108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95</v>
      </c>
      <c r="J14" s="1">
        <v>37</v>
      </c>
      <c r="K14" s="1">
        <v>59</v>
      </c>
      <c r="L14" s="1">
        <v>65</v>
      </c>
      <c r="M14" s="1">
        <v>67</v>
      </c>
    </row>
    <row r="15" spans="1:13" ht="19.5" customHeight="1" x14ac:dyDescent="0.45">
      <c r="B15" s="42" t="s">
        <v>94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86</v>
      </c>
      <c r="J15" s="1">
        <v>19</v>
      </c>
      <c r="K15" s="1">
        <v>50</v>
      </c>
      <c r="L15" s="1">
        <v>21</v>
      </c>
      <c r="M15" s="1">
        <v>65</v>
      </c>
    </row>
    <row r="16" spans="1:13" ht="19.5" customHeight="1" x14ac:dyDescent="0.45">
      <c r="B16" s="42" t="s">
        <v>91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41</v>
      </c>
      <c r="J16" s="1">
        <v>25</v>
      </c>
      <c r="K16" s="1">
        <v>52</v>
      </c>
      <c r="L16" s="1">
        <v>41</v>
      </c>
      <c r="M16" s="1">
        <v>83</v>
      </c>
    </row>
    <row r="17" spans="2:13" ht="19.5" customHeight="1" x14ac:dyDescent="0.45">
      <c r="B17" s="42" t="s">
        <v>98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90</v>
      </c>
      <c r="J17" s="1">
        <v>21</v>
      </c>
      <c r="K17" s="1">
        <v>68</v>
      </c>
      <c r="L17" s="1">
        <v>21</v>
      </c>
      <c r="M17" s="1">
        <v>33</v>
      </c>
    </row>
    <row r="18" spans="2:13" ht="19.5" customHeight="1" x14ac:dyDescent="0.45">
      <c r="B18" s="42" t="s">
        <v>109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60</v>
      </c>
      <c r="K18" s="1">
        <v>16</v>
      </c>
      <c r="L18" s="1">
        <v>47</v>
      </c>
      <c r="M18" s="1">
        <v>40</v>
      </c>
    </row>
    <row r="19" spans="2:13" ht="19.5" customHeight="1" x14ac:dyDescent="0.45">
      <c r="B19" s="42" t="s">
        <v>89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97</v>
      </c>
      <c r="J19" s="1">
        <v>26</v>
      </c>
      <c r="K19" s="1">
        <v>70</v>
      </c>
      <c r="L19" s="1">
        <v>24</v>
      </c>
      <c r="M19" s="1">
        <v>64</v>
      </c>
    </row>
    <row r="20" spans="2:13" ht="19.5" customHeight="1" x14ac:dyDescent="0.45">
      <c r="B20" s="42" t="s">
        <v>88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53</v>
      </c>
      <c r="J20" s="1">
        <v>28</v>
      </c>
      <c r="K20" s="1">
        <v>65</v>
      </c>
      <c r="L20" s="1">
        <v>68</v>
      </c>
      <c r="M20" s="1">
        <v>63</v>
      </c>
    </row>
    <row r="21" spans="2:13" ht="19.5" customHeight="1" x14ac:dyDescent="0.45">
      <c r="B21" s="42" t="s">
        <v>87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58</v>
      </c>
      <c r="J21" s="1">
        <v>50</v>
      </c>
      <c r="K21" s="1">
        <v>18</v>
      </c>
      <c r="L21" s="1">
        <v>23</v>
      </c>
      <c r="M21" s="1">
        <v>40</v>
      </c>
    </row>
    <row r="22" spans="2:13" ht="19.5" customHeight="1" x14ac:dyDescent="0.45">
      <c r="B22" s="42" t="s">
        <v>110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28</v>
      </c>
      <c r="K22" s="1">
        <v>50</v>
      </c>
      <c r="L22" s="1">
        <v>37</v>
      </c>
      <c r="M22" s="1">
        <v>29</v>
      </c>
    </row>
    <row r="23" spans="2:13" ht="19.5" customHeight="1" x14ac:dyDescent="0.45">
      <c r="B23" s="42" t="s">
        <v>86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65</v>
      </c>
      <c r="J23" s="1">
        <v>35</v>
      </c>
      <c r="K23" s="1">
        <v>51</v>
      </c>
      <c r="L23" s="1">
        <v>40</v>
      </c>
      <c r="M23" s="1">
        <v>77</v>
      </c>
    </row>
    <row r="24" spans="2:13" ht="19.5" customHeight="1" x14ac:dyDescent="0.45">
      <c r="B24" s="42" t="s">
        <v>103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63</v>
      </c>
      <c r="J24" s="1">
        <v>40</v>
      </c>
      <c r="K24" s="1">
        <v>49</v>
      </c>
      <c r="L24" s="1">
        <v>53</v>
      </c>
      <c r="M24" s="1">
        <v>64</v>
      </c>
    </row>
    <row r="25" spans="2:13" ht="19.5" customHeight="1" x14ac:dyDescent="0.45">
      <c r="B25" s="42" t="s">
        <v>85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35</v>
      </c>
      <c r="K25" s="1">
        <v>15</v>
      </c>
      <c r="L25" s="1">
        <v>56</v>
      </c>
      <c r="M25" s="1">
        <v>39</v>
      </c>
    </row>
    <row r="26" spans="2:13" ht="19.5" customHeight="1" x14ac:dyDescent="0.45">
      <c r="B26" s="42" t="s">
        <v>90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50</v>
      </c>
      <c r="J26" s="1">
        <v>56</v>
      </c>
      <c r="K26" s="1">
        <v>71</v>
      </c>
      <c r="L26" s="1">
        <v>71</v>
      </c>
      <c r="M26" s="1">
        <v>63</v>
      </c>
    </row>
    <row r="27" spans="2:13" ht="19.5" customHeight="1" x14ac:dyDescent="0.45">
      <c r="B27" s="42" t="s">
        <v>104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83</v>
      </c>
      <c r="J27" s="1">
        <v>51</v>
      </c>
      <c r="K27" s="1">
        <v>28</v>
      </c>
      <c r="L27" s="1">
        <v>16</v>
      </c>
      <c r="M27" s="1">
        <v>82</v>
      </c>
    </row>
    <row r="28" spans="2:13" ht="19.5" customHeight="1" x14ac:dyDescent="0.45">
      <c r="B28" s="42" t="s">
        <v>83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36</v>
      </c>
      <c r="J28" s="1">
        <v>19</v>
      </c>
      <c r="K28" s="1">
        <v>37</v>
      </c>
      <c r="L28" s="1">
        <v>42</v>
      </c>
      <c r="M28" s="1">
        <v>33</v>
      </c>
    </row>
    <row r="29" spans="2:13" ht="19.5" customHeight="1" x14ac:dyDescent="0.45">
      <c r="B29" s="42" t="s">
        <v>101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24</v>
      </c>
      <c r="K29" s="1">
        <v>17</v>
      </c>
      <c r="L29" s="1">
        <v>47</v>
      </c>
      <c r="M29" s="1">
        <v>64</v>
      </c>
    </row>
    <row r="30" spans="2:13" ht="19.5" customHeight="1" x14ac:dyDescent="0.45">
      <c r="B30" s="42" t="s">
        <v>102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16</v>
      </c>
      <c r="K30" s="1">
        <v>20</v>
      </c>
      <c r="L30" s="1">
        <v>24</v>
      </c>
      <c r="M30" s="1">
        <v>63</v>
      </c>
    </row>
    <row r="31" spans="2:13" ht="19.5" customHeight="1" x14ac:dyDescent="0.45">
      <c r="B31" s="42" t="s">
        <v>96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53</v>
      </c>
      <c r="K31" s="1">
        <v>75</v>
      </c>
      <c r="L31" s="1">
        <v>42</v>
      </c>
      <c r="M31" s="1">
        <v>64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FDC8-58EC-4ABB-9A94-EF67CA8B9DB5}">
  <sheetPr codeName="Sheet49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1" t="s">
        <v>81</v>
      </c>
      <c r="C2" s="41" t="s">
        <v>112</v>
      </c>
      <c r="D2" s="41" t="s">
        <v>115</v>
      </c>
      <c r="E2" s="41" t="s">
        <v>118</v>
      </c>
      <c r="F2" s="41" t="s">
        <v>120</v>
      </c>
      <c r="G2" s="41" t="s">
        <v>117</v>
      </c>
      <c r="H2" s="41" t="s">
        <v>116</v>
      </c>
      <c r="I2" s="41" t="s">
        <v>111</v>
      </c>
      <c r="J2" s="41" t="s">
        <v>113</v>
      </c>
      <c r="K2" s="41" t="s">
        <v>121</v>
      </c>
      <c r="L2" s="41" t="s">
        <v>114</v>
      </c>
      <c r="M2" s="41" t="s">
        <v>119</v>
      </c>
    </row>
    <row r="3" spans="1:13" ht="19.5" customHeight="1" x14ac:dyDescent="0.45">
      <c r="B3" s="42" t="s">
        <v>93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48</v>
      </c>
      <c r="J3" s="1">
        <v>19</v>
      </c>
      <c r="K3" s="1">
        <v>35</v>
      </c>
      <c r="L3" s="1">
        <v>62</v>
      </c>
      <c r="M3" s="1">
        <v>63</v>
      </c>
    </row>
    <row r="4" spans="1:13" ht="19.5" customHeight="1" x14ac:dyDescent="0.45">
      <c r="B4" s="42" t="s">
        <v>83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45">
      <c r="B5" s="42" t="s">
        <v>103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91</v>
      </c>
      <c r="J5" s="1">
        <v>17</v>
      </c>
      <c r="K5" s="1">
        <v>31</v>
      </c>
      <c r="L5" s="1">
        <v>43</v>
      </c>
      <c r="M5" s="1">
        <v>35</v>
      </c>
    </row>
    <row r="6" spans="1:13" ht="19.5" customHeight="1" x14ac:dyDescent="0.45">
      <c r="B6" s="42" t="s">
        <v>109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36</v>
      </c>
      <c r="K6" s="1">
        <v>45</v>
      </c>
      <c r="L6" s="1">
        <v>43</v>
      </c>
      <c r="M6" s="1">
        <v>55</v>
      </c>
    </row>
    <row r="7" spans="1:13" ht="19.5" customHeight="1" x14ac:dyDescent="0.45">
      <c r="B7" s="42" t="s">
        <v>86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98</v>
      </c>
      <c r="J7" s="1">
        <v>24</v>
      </c>
      <c r="K7" s="1">
        <v>26</v>
      </c>
      <c r="L7" s="1">
        <v>15</v>
      </c>
      <c r="M7" s="1">
        <v>32</v>
      </c>
    </row>
    <row r="8" spans="1:13" ht="19.5" customHeight="1" x14ac:dyDescent="0.45">
      <c r="B8" s="42" t="s">
        <v>96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49</v>
      </c>
      <c r="J8" s="1">
        <v>31</v>
      </c>
      <c r="K8" s="1">
        <v>73</v>
      </c>
      <c r="L8" s="1">
        <v>59</v>
      </c>
      <c r="M8" s="1">
        <v>73</v>
      </c>
    </row>
    <row r="9" spans="1:13" ht="19.5" customHeight="1" x14ac:dyDescent="0.45">
      <c r="B9" s="42" t="s">
        <v>102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66</v>
      </c>
      <c r="J9" s="1">
        <v>12</v>
      </c>
      <c r="K9" s="1">
        <v>25</v>
      </c>
      <c r="L9" s="1">
        <v>28</v>
      </c>
      <c r="M9" s="1">
        <v>34</v>
      </c>
    </row>
    <row r="10" spans="1:13" ht="19.5" customHeight="1" x14ac:dyDescent="0.45">
      <c r="B10" s="42" t="s">
        <v>101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62</v>
      </c>
      <c r="J10" s="1">
        <v>28</v>
      </c>
      <c r="K10" s="1">
        <v>62</v>
      </c>
      <c r="L10" s="1">
        <v>32</v>
      </c>
      <c r="M10" s="1">
        <v>76</v>
      </c>
    </row>
    <row r="11" spans="1:13" ht="19.5" customHeight="1" x14ac:dyDescent="0.45">
      <c r="B11" s="42" t="s">
        <v>95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75</v>
      </c>
      <c r="J11" s="1">
        <v>36</v>
      </c>
      <c r="K11" s="1">
        <v>28</v>
      </c>
      <c r="L11" s="1">
        <v>70</v>
      </c>
      <c r="M11" s="1">
        <v>88</v>
      </c>
    </row>
    <row r="12" spans="1:13" ht="19.5" customHeight="1" x14ac:dyDescent="0.45">
      <c r="B12" s="42" t="s">
        <v>98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50</v>
      </c>
      <c r="J12" s="1">
        <v>44</v>
      </c>
      <c r="K12" s="1">
        <v>29</v>
      </c>
      <c r="L12" s="1">
        <v>27</v>
      </c>
      <c r="M12" s="1">
        <v>70</v>
      </c>
    </row>
    <row r="13" spans="1:13" ht="19.5" customHeight="1" x14ac:dyDescent="0.45">
      <c r="B13" s="42" t="s">
        <v>91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36</v>
      </c>
      <c r="J13" s="1">
        <v>22</v>
      </c>
      <c r="K13" s="1">
        <v>29</v>
      </c>
      <c r="L13" s="1">
        <v>25</v>
      </c>
      <c r="M13" s="1">
        <v>47</v>
      </c>
    </row>
    <row r="14" spans="1:13" ht="19.5" customHeight="1" x14ac:dyDescent="0.45">
      <c r="B14" s="42" t="s">
        <v>100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95</v>
      </c>
      <c r="J14" s="1">
        <v>37</v>
      </c>
      <c r="K14" s="1">
        <v>59</v>
      </c>
      <c r="L14" s="1">
        <v>65</v>
      </c>
      <c r="M14" s="1">
        <v>67</v>
      </c>
    </row>
    <row r="15" spans="1:13" ht="19.5" customHeight="1" x14ac:dyDescent="0.45">
      <c r="B15" s="42" t="s">
        <v>82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86</v>
      </c>
      <c r="J15" s="1">
        <v>19</v>
      </c>
      <c r="K15" s="1">
        <v>50</v>
      </c>
      <c r="L15" s="1">
        <v>21</v>
      </c>
      <c r="M15" s="1">
        <v>65</v>
      </c>
    </row>
    <row r="16" spans="1:13" ht="19.5" customHeight="1" x14ac:dyDescent="0.45">
      <c r="B16" s="42" t="s">
        <v>85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41</v>
      </c>
      <c r="J16" s="1">
        <v>25</v>
      </c>
      <c r="K16" s="1">
        <v>52</v>
      </c>
      <c r="L16" s="1">
        <v>41</v>
      </c>
      <c r="M16" s="1">
        <v>83</v>
      </c>
    </row>
    <row r="17" spans="2:13" ht="19.5" customHeight="1" x14ac:dyDescent="0.45">
      <c r="B17" s="42" t="s">
        <v>99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90</v>
      </c>
      <c r="J17" s="1">
        <v>21</v>
      </c>
      <c r="K17" s="1">
        <v>68</v>
      </c>
      <c r="L17" s="1">
        <v>21</v>
      </c>
      <c r="M17" s="1">
        <v>33</v>
      </c>
    </row>
    <row r="18" spans="2:13" ht="19.5" customHeight="1" x14ac:dyDescent="0.45">
      <c r="B18" s="42" t="s">
        <v>92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60</v>
      </c>
      <c r="K18" s="1">
        <v>16</v>
      </c>
      <c r="L18" s="1">
        <v>47</v>
      </c>
      <c r="M18" s="1">
        <v>40</v>
      </c>
    </row>
    <row r="19" spans="2:13" ht="19.5" customHeight="1" x14ac:dyDescent="0.45">
      <c r="B19" s="42" t="s">
        <v>94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97</v>
      </c>
      <c r="J19" s="1">
        <v>26</v>
      </c>
      <c r="K19" s="1">
        <v>70</v>
      </c>
      <c r="L19" s="1">
        <v>24</v>
      </c>
      <c r="M19" s="1">
        <v>64</v>
      </c>
    </row>
    <row r="20" spans="2:13" ht="19.5" customHeight="1" x14ac:dyDescent="0.45">
      <c r="B20" s="42" t="s">
        <v>89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53</v>
      </c>
      <c r="J20" s="1">
        <v>28</v>
      </c>
      <c r="K20" s="1">
        <v>65</v>
      </c>
      <c r="L20" s="1">
        <v>68</v>
      </c>
      <c r="M20" s="1">
        <v>63</v>
      </c>
    </row>
    <row r="21" spans="2:13" ht="19.5" customHeight="1" x14ac:dyDescent="0.45">
      <c r="B21" s="42" t="s">
        <v>110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58</v>
      </c>
      <c r="J21" s="1">
        <v>50</v>
      </c>
      <c r="K21" s="1">
        <v>18</v>
      </c>
      <c r="L21" s="1">
        <v>23</v>
      </c>
      <c r="M21" s="1">
        <v>40</v>
      </c>
    </row>
    <row r="22" spans="2:13" ht="19.5" customHeight="1" x14ac:dyDescent="0.45">
      <c r="B22" s="42" t="s">
        <v>87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28</v>
      </c>
      <c r="K22" s="1">
        <v>50</v>
      </c>
      <c r="L22" s="1">
        <v>37</v>
      </c>
      <c r="M22" s="1">
        <v>29</v>
      </c>
    </row>
    <row r="23" spans="2:13" ht="19.5" customHeight="1" x14ac:dyDescent="0.45">
      <c r="B23" s="42" t="s">
        <v>107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65</v>
      </c>
      <c r="J23" s="1">
        <v>35</v>
      </c>
      <c r="K23" s="1">
        <v>51</v>
      </c>
      <c r="L23" s="1">
        <v>40</v>
      </c>
      <c r="M23" s="1">
        <v>77</v>
      </c>
    </row>
    <row r="24" spans="2:13" ht="19.5" customHeight="1" x14ac:dyDescent="0.45">
      <c r="B24" s="42" t="s">
        <v>105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63</v>
      </c>
      <c r="J24" s="1">
        <v>40</v>
      </c>
      <c r="K24" s="1">
        <v>49</v>
      </c>
      <c r="L24" s="1">
        <v>53</v>
      </c>
      <c r="M24" s="1">
        <v>64</v>
      </c>
    </row>
    <row r="25" spans="2:13" ht="19.5" customHeight="1" x14ac:dyDescent="0.45">
      <c r="B25" s="42" t="s">
        <v>106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35</v>
      </c>
      <c r="K25" s="1">
        <v>15</v>
      </c>
      <c r="L25" s="1">
        <v>56</v>
      </c>
      <c r="M25" s="1">
        <v>39</v>
      </c>
    </row>
    <row r="26" spans="2:13" ht="19.5" customHeight="1" x14ac:dyDescent="0.45">
      <c r="B26" s="42" t="s">
        <v>88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50</v>
      </c>
      <c r="J26" s="1">
        <v>56</v>
      </c>
      <c r="K26" s="1">
        <v>71</v>
      </c>
      <c r="L26" s="1">
        <v>71</v>
      </c>
      <c r="M26" s="1">
        <v>63</v>
      </c>
    </row>
    <row r="27" spans="2:13" ht="19.5" customHeight="1" x14ac:dyDescent="0.45">
      <c r="B27" s="42" t="s">
        <v>84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83</v>
      </c>
      <c r="J27" s="1">
        <v>51</v>
      </c>
      <c r="K27" s="1">
        <v>28</v>
      </c>
      <c r="L27" s="1">
        <v>16</v>
      </c>
      <c r="M27" s="1">
        <v>82</v>
      </c>
    </row>
    <row r="28" spans="2:13" ht="19.5" customHeight="1" x14ac:dyDescent="0.45">
      <c r="B28" s="42" t="s">
        <v>104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36</v>
      </c>
      <c r="J28" s="1">
        <v>19</v>
      </c>
      <c r="K28" s="1">
        <v>37</v>
      </c>
      <c r="L28" s="1">
        <v>42</v>
      </c>
      <c r="M28" s="1">
        <v>33</v>
      </c>
    </row>
    <row r="29" spans="2:13" ht="19.5" customHeight="1" x14ac:dyDescent="0.45">
      <c r="B29" s="42" t="s">
        <v>97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24</v>
      </c>
      <c r="K29" s="1">
        <v>17</v>
      </c>
      <c r="L29" s="1">
        <v>47</v>
      </c>
      <c r="M29" s="1">
        <v>64</v>
      </c>
    </row>
    <row r="30" spans="2:13" ht="19.5" customHeight="1" x14ac:dyDescent="0.45">
      <c r="B30" s="42" t="s">
        <v>108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16</v>
      </c>
      <c r="K30" s="1">
        <v>20</v>
      </c>
      <c r="L30" s="1">
        <v>24</v>
      </c>
      <c r="M30" s="1">
        <v>63</v>
      </c>
    </row>
    <row r="31" spans="2:13" ht="19.5" customHeight="1" x14ac:dyDescent="0.45">
      <c r="B31" s="42" t="s">
        <v>90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53</v>
      </c>
      <c r="K31" s="1">
        <v>75</v>
      </c>
      <c r="L31" s="1">
        <v>42</v>
      </c>
      <c r="M31" s="1">
        <v>64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{8A7F0FD7-7C2A-47B2-A35A-62B151CF3412}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{BE362270-C045-4708-825B-3B5031F3D952}</x14:id>
        </ext>
      </extLst>
    </cfRule>
  </conditionalFormatting>
  <conditionalFormatting sqref="C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{FC5559C2-EE29-41B6-A32A-358317EB739C}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{E2AA8401-76D6-42AE-A686-280D8ACCB43A}</x14:id>
        </ext>
      </extLst>
    </cfRule>
  </conditionalFormatting>
  <conditionalFormatting sqref="D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{0E0E9D15-A50E-4E3E-BA1A-09576F3BD924}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{F0A18A16-A70A-4600-B459-81D7CD500E41}</x14:id>
        </ext>
      </extLst>
    </cfRule>
  </conditionalFormatting>
  <conditionalFormatting sqref="E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{195796AD-3969-4C0D-A69F-7A26DD59962F}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{9E629A56-14C3-4F6C-9095-CE33C145C802}</x14:id>
        </ext>
      </extLst>
    </cfRule>
  </conditionalFormatting>
  <conditionalFormatting sqref="F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{87BD7713-5DDF-4269-A738-825592676B3E}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{B10628B8-72E1-4ED4-8791-F34430E1F261}</x14:id>
        </ext>
      </extLst>
    </cfRule>
  </conditionalFormatting>
  <conditionalFormatting sqref="G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{BDB8EA6D-AF87-4D4A-A56F-1F7BCD1D331E}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{56FB09BD-544B-4F9F-B011-09F8F32AEF30}</x14:id>
        </ext>
      </extLst>
    </cfRule>
  </conditionalFormatting>
  <conditionalFormatting sqref="H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{485386E4-06CA-464C-92B6-8BEFB98ED35C}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{254760A8-4D61-42C4-A4A0-98D97DCE8DFA}</x14:id>
        </ext>
      </extLst>
    </cfRule>
  </conditionalFormatting>
  <conditionalFormatting sqref="I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{FC37974E-7D44-4F57-9805-2D815620B190}</x14:id>
        </ext>
      </extLst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{6FD84B6F-1C99-4A65-A62B-F23EC33AC744}</x14:id>
        </ext>
      </extLst>
    </cfRule>
  </conditionalFormatting>
  <conditionalFormatting sqref="J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{42B92FE6-4EE1-4151-BE0E-2EBBA4F43241}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{CC982192-C8FA-4C8B-9837-0E4A95C889BA}</x14:id>
        </ext>
      </extLst>
    </cfRule>
  </conditionalFormatting>
  <conditionalFormatting sqref="K32">
    <cfRule type="colorScale" priority="85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{1C980D49-6D90-4EB2-B722-6B3B54D75319}</x14:id>
        </ext>
      </extLst>
    </cfRule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{0DB4967F-166A-48F7-81C1-2917E5B4113F}</x14:id>
        </ext>
      </extLst>
    </cfRule>
  </conditionalFormatting>
  <conditionalFormatting sqref="L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{330B67F0-2650-4046-BFBD-2E29ED1C9AF6}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{37B48539-65C3-476A-B0AD-A222427CE608}</x14:id>
        </ext>
      </extLst>
    </cfRule>
  </conditionalFormatting>
  <conditionalFormatting sqref="M32">
    <cfRule type="colorScale" priority="8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A7F0FD7-7C2A-47B2-A35A-62B151CF341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E362270-C045-4708-825B-3B5031F3D95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FC5559C2-EE29-41B6-A32A-358317EB739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2AA8401-76D6-42AE-A686-280D8ACCB43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0E0E9D15-A50E-4E3E-BA1A-09576F3BD92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0A18A16-A70A-4600-B459-81D7CD500E4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195796AD-3969-4C0D-A69F-7A26DD59962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E629A56-14C3-4F6C-9095-CE33C145C80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87BD7713-5DDF-4269-A738-825592676B3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10628B8-72E1-4ED4-8791-F34430E1F26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BDB8EA6D-AF87-4D4A-A56F-1F7BCD1D331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6FB09BD-544B-4F9F-B011-09F8F32AEF3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485386E4-06CA-464C-92B6-8BEFB98ED35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54760A8-4D61-42C4-A4A0-98D97DCE8DF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FC37974E-7D44-4F57-9805-2D815620B19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FD84B6F-1C99-4A65-A62B-F23EC33AC74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42B92FE6-4EE1-4151-BE0E-2EBBA4F4324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C982192-C8FA-4C8B-9837-0E4A95C889B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1C980D49-6D90-4EB2-B722-6B3B54D7531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DB4967F-166A-48F7-81C1-2917E5B4113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330B67F0-2650-4046-BFBD-2E29ED1C9AF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7B48539-65C3-476A-B0AD-A222427CE60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253BB-7CE9-45A1-B425-7DC3423170EC}">
  <sheetPr codeName="Sheet15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1" t="s">
        <v>81</v>
      </c>
      <c r="C2" s="41" t="s">
        <v>118</v>
      </c>
      <c r="D2" s="41" t="s">
        <v>116</v>
      </c>
      <c r="E2" s="41" t="s">
        <v>120</v>
      </c>
      <c r="F2" s="41" t="s">
        <v>115</v>
      </c>
      <c r="G2" s="41" t="s">
        <v>113</v>
      </c>
      <c r="H2" s="41" t="s">
        <v>117</v>
      </c>
      <c r="I2" s="41" t="s">
        <v>112</v>
      </c>
      <c r="J2" s="41" t="s">
        <v>121</v>
      </c>
      <c r="K2" s="41" t="s">
        <v>111</v>
      </c>
      <c r="L2" s="41" t="s">
        <v>119</v>
      </c>
      <c r="M2" s="41" t="s">
        <v>114</v>
      </c>
    </row>
    <row r="3" spans="1:13" ht="19.5" customHeight="1" x14ac:dyDescent="0.45">
      <c r="B3" s="42" t="s">
        <v>109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86</v>
      </c>
      <c r="J3" s="1">
        <v>21</v>
      </c>
      <c r="K3" s="1">
        <v>19</v>
      </c>
      <c r="L3" s="1">
        <v>50</v>
      </c>
      <c r="M3" s="1">
        <v>65</v>
      </c>
    </row>
    <row r="4" spans="1:13" ht="19.5" customHeight="1" x14ac:dyDescent="0.45">
      <c r="B4" s="42" t="s">
        <v>108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36</v>
      </c>
      <c r="J4" s="1">
        <v>25</v>
      </c>
      <c r="K4" s="1">
        <v>22</v>
      </c>
      <c r="L4" s="1">
        <v>29</v>
      </c>
      <c r="M4" s="1">
        <v>47</v>
      </c>
    </row>
    <row r="5" spans="1:13" ht="19.5" customHeight="1" x14ac:dyDescent="0.45">
      <c r="B5" s="42" t="s">
        <v>82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79</v>
      </c>
      <c r="J5" s="1">
        <v>47</v>
      </c>
      <c r="K5" s="1">
        <v>60</v>
      </c>
      <c r="L5" s="1">
        <v>16</v>
      </c>
      <c r="M5" s="1">
        <v>40</v>
      </c>
    </row>
    <row r="6" spans="1:13" ht="19.5" customHeight="1" x14ac:dyDescent="0.45">
      <c r="B6" s="42" t="s">
        <v>90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66</v>
      </c>
      <c r="J6" s="1">
        <v>28</v>
      </c>
      <c r="K6" s="1">
        <v>12</v>
      </c>
      <c r="L6" s="1">
        <v>25</v>
      </c>
      <c r="M6" s="1">
        <v>34</v>
      </c>
    </row>
    <row r="7" spans="1:13" ht="19.5" customHeight="1" x14ac:dyDescent="0.45">
      <c r="B7" s="42" t="s">
        <v>103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65</v>
      </c>
      <c r="J7" s="1">
        <v>40</v>
      </c>
      <c r="K7" s="1">
        <v>35</v>
      </c>
      <c r="L7" s="1">
        <v>51</v>
      </c>
      <c r="M7" s="1">
        <v>77</v>
      </c>
    </row>
    <row r="8" spans="1:13" ht="19.5" customHeight="1" x14ac:dyDescent="0.45">
      <c r="B8" s="42" t="s">
        <v>110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58</v>
      </c>
      <c r="J8" s="1">
        <v>23</v>
      </c>
      <c r="K8" s="1">
        <v>50</v>
      </c>
      <c r="L8" s="1">
        <v>18</v>
      </c>
      <c r="M8" s="1">
        <v>40</v>
      </c>
    </row>
    <row r="9" spans="1:13" ht="19.5" customHeight="1" x14ac:dyDescent="0.45">
      <c r="B9" s="42" t="s">
        <v>101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43</v>
      </c>
      <c r="J9" s="1">
        <v>37</v>
      </c>
      <c r="K9" s="1">
        <v>28</v>
      </c>
      <c r="L9" s="1">
        <v>50</v>
      </c>
      <c r="M9" s="1">
        <v>29</v>
      </c>
    </row>
    <row r="10" spans="1:13" ht="19.5" customHeight="1" x14ac:dyDescent="0.45">
      <c r="B10" s="42" t="s">
        <v>87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49</v>
      </c>
      <c r="J10" s="1">
        <v>47</v>
      </c>
      <c r="K10" s="1">
        <v>24</v>
      </c>
      <c r="L10" s="1">
        <v>17</v>
      </c>
      <c r="M10" s="1">
        <v>64</v>
      </c>
    </row>
    <row r="11" spans="1:13" ht="19.5" customHeight="1" x14ac:dyDescent="0.45">
      <c r="B11" s="42" t="s">
        <v>99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98</v>
      </c>
      <c r="J11" s="1">
        <v>15</v>
      </c>
      <c r="K11" s="1">
        <v>24</v>
      </c>
      <c r="L11" s="1">
        <v>26</v>
      </c>
      <c r="M11" s="1">
        <v>32</v>
      </c>
    </row>
    <row r="12" spans="1:13" ht="19.5" customHeight="1" x14ac:dyDescent="0.45">
      <c r="B12" s="42" t="s">
        <v>98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49</v>
      </c>
      <c r="J12" s="1">
        <v>59</v>
      </c>
      <c r="K12" s="1">
        <v>31</v>
      </c>
      <c r="L12" s="1">
        <v>73</v>
      </c>
      <c r="M12" s="1">
        <v>73</v>
      </c>
    </row>
    <row r="13" spans="1:13" ht="19.5" customHeight="1" x14ac:dyDescent="0.45">
      <c r="B13" s="42" t="s">
        <v>102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50</v>
      </c>
      <c r="J13" s="1">
        <v>27</v>
      </c>
      <c r="K13" s="1">
        <v>44</v>
      </c>
      <c r="L13" s="1">
        <v>29</v>
      </c>
      <c r="M13" s="1">
        <v>70</v>
      </c>
    </row>
    <row r="14" spans="1:13" ht="19.5" customHeight="1" x14ac:dyDescent="0.45">
      <c r="B14" s="42" t="s">
        <v>104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52</v>
      </c>
      <c r="J14" s="1">
        <v>56</v>
      </c>
      <c r="K14" s="1">
        <v>35</v>
      </c>
      <c r="L14" s="1">
        <v>15</v>
      </c>
      <c r="M14" s="1">
        <v>39</v>
      </c>
    </row>
    <row r="15" spans="1:13" ht="19.5" customHeight="1" x14ac:dyDescent="0.45">
      <c r="B15" s="42" t="s">
        <v>105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41</v>
      </c>
      <c r="J15" s="1">
        <v>41</v>
      </c>
      <c r="K15" s="1">
        <v>25</v>
      </c>
      <c r="L15" s="1">
        <v>52</v>
      </c>
      <c r="M15" s="1">
        <v>83</v>
      </c>
    </row>
    <row r="16" spans="1:13" ht="19.5" customHeight="1" x14ac:dyDescent="0.45">
      <c r="B16" s="42" t="s">
        <v>85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91</v>
      </c>
      <c r="J16" s="1">
        <v>43</v>
      </c>
      <c r="K16" s="1">
        <v>17</v>
      </c>
      <c r="L16" s="1">
        <v>31</v>
      </c>
      <c r="M16" s="1">
        <v>35</v>
      </c>
    </row>
    <row r="17" spans="2:13" ht="19.5" customHeight="1" x14ac:dyDescent="0.45">
      <c r="B17" s="42" t="s">
        <v>94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51</v>
      </c>
      <c r="L17" s="1">
        <v>28</v>
      </c>
      <c r="M17" s="1">
        <v>82</v>
      </c>
    </row>
    <row r="18" spans="2:13" ht="19.5" customHeight="1" x14ac:dyDescent="0.45">
      <c r="B18" s="42" t="s">
        <v>95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53</v>
      </c>
      <c r="K18" s="1">
        <v>40</v>
      </c>
      <c r="L18" s="1">
        <v>49</v>
      </c>
      <c r="M18" s="1">
        <v>64</v>
      </c>
    </row>
    <row r="19" spans="2:13" ht="19.5" customHeight="1" x14ac:dyDescent="0.45">
      <c r="B19" s="42" t="s">
        <v>88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95</v>
      </c>
      <c r="J19" s="1">
        <v>65</v>
      </c>
      <c r="K19" s="1">
        <v>37</v>
      </c>
      <c r="L19" s="1">
        <v>59</v>
      </c>
      <c r="M19" s="1">
        <v>67</v>
      </c>
    </row>
    <row r="20" spans="2:13" ht="19.5" customHeight="1" x14ac:dyDescent="0.45">
      <c r="B20" s="42" t="s">
        <v>106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90</v>
      </c>
      <c r="J20" s="1">
        <v>21</v>
      </c>
      <c r="K20" s="1">
        <v>21</v>
      </c>
      <c r="L20" s="1">
        <v>68</v>
      </c>
      <c r="M20" s="1">
        <v>33</v>
      </c>
    </row>
    <row r="21" spans="2:13" ht="19.5" customHeight="1" x14ac:dyDescent="0.45">
      <c r="B21" s="42" t="s">
        <v>89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42</v>
      </c>
      <c r="K21" s="1">
        <v>19</v>
      </c>
      <c r="L21" s="1">
        <v>37</v>
      </c>
      <c r="M21" s="1">
        <v>33</v>
      </c>
    </row>
    <row r="22" spans="2:13" ht="19.5" customHeight="1" x14ac:dyDescent="0.45">
      <c r="B22" s="42" t="s">
        <v>93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40</v>
      </c>
      <c r="J22" s="1">
        <v>24</v>
      </c>
      <c r="K22" s="1">
        <v>16</v>
      </c>
      <c r="L22" s="1">
        <v>20</v>
      </c>
      <c r="M22" s="1">
        <v>63</v>
      </c>
    </row>
    <row r="23" spans="2:13" ht="19.5" customHeight="1" x14ac:dyDescent="0.45">
      <c r="B23" s="42" t="s">
        <v>100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97</v>
      </c>
      <c r="J23" s="1">
        <v>24</v>
      </c>
      <c r="K23" s="1">
        <v>26</v>
      </c>
      <c r="L23" s="1">
        <v>70</v>
      </c>
      <c r="M23" s="1">
        <v>64</v>
      </c>
    </row>
    <row r="24" spans="2:13" ht="19.5" customHeight="1" x14ac:dyDescent="0.45">
      <c r="B24" s="42" t="s">
        <v>83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53</v>
      </c>
      <c r="J24" s="1">
        <v>68</v>
      </c>
      <c r="K24" s="1">
        <v>28</v>
      </c>
      <c r="L24" s="1">
        <v>65</v>
      </c>
      <c r="M24" s="1">
        <v>63</v>
      </c>
    </row>
    <row r="25" spans="2:13" ht="19.5" customHeight="1" x14ac:dyDescent="0.45">
      <c r="B25" s="42" t="s">
        <v>86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43</v>
      </c>
      <c r="K25" s="1">
        <v>36</v>
      </c>
      <c r="L25" s="1">
        <v>45</v>
      </c>
      <c r="M25" s="1">
        <v>55</v>
      </c>
    </row>
    <row r="26" spans="2:13" ht="19.5" customHeight="1" x14ac:dyDescent="0.45">
      <c r="B26" s="42" t="s">
        <v>97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75</v>
      </c>
      <c r="J26" s="1">
        <v>70</v>
      </c>
      <c r="K26" s="1">
        <v>36</v>
      </c>
      <c r="L26" s="1">
        <v>28</v>
      </c>
      <c r="M26" s="1">
        <v>88</v>
      </c>
    </row>
    <row r="27" spans="2:13" ht="19.5" customHeight="1" x14ac:dyDescent="0.45">
      <c r="B27" s="42" t="s">
        <v>96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39</v>
      </c>
      <c r="J27" s="1">
        <v>42</v>
      </c>
      <c r="K27" s="1">
        <v>53</v>
      </c>
      <c r="L27" s="1">
        <v>75</v>
      </c>
      <c r="M27" s="1">
        <v>64</v>
      </c>
    </row>
    <row r="28" spans="2:13" ht="19.5" customHeight="1" x14ac:dyDescent="0.45">
      <c r="B28" s="42" t="s">
        <v>91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50</v>
      </c>
      <c r="J28" s="1">
        <v>71</v>
      </c>
      <c r="K28" s="1">
        <v>56</v>
      </c>
      <c r="L28" s="1">
        <v>71</v>
      </c>
      <c r="M28" s="1">
        <v>63</v>
      </c>
    </row>
    <row r="29" spans="2:13" ht="19.5" customHeight="1" x14ac:dyDescent="0.45">
      <c r="B29" s="42" t="s">
        <v>107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62</v>
      </c>
      <c r="J29" s="1">
        <v>32</v>
      </c>
      <c r="K29" s="1">
        <v>28</v>
      </c>
      <c r="L29" s="1">
        <v>62</v>
      </c>
      <c r="M29" s="1">
        <v>76</v>
      </c>
    </row>
    <row r="30" spans="2:13" ht="19.5" customHeight="1" x14ac:dyDescent="0.45">
      <c r="B30" s="42" t="s">
        <v>84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48</v>
      </c>
      <c r="J30" s="1">
        <v>62</v>
      </c>
      <c r="K30" s="1">
        <v>19</v>
      </c>
      <c r="L30" s="1">
        <v>35</v>
      </c>
      <c r="M30" s="1">
        <v>63</v>
      </c>
    </row>
    <row r="31" spans="2:13" ht="19.5" customHeight="1" x14ac:dyDescent="0.45">
      <c r="B31" s="42" t="s">
        <v>92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67</v>
      </c>
      <c r="J31" s="1">
        <v>36</v>
      </c>
      <c r="K31" s="1">
        <v>47</v>
      </c>
      <c r="L31" s="1">
        <v>27</v>
      </c>
      <c r="M31" s="1">
        <v>45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K1:L41">
    <sortCondition ref="K1:L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651CE-3A2C-445A-82D1-2B2B406D0E9A}">
  <sheetPr codeName="Sheet50"/>
  <dimension ref="A1:M41"/>
  <sheetViews>
    <sheetView workbookViewId="0"/>
  </sheetViews>
  <sheetFormatPr defaultColWidth="16.54296875" defaultRowHeight="14.5" x14ac:dyDescent="0.35"/>
  <cols>
    <col min="1" max="1" width="10.7265625" style="5" customWidth="1"/>
    <col min="2" max="2" width="35.54296875" customWidth="1"/>
    <col min="14" max="14" width="10.726562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1" t="s">
        <v>81</v>
      </c>
      <c r="C2" s="41" t="s">
        <v>118</v>
      </c>
      <c r="D2" s="41" t="s">
        <v>113</v>
      </c>
      <c r="E2" s="41" t="s">
        <v>112</v>
      </c>
      <c r="F2" s="41" t="s">
        <v>121</v>
      </c>
      <c r="G2" s="41" t="s">
        <v>119</v>
      </c>
      <c r="H2" s="41" t="s">
        <v>120</v>
      </c>
      <c r="I2" s="41" t="s">
        <v>114</v>
      </c>
      <c r="J2" s="41" t="s">
        <v>111</v>
      </c>
      <c r="K2" s="41" t="s">
        <v>117</v>
      </c>
      <c r="L2" s="41" t="s">
        <v>115</v>
      </c>
      <c r="M2" s="41" t="s">
        <v>116</v>
      </c>
    </row>
    <row r="3" spans="1:13" ht="19.5" customHeight="1" x14ac:dyDescent="0.45">
      <c r="B3" s="46" t="s">
        <v>94</v>
      </c>
      <c r="C3" s="10">
        <v>17</v>
      </c>
      <c r="D3" s="10">
        <v>18</v>
      </c>
      <c r="E3" s="10">
        <v>50</v>
      </c>
      <c r="F3" s="10">
        <v>38</v>
      </c>
      <c r="G3" s="10">
        <v>25</v>
      </c>
      <c r="H3" s="10">
        <v>52</v>
      </c>
      <c r="I3" s="10">
        <v>86</v>
      </c>
      <c r="J3" s="10">
        <v>21</v>
      </c>
      <c r="K3" s="11">
        <v>19</v>
      </c>
      <c r="L3" s="11">
        <v>50</v>
      </c>
      <c r="M3" s="11">
        <v>65</v>
      </c>
    </row>
    <row r="4" spans="1:13" ht="19.5" customHeight="1" x14ac:dyDescent="0.45">
      <c r="B4" s="42" t="s">
        <v>85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36</v>
      </c>
      <c r="J4" s="1">
        <v>25</v>
      </c>
      <c r="K4" s="12">
        <v>22</v>
      </c>
      <c r="L4" s="12">
        <v>29</v>
      </c>
      <c r="M4" s="12">
        <v>47</v>
      </c>
    </row>
    <row r="5" spans="1:13" ht="19.5" customHeight="1" x14ac:dyDescent="0.45">
      <c r="B5" s="46" t="s">
        <v>90</v>
      </c>
      <c r="C5" s="10">
        <v>54</v>
      </c>
      <c r="D5" s="10">
        <v>42</v>
      </c>
      <c r="E5" s="10">
        <v>88</v>
      </c>
      <c r="F5" s="10">
        <v>32</v>
      </c>
      <c r="G5" s="10">
        <v>73</v>
      </c>
      <c r="H5" s="10">
        <v>72</v>
      </c>
      <c r="I5" s="10">
        <v>79</v>
      </c>
      <c r="J5" s="10">
        <v>47</v>
      </c>
      <c r="K5" s="11">
        <v>60</v>
      </c>
      <c r="L5" s="11">
        <v>16</v>
      </c>
      <c r="M5" s="11">
        <v>40</v>
      </c>
    </row>
    <row r="6" spans="1:13" ht="19.5" customHeight="1" x14ac:dyDescent="0.45">
      <c r="B6" s="42" t="s">
        <v>91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66</v>
      </c>
      <c r="J6" s="1">
        <v>28</v>
      </c>
      <c r="K6" s="12">
        <v>12</v>
      </c>
      <c r="L6" s="12">
        <v>25</v>
      </c>
      <c r="M6" s="12">
        <v>34</v>
      </c>
    </row>
    <row r="7" spans="1:13" ht="19.5" customHeight="1" x14ac:dyDescent="0.45">
      <c r="B7" s="46" t="s">
        <v>93</v>
      </c>
      <c r="C7" s="10">
        <v>31</v>
      </c>
      <c r="D7" s="10">
        <v>36</v>
      </c>
      <c r="E7" s="10">
        <v>59</v>
      </c>
      <c r="F7" s="10">
        <v>40</v>
      </c>
      <c r="G7" s="10">
        <v>36</v>
      </c>
      <c r="H7" s="10">
        <v>19</v>
      </c>
      <c r="I7" s="10">
        <v>65</v>
      </c>
      <c r="J7" s="10">
        <v>40</v>
      </c>
      <c r="K7" s="11">
        <v>35</v>
      </c>
      <c r="L7" s="11">
        <v>51</v>
      </c>
      <c r="M7" s="11">
        <v>77</v>
      </c>
    </row>
    <row r="8" spans="1:13" ht="19.5" customHeight="1" x14ac:dyDescent="0.45">
      <c r="B8" s="42" t="s">
        <v>102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58</v>
      </c>
      <c r="J8" s="1">
        <v>23</v>
      </c>
      <c r="K8" s="12">
        <v>50</v>
      </c>
      <c r="L8" s="12">
        <v>18</v>
      </c>
      <c r="M8" s="12">
        <v>40</v>
      </c>
    </row>
    <row r="9" spans="1:13" ht="19.5" customHeight="1" x14ac:dyDescent="0.45">
      <c r="B9" s="46" t="s">
        <v>82</v>
      </c>
      <c r="C9" s="10">
        <v>25</v>
      </c>
      <c r="D9" s="10">
        <v>33</v>
      </c>
      <c r="E9" s="10">
        <v>50</v>
      </c>
      <c r="F9" s="10">
        <v>35</v>
      </c>
      <c r="G9" s="10">
        <v>70</v>
      </c>
      <c r="H9" s="10">
        <v>42</v>
      </c>
      <c r="I9" s="10">
        <v>43</v>
      </c>
      <c r="J9" s="10">
        <v>37</v>
      </c>
      <c r="K9" s="11">
        <v>28</v>
      </c>
      <c r="L9" s="11">
        <v>50</v>
      </c>
      <c r="M9" s="11">
        <v>29</v>
      </c>
    </row>
    <row r="10" spans="1:13" ht="19.5" customHeight="1" x14ac:dyDescent="0.45">
      <c r="B10" s="42" t="s">
        <v>106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49</v>
      </c>
      <c r="J10" s="1">
        <v>47</v>
      </c>
      <c r="K10" s="12">
        <v>24</v>
      </c>
      <c r="L10" s="12">
        <v>17</v>
      </c>
      <c r="M10" s="12">
        <v>64</v>
      </c>
    </row>
    <row r="11" spans="1:13" ht="19.5" customHeight="1" x14ac:dyDescent="0.45">
      <c r="B11" s="46" t="s">
        <v>100</v>
      </c>
      <c r="C11" s="10">
        <v>21</v>
      </c>
      <c r="D11" s="10">
        <v>13</v>
      </c>
      <c r="E11" s="10">
        <v>46</v>
      </c>
      <c r="F11" s="10">
        <v>47</v>
      </c>
      <c r="G11" s="10">
        <v>41</v>
      </c>
      <c r="H11" s="10">
        <v>32</v>
      </c>
      <c r="I11" s="10">
        <v>98</v>
      </c>
      <c r="J11" s="10">
        <v>15</v>
      </c>
      <c r="K11" s="11">
        <v>24</v>
      </c>
      <c r="L11" s="11">
        <v>26</v>
      </c>
      <c r="M11" s="11">
        <v>32</v>
      </c>
    </row>
    <row r="12" spans="1:13" ht="19.5" customHeight="1" x14ac:dyDescent="0.45">
      <c r="B12" s="42" t="s">
        <v>109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49</v>
      </c>
      <c r="J12" s="1">
        <v>59</v>
      </c>
      <c r="K12" s="12">
        <v>31</v>
      </c>
      <c r="L12" s="12">
        <v>73</v>
      </c>
      <c r="M12" s="12">
        <v>73</v>
      </c>
    </row>
    <row r="13" spans="1:13" ht="19.5" customHeight="1" x14ac:dyDescent="0.45">
      <c r="B13" s="46" t="s">
        <v>105</v>
      </c>
      <c r="C13" s="10">
        <v>40</v>
      </c>
      <c r="D13" s="10">
        <v>24</v>
      </c>
      <c r="E13" s="10">
        <v>40</v>
      </c>
      <c r="F13" s="10">
        <v>34</v>
      </c>
      <c r="G13" s="10">
        <v>28</v>
      </c>
      <c r="H13" s="10">
        <v>73</v>
      </c>
      <c r="I13" s="10">
        <v>50</v>
      </c>
      <c r="J13" s="10">
        <v>27</v>
      </c>
      <c r="K13" s="11">
        <v>44</v>
      </c>
      <c r="L13" s="11">
        <v>29</v>
      </c>
      <c r="M13" s="11">
        <v>70</v>
      </c>
    </row>
    <row r="14" spans="1:13" ht="19.5" customHeight="1" x14ac:dyDescent="0.45">
      <c r="B14" s="42" t="s">
        <v>103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52</v>
      </c>
      <c r="J14" s="1">
        <v>56</v>
      </c>
      <c r="K14" s="12">
        <v>35</v>
      </c>
      <c r="L14" s="12">
        <v>15</v>
      </c>
      <c r="M14" s="12">
        <v>39</v>
      </c>
    </row>
    <row r="15" spans="1:13" ht="19.5" customHeight="1" x14ac:dyDescent="0.45">
      <c r="B15" s="46" t="s">
        <v>96</v>
      </c>
      <c r="C15" s="10">
        <v>22</v>
      </c>
      <c r="D15" s="10">
        <v>36</v>
      </c>
      <c r="E15" s="10">
        <v>29</v>
      </c>
      <c r="F15" s="10">
        <v>49</v>
      </c>
      <c r="G15" s="10">
        <v>45</v>
      </c>
      <c r="H15" s="10">
        <v>50</v>
      </c>
      <c r="I15" s="10">
        <v>41</v>
      </c>
      <c r="J15" s="10">
        <v>41</v>
      </c>
      <c r="K15" s="11">
        <v>25</v>
      </c>
      <c r="L15" s="11">
        <v>52</v>
      </c>
      <c r="M15" s="11">
        <v>83</v>
      </c>
    </row>
    <row r="16" spans="1:13" ht="19.5" customHeight="1" x14ac:dyDescent="0.45">
      <c r="B16" s="42" t="s">
        <v>104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91</v>
      </c>
      <c r="J16" s="1">
        <v>43</v>
      </c>
      <c r="K16" s="12">
        <v>17</v>
      </c>
      <c r="L16" s="12">
        <v>31</v>
      </c>
      <c r="M16" s="12">
        <v>35</v>
      </c>
    </row>
    <row r="17" spans="2:13" ht="19.5" customHeight="1" x14ac:dyDescent="0.45">
      <c r="B17" s="46" t="s">
        <v>107</v>
      </c>
      <c r="C17" s="10">
        <v>46</v>
      </c>
      <c r="D17" s="10">
        <v>14</v>
      </c>
      <c r="E17" s="10">
        <v>45</v>
      </c>
      <c r="F17" s="10">
        <v>30</v>
      </c>
      <c r="G17" s="10">
        <v>40</v>
      </c>
      <c r="H17" s="10">
        <v>35</v>
      </c>
      <c r="I17" s="10">
        <v>83</v>
      </c>
      <c r="J17" s="10">
        <v>16</v>
      </c>
      <c r="K17" s="11">
        <v>51</v>
      </c>
      <c r="L17" s="11">
        <v>28</v>
      </c>
      <c r="M17" s="11">
        <v>82</v>
      </c>
    </row>
    <row r="18" spans="2:13" ht="19.5" customHeight="1" x14ac:dyDescent="0.45">
      <c r="B18" s="42" t="s">
        <v>84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53</v>
      </c>
      <c r="K18" s="12">
        <v>40</v>
      </c>
      <c r="L18" s="12">
        <v>49</v>
      </c>
      <c r="M18" s="12">
        <v>64</v>
      </c>
    </row>
    <row r="19" spans="2:13" ht="19.5" customHeight="1" x14ac:dyDescent="0.45">
      <c r="B19" s="46" t="s">
        <v>108</v>
      </c>
      <c r="C19" s="10">
        <v>33</v>
      </c>
      <c r="D19" s="10">
        <v>58</v>
      </c>
      <c r="E19" s="10">
        <v>34</v>
      </c>
      <c r="F19" s="10">
        <v>37</v>
      </c>
      <c r="G19" s="10">
        <v>42</v>
      </c>
      <c r="H19" s="10">
        <v>39</v>
      </c>
      <c r="I19" s="10">
        <v>95</v>
      </c>
      <c r="J19" s="10">
        <v>65</v>
      </c>
      <c r="K19" s="11">
        <v>37</v>
      </c>
      <c r="L19" s="11">
        <v>59</v>
      </c>
      <c r="M19" s="11">
        <v>67</v>
      </c>
    </row>
    <row r="20" spans="2:13" ht="19.5" customHeight="1" x14ac:dyDescent="0.45">
      <c r="B20" s="42" t="s">
        <v>92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90</v>
      </c>
      <c r="J20" s="1">
        <v>21</v>
      </c>
      <c r="K20" s="12">
        <v>21</v>
      </c>
      <c r="L20" s="12">
        <v>68</v>
      </c>
      <c r="M20" s="12">
        <v>33</v>
      </c>
    </row>
    <row r="21" spans="2:13" ht="19.5" customHeight="1" x14ac:dyDescent="0.45">
      <c r="B21" s="46" t="s">
        <v>88</v>
      </c>
      <c r="C21" s="10">
        <v>17</v>
      </c>
      <c r="D21" s="10">
        <v>37</v>
      </c>
      <c r="E21" s="10">
        <v>47</v>
      </c>
      <c r="F21" s="10">
        <v>41</v>
      </c>
      <c r="G21" s="10">
        <v>14</v>
      </c>
      <c r="H21" s="10">
        <v>59</v>
      </c>
      <c r="I21" s="10">
        <v>36</v>
      </c>
      <c r="J21" s="10">
        <v>42</v>
      </c>
      <c r="K21" s="11">
        <v>19</v>
      </c>
      <c r="L21" s="11">
        <v>37</v>
      </c>
      <c r="M21" s="11">
        <v>33</v>
      </c>
    </row>
    <row r="22" spans="2:13" ht="19.5" customHeight="1" x14ac:dyDescent="0.45">
      <c r="B22" s="42" t="s">
        <v>86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40</v>
      </c>
      <c r="J22" s="1">
        <v>24</v>
      </c>
      <c r="K22" s="12">
        <v>16</v>
      </c>
      <c r="L22" s="12">
        <v>20</v>
      </c>
      <c r="M22" s="12">
        <v>63</v>
      </c>
    </row>
    <row r="23" spans="2:13" ht="19.5" customHeight="1" x14ac:dyDescent="0.45">
      <c r="B23" s="46" t="s">
        <v>101</v>
      </c>
      <c r="C23" s="10">
        <v>23</v>
      </c>
      <c r="D23" s="10">
        <v>21</v>
      </c>
      <c r="E23" s="10">
        <v>33</v>
      </c>
      <c r="F23" s="10">
        <v>33</v>
      </c>
      <c r="G23" s="10">
        <v>11</v>
      </c>
      <c r="H23" s="10">
        <v>40</v>
      </c>
      <c r="I23" s="10">
        <v>97</v>
      </c>
      <c r="J23" s="10">
        <v>24</v>
      </c>
      <c r="K23" s="11">
        <v>26</v>
      </c>
      <c r="L23" s="11">
        <v>70</v>
      </c>
      <c r="M23" s="11">
        <v>64</v>
      </c>
    </row>
    <row r="24" spans="2:13" ht="19.5" customHeight="1" x14ac:dyDescent="0.45">
      <c r="B24" s="42" t="s">
        <v>97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53</v>
      </c>
      <c r="J24" s="1">
        <v>68</v>
      </c>
      <c r="K24" s="12">
        <v>28</v>
      </c>
      <c r="L24" s="12">
        <v>65</v>
      </c>
      <c r="M24" s="12">
        <v>63</v>
      </c>
    </row>
    <row r="25" spans="2:13" ht="19.5" customHeight="1" x14ac:dyDescent="0.45">
      <c r="B25" s="46" t="s">
        <v>89</v>
      </c>
      <c r="C25" s="10">
        <v>32</v>
      </c>
      <c r="D25" s="10">
        <v>38</v>
      </c>
      <c r="E25" s="10">
        <v>65</v>
      </c>
      <c r="F25" s="10">
        <v>60</v>
      </c>
      <c r="G25" s="10">
        <v>37</v>
      </c>
      <c r="H25" s="10">
        <v>15</v>
      </c>
      <c r="I25" s="10">
        <v>48</v>
      </c>
      <c r="J25" s="10">
        <v>43</v>
      </c>
      <c r="K25" s="11">
        <v>36</v>
      </c>
      <c r="L25" s="11">
        <v>45</v>
      </c>
      <c r="M25" s="11">
        <v>55</v>
      </c>
    </row>
    <row r="26" spans="2:13" ht="19.5" customHeight="1" x14ac:dyDescent="0.45">
      <c r="B26" s="42" t="s">
        <v>83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75</v>
      </c>
      <c r="J26" s="1">
        <v>70</v>
      </c>
      <c r="K26" s="12">
        <v>36</v>
      </c>
      <c r="L26" s="12">
        <v>28</v>
      </c>
      <c r="M26" s="12">
        <v>88</v>
      </c>
    </row>
    <row r="27" spans="2:13" ht="19.5" customHeight="1" x14ac:dyDescent="0.45">
      <c r="B27" s="46" t="s">
        <v>110</v>
      </c>
      <c r="C27" s="10">
        <v>47</v>
      </c>
      <c r="D27" s="10">
        <v>37</v>
      </c>
      <c r="E27" s="10">
        <v>27</v>
      </c>
      <c r="F27" s="10">
        <v>25</v>
      </c>
      <c r="G27" s="10">
        <v>65</v>
      </c>
      <c r="H27" s="10">
        <v>39</v>
      </c>
      <c r="I27" s="10">
        <v>39</v>
      </c>
      <c r="J27" s="10">
        <v>42</v>
      </c>
      <c r="K27" s="11">
        <v>53</v>
      </c>
      <c r="L27" s="11">
        <v>75</v>
      </c>
      <c r="M27" s="11">
        <v>64</v>
      </c>
    </row>
    <row r="28" spans="2:13" ht="19.5" customHeight="1" x14ac:dyDescent="0.45">
      <c r="B28" s="42" t="s">
        <v>98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50</v>
      </c>
      <c r="J28" s="1">
        <v>71</v>
      </c>
      <c r="K28" s="12">
        <v>56</v>
      </c>
      <c r="L28" s="12">
        <v>71</v>
      </c>
      <c r="M28" s="12">
        <v>63</v>
      </c>
    </row>
    <row r="29" spans="2:13" ht="19.5" customHeight="1" x14ac:dyDescent="0.45">
      <c r="B29" s="46" t="s">
        <v>87</v>
      </c>
      <c r="C29" s="10">
        <v>25</v>
      </c>
      <c r="D29" s="10">
        <v>18</v>
      </c>
      <c r="E29" s="10">
        <v>61</v>
      </c>
      <c r="F29" s="10">
        <v>37</v>
      </c>
      <c r="G29" s="10">
        <v>24</v>
      </c>
      <c r="H29" s="10">
        <v>45</v>
      </c>
      <c r="I29" s="10">
        <v>62</v>
      </c>
      <c r="J29" s="10">
        <v>32</v>
      </c>
      <c r="K29" s="11">
        <v>28</v>
      </c>
      <c r="L29" s="11">
        <v>62</v>
      </c>
      <c r="M29" s="11">
        <v>76</v>
      </c>
    </row>
    <row r="30" spans="2:13" ht="19.5" customHeight="1" x14ac:dyDescent="0.45">
      <c r="B30" s="42" t="s">
        <v>99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48</v>
      </c>
      <c r="J30" s="1">
        <v>62</v>
      </c>
      <c r="K30" s="12">
        <v>19</v>
      </c>
      <c r="L30" s="12">
        <v>35</v>
      </c>
      <c r="M30" s="12">
        <v>63</v>
      </c>
    </row>
    <row r="31" spans="2:13" ht="19.5" customHeight="1" x14ac:dyDescent="0.45">
      <c r="B31" s="46" t="s">
        <v>95</v>
      </c>
      <c r="C31" s="10">
        <v>43</v>
      </c>
      <c r="D31" s="10">
        <v>32</v>
      </c>
      <c r="E31" s="10">
        <v>37</v>
      </c>
      <c r="F31" s="10">
        <v>42</v>
      </c>
      <c r="G31" s="10">
        <v>25</v>
      </c>
      <c r="H31" s="10">
        <v>37</v>
      </c>
      <c r="I31" s="10">
        <v>67</v>
      </c>
      <c r="J31" s="10">
        <v>36</v>
      </c>
      <c r="K31" s="11">
        <v>47</v>
      </c>
      <c r="L31" s="11">
        <v>27</v>
      </c>
      <c r="M31" s="11">
        <v>45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A21-1400-4BC3-ADAB-5710747A1394}">
  <sheetPr codeName="Sheet51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1" t="s">
        <v>81</v>
      </c>
      <c r="C2" s="41" t="s">
        <v>120</v>
      </c>
      <c r="D2" s="41" t="s">
        <v>112</v>
      </c>
      <c r="E2" s="41" t="s">
        <v>116</v>
      </c>
      <c r="F2" s="41" t="s">
        <v>113</v>
      </c>
      <c r="G2" s="41" t="s">
        <v>118</v>
      </c>
      <c r="H2" s="41" t="s">
        <v>117</v>
      </c>
      <c r="I2" s="41" t="s">
        <v>119</v>
      </c>
      <c r="J2" s="41" t="s">
        <v>115</v>
      </c>
      <c r="K2" s="41" t="s">
        <v>111</v>
      </c>
      <c r="L2" s="41" t="s">
        <v>114</v>
      </c>
      <c r="M2" s="41" t="s">
        <v>121</v>
      </c>
    </row>
    <row r="3" spans="1:13" ht="19.5" customHeight="1" x14ac:dyDescent="0.45">
      <c r="B3" s="42" t="s">
        <v>90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86</v>
      </c>
      <c r="J3" s="1">
        <v>21</v>
      </c>
      <c r="K3" s="1">
        <v>19</v>
      </c>
      <c r="L3" s="1">
        <v>50</v>
      </c>
      <c r="M3" s="1">
        <v>65</v>
      </c>
    </row>
    <row r="4" spans="1:13" ht="19.5" customHeight="1" x14ac:dyDescent="0.45">
      <c r="B4" s="42" t="s">
        <v>99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36</v>
      </c>
      <c r="J4" s="1">
        <v>25</v>
      </c>
      <c r="K4" s="1">
        <v>22</v>
      </c>
      <c r="L4" s="1">
        <v>29</v>
      </c>
      <c r="M4" s="1">
        <v>47</v>
      </c>
    </row>
    <row r="5" spans="1:13" ht="19.5" customHeight="1" x14ac:dyDescent="0.45">
      <c r="B5" s="42" t="s">
        <v>93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79</v>
      </c>
      <c r="J5" s="1">
        <v>47</v>
      </c>
      <c r="K5" s="1">
        <v>60</v>
      </c>
      <c r="L5" s="1">
        <v>16</v>
      </c>
      <c r="M5" s="1">
        <v>40</v>
      </c>
    </row>
    <row r="6" spans="1:13" ht="19.5" customHeight="1" x14ac:dyDescent="0.45">
      <c r="B6" s="42" t="s">
        <v>110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66</v>
      </c>
      <c r="J6" s="1">
        <v>28</v>
      </c>
      <c r="K6" s="1">
        <v>12</v>
      </c>
      <c r="L6" s="1">
        <v>25</v>
      </c>
      <c r="M6" s="1">
        <v>34</v>
      </c>
    </row>
    <row r="7" spans="1:13" ht="19.5" customHeight="1" x14ac:dyDescent="0.45">
      <c r="B7" s="42" t="s">
        <v>104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65</v>
      </c>
      <c r="J7" s="1">
        <v>40</v>
      </c>
      <c r="K7" s="1">
        <v>35</v>
      </c>
      <c r="L7" s="1">
        <v>51</v>
      </c>
      <c r="M7" s="1">
        <v>77</v>
      </c>
    </row>
    <row r="8" spans="1:13" ht="19.5" customHeight="1" x14ac:dyDescent="0.45">
      <c r="B8" s="42" t="s">
        <v>96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58</v>
      </c>
      <c r="J8" s="1">
        <v>23</v>
      </c>
      <c r="K8" s="1">
        <v>50</v>
      </c>
      <c r="L8" s="1">
        <v>18</v>
      </c>
      <c r="M8" s="1">
        <v>40</v>
      </c>
    </row>
    <row r="9" spans="1:13" ht="19.5" customHeight="1" x14ac:dyDescent="0.45">
      <c r="B9" s="42" t="s">
        <v>84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43</v>
      </c>
      <c r="J9" s="1">
        <v>37</v>
      </c>
      <c r="K9" s="1">
        <v>28</v>
      </c>
      <c r="L9" s="1">
        <v>50</v>
      </c>
      <c r="M9" s="1">
        <v>29</v>
      </c>
    </row>
    <row r="10" spans="1:13" ht="19.5" customHeight="1" x14ac:dyDescent="0.45">
      <c r="B10" s="42" t="s">
        <v>97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49</v>
      </c>
      <c r="J10" s="1">
        <v>47</v>
      </c>
      <c r="K10" s="1">
        <v>24</v>
      </c>
      <c r="L10" s="1">
        <v>17</v>
      </c>
      <c r="M10" s="1">
        <v>64</v>
      </c>
    </row>
    <row r="11" spans="1:13" ht="19.5" customHeight="1" x14ac:dyDescent="0.45">
      <c r="B11" s="42" t="s">
        <v>85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98</v>
      </c>
      <c r="J11" s="1">
        <v>15</v>
      </c>
      <c r="K11" s="1">
        <v>24</v>
      </c>
      <c r="L11" s="1">
        <v>26</v>
      </c>
      <c r="M11" s="1">
        <v>32</v>
      </c>
    </row>
    <row r="12" spans="1:13" ht="19.5" customHeight="1" x14ac:dyDescent="0.45">
      <c r="B12" s="42" t="s">
        <v>100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49</v>
      </c>
      <c r="J12" s="1">
        <v>59</v>
      </c>
      <c r="K12" s="1">
        <v>31</v>
      </c>
      <c r="L12" s="1">
        <v>73</v>
      </c>
      <c r="M12" s="1">
        <v>73</v>
      </c>
    </row>
    <row r="13" spans="1:13" ht="19.5" customHeight="1" x14ac:dyDescent="0.45">
      <c r="B13" s="42" t="s">
        <v>107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50</v>
      </c>
      <c r="J13" s="1">
        <v>27</v>
      </c>
      <c r="K13" s="1">
        <v>44</v>
      </c>
      <c r="L13" s="1">
        <v>29</v>
      </c>
      <c r="M13" s="1">
        <v>70</v>
      </c>
    </row>
    <row r="14" spans="1:13" ht="19.5" customHeight="1" x14ac:dyDescent="0.45">
      <c r="B14" s="42" t="s">
        <v>83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52</v>
      </c>
      <c r="J14" s="1">
        <v>56</v>
      </c>
      <c r="K14" s="1">
        <v>35</v>
      </c>
      <c r="L14" s="1">
        <v>15</v>
      </c>
      <c r="M14" s="1">
        <v>39</v>
      </c>
    </row>
    <row r="15" spans="1:13" ht="19.5" customHeight="1" x14ac:dyDescent="0.45">
      <c r="B15" s="42" t="s">
        <v>106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41</v>
      </c>
      <c r="J15" s="1">
        <v>41</v>
      </c>
      <c r="K15" s="1">
        <v>25</v>
      </c>
      <c r="L15" s="1">
        <v>52</v>
      </c>
      <c r="M15" s="1">
        <v>83</v>
      </c>
    </row>
    <row r="16" spans="1:13" ht="19.5" customHeight="1" x14ac:dyDescent="0.45">
      <c r="B16" s="42" t="s">
        <v>87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91</v>
      </c>
      <c r="J16" s="1">
        <v>43</v>
      </c>
      <c r="K16" s="1">
        <v>17</v>
      </c>
      <c r="L16" s="1">
        <v>31</v>
      </c>
      <c r="M16" s="1">
        <v>35</v>
      </c>
    </row>
    <row r="17" spans="2:13" ht="19.5" customHeight="1" x14ac:dyDescent="0.45">
      <c r="B17" s="42" t="s">
        <v>86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51</v>
      </c>
      <c r="L17" s="1">
        <v>28</v>
      </c>
      <c r="M17" s="1">
        <v>82</v>
      </c>
    </row>
    <row r="18" spans="2:13" ht="19.5" customHeight="1" x14ac:dyDescent="0.45">
      <c r="B18" s="42" t="s">
        <v>109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53</v>
      </c>
      <c r="K18" s="1">
        <v>40</v>
      </c>
      <c r="L18" s="1">
        <v>49</v>
      </c>
      <c r="M18" s="1">
        <v>64</v>
      </c>
    </row>
    <row r="19" spans="2:13" ht="19.5" customHeight="1" x14ac:dyDescent="0.45">
      <c r="B19" s="42" t="s">
        <v>95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95</v>
      </c>
      <c r="J19" s="1">
        <v>65</v>
      </c>
      <c r="K19" s="1">
        <v>37</v>
      </c>
      <c r="L19" s="1">
        <v>59</v>
      </c>
      <c r="M19" s="1">
        <v>67</v>
      </c>
    </row>
    <row r="20" spans="2:13" ht="19.5" customHeight="1" x14ac:dyDescent="0.45">
      <c r="B20" s="42" t="s">
        <v>82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90</v>
      </c>
      <c r="J20" s="1">
        <v>21</v>
      </c>
      <c r="K20" s="1">
        <v>21</v>
      </c>
      <c r="L20" s="1">
        <v>68</v>
      </c>
      <c r="M20" s="1">
        <v>33</v>
      </c>
    </row>
    <row r="21" spans="2:13" ht="19.5" customHeight="1" x14ac:dyDescent="0.45">
      <c r="B21" s="42" t="s">
        <v>88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42</v>
      </c>
      <c r="K21" s="1">
        <v>19</v>
      </c>
      <c r="L21" s="1">
        <v>37</v>
      </c>
      <c r="M21" s="1">
        <v>33</v>
      </c>
    </row>
    <row r="22" spans="2:13" ht="19.5" customHeight="1" x14ac:dyDescent="0.45">
      <c r="B22" s="42" t="s">
        <v>105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40</v>
      </c>
      <c r="J22" s="1">
        <v>24</v>
      </c>
      <c r="K22" s="1">
        <v>16</v>
      </c>
      <c r="L22" s="1">
        <v>20</v>
      </c>
      <c r="M22" s="1">
        <v>63</v>
      </c>
    </row>
    <row r="23" spans="2:13" ht="19.5" customHeight="1" x14ac:dyDescent="0.45">
      <c r="B23" s="42" t="s">
        <v>102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97</v>
      </c>
      <c r="J23" s="1">
        <v>24</v>
      </c>
      <c r="K23" s="1">
        <v>26</v>
      </c>
      <c r="L23" s="1">
        <v>70</v>
      </c>
      <c r="M23" s="1">
        <v>64</v>
      </c>
    </row>
    <row r="24" spans="2:13" ht="19.5" customHeight="1" x14ac:dyDescent="0.45">
      <c r="B24" s="42" t="s">
        <v>89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53</v>
      </c>
      <c r="J24" s="1">
        <v>68</v>
      </c>
      <c r="K24" s="1">
        <v>28</v>
      </c>
      <c r="L24" s="1">
        <v>65</v>
      </c>
      <c r="M24" s="1">
        <v>63</v>
      </c>
    </row>
    <row r="25" spans="2:13" ht="19.5" customHeight="1" x14ac:dyDescent="0.45">
      <c r="B25" s="42" t="s">
        <v>94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43</v>
      </c>
      <c r="K25" s="1">
        <v>36</v>
      </c>
      <c r="L25" s="1">
        <v>45</v>
      </c>
      <c r="M25" s="1">
        <v>55</v>
      </c>
    </row>
    <row r="26" spans="2:13" ht="19.5" customHeight="1" x14ac:dyDescent="0.45">
      <c r="B26" s="42" t="s">
        <v>108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75</v>
      </c>
      <c r="J26" s="1">
        <v>70</v>
      </c>
      <c r="K26" s="1">
        <v>36</v>
      </c>
      <c r="L26" s="1">
        <v>28</v>
      </c>
      <c r="M26" s="1">
        <v>88</v>
      </c>
    </row>
    <row r="27" spans="2:13" ht="19.5" customHeight="1" x14ac:dyDescent="0.45">
      <c r="B27" s="42" t="s">
        <v>101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39</v>
      </c>
      <c r="J27" s="1">
        <v>42</v>
      </c>
      <c r="K27" s="1">
        <v>53</v>
      </c>
      <c r="L27" s="1">
        <v>75</v>
      </c>
      <c r="M27" s="1">
        <v>64</v>
      </c>
    </row>
    <row r="28" spans="2:13" ht="19.5" customHeight="1" x14ac:dyDescent="0.45">
      <c r="B28" s="42" t="s">
        <v>92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50</v>
      </c>
      <c r="J28" s="1">
        <v>71</v>
      </c>
      <c r="K28" s="1">
        <v>56</v>
      </c>
      <c r="L28" s="1">
        <v>71</v>
      </c>
      <c r="M28" s="1">
        <v>63</v>
      </c>
    </row>
    <row r="29" spans="2:13" ht="19.5" customHeight="1" x14ac:dyDescent="0.45">
      <c r="B29" s="42" t="s">
        <v>98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62</v>
      </c>
      <c r="J29" s="1">
        <v>32</v>
      </c>
      <c r="K29" s="1">
        <v>28</v>
      </c>
      <c r="L29" s="1">
        <v>62</v>
      </c>
      <c r="M29" s="1">
        <v>76</v>
      </c>
    </row>
    <row r="30" spans="2:13" ht="19.5" customHeight="1" x14ac:dyDescent="0.45">
      <c r="B30" s="42" t="s">
        <v>91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48</v>
      </c>
      <c r="J30" s="1">
        <v>62</v>
      </c>
      <c r="K30" s="1">
        <v>19</v>
      </c>
      <c r="L30" s="1">
        <v>35</v>
      </c>
      <c r="M30" s="1">
        <v>63</v>
      </c>
    </row>
    <row r="31" spans="2:13" ht="19.5" customHeight="1" x14ac:dyDescent="0.45">
      <c r="B31" s="42" t="s">
        <v>103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67</v>
      </c>
      <c r="J31" s="1">
        <v>36</v>
      </c>
      <c r="K31" s="1">
        <v>47</v>
      </c>
      <c r="L31" s="1">
        <v>27</v>
      </c>
      <c r="M31" s="1">
        <v>45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50AFA-7485-4C16-AEC1-51DEF1D462CC}">
  <sheetPr codeName="Sheet52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1" t="s">
        <v>81</v>
      </c>
      <c r="C2" s="41" t="s">
        <v>114</v>
      </c>
      <c r="D2" s="41" t="s">
        <v>116</v>
      </c>
      <c r="E2" s="41" t="s">
        <v>115</v>
      </c>
      <c r="F2" s="41" t="s">
        <v>112</v>
      </c>
      <c r="G2" s="41" t="s">
        <v>119</v>
      </c>
      <c r="H2" s="41" t="s">
        <v>111</v>
      </c>
      <c r="I2" s="41" t="s">
        <v>113</v>
      </c>
      <c r="J2" s="41" t="s">
        <v>121</v>
      </c>
      <c r="K2" s="41" t="s">
        <v>117</v>
      </c>
      <c r="L2" s="41" t="s">
        <v>120</v>
      </c>
      <c r="M2" s="41" t="s">
        <v>118</v>
      </c>
    </row>
    <row r="3" spans="1:13" ht="19.5" customHeight="1" x14ac:dyDescent="0.45">
      <c r="B3" s="42" t="s">
        <v>107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86</v>
      </c>
      <c r="J3" s="1">
        <v>21</v>
      </c>
      <c r="K3" s="1">
        <v>19</v>
      </c>
      <c r="L3" s="1">
        <v>50</v>
      </c>
      <c r="M3" s="1">
        <v>65</v>
      </c>
    </row>
    <row r="4" spans="1:13" ht="19.5" customHeight="1" x14ac:dyDescent="0.45">
      <c r="B4" s="42" t="s">
        <v>83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36</v>
      </c>
      <c r="J4" s="1">
        <v>25</v>
      </c>
      <c r="K4" s="1">
        <v>22</v>
      </c>
      <c r="L4" s="1">
        <v>29</v>
      </c>
      <c r="M4" s="1">
        <v>47</v>
      </c>
    </row>
    <row r="5" spans="1:13" ht="19.5" customHeight="1" x14ac:dyDescent="0.45">
      <c r="B5" s="42" t="s">
        <v>103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79</v>
      </c>
      <c r="J5" s="1">
        <v>47</v>
      </c>
      <c r="K5" s="1">
        <v>60</v>
      </c>
      <c r="L5" s="1">
        <v>16</v>
      </c>
      <c r="M5" s="1">
        <v>40</v>
      </c>
    </row>
    <row r="6" spans="1:13" ht="19.5" customHeight="1" x14ac:dyDescent="0.45">
      <c r="B6" s="42" t="s">
        <v>91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66</v>
      </c>
      <c r="J6" s="1">
        <v>28</v>
      </c>
      <c r="K6" s="1">
        <v>12</v>
      </c>
      <c r="L6" s="1">
        <v>25</v>
      </c>
      <c r="M6" s="1">
        <v>34</v>
      </c>
    </row>
    <row r="7" spans="1:13" ht="19.5" customHeight="1" x14ac:dyDescent="0.45">
      <c r="B7" s="42" t="s">
        <v>105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65</v>
      </c>
      <c r="J7" s="1">
        <v>40</v>
      </c>
      <c r="K7" s="1">
        <v>35</v>
      </c>
      <c r="L7" s="1">
        <v>51</v>
      </c>
      <c r="M7" s="1">
        <v>77</v>
      </c>
    </row>
    <row r="8" spans="1:13" ht="19.5" customHeight="1" x14ac:dyDescent="0.45">
      <c r="B8" s="42" t="s">
        <v>89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58</v>
      </c>
      <c r="J8" s="1">
        <v>23</v>
      </c>
      <c r="K8" s="1">
        <v>50</v>
      </c>
      <c r="L8" s="1">
        <v>18</v>
      </c>
      <c r="M8" s="1">
        <v>40</v>
      </c>
    </row>
    <row r="9" spans="1:13" ht="19.5" customHeight="1" x14ac:dyDescent="0.45">
      <c r="B9" s="42" t="s">
        <v>104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43</v>
      </c>
      <c r="J9" s="1">
        <v>37</v>
      </c>
      <c r="K9" s="1">
        <v>28</v>
      </c>
      <c r="L9" s="1">
        <v>50</v>
      </c>
      <c r="M9" s="1">
        <v>29</v>
      </c>
    </row>
    <row r="10" spans="1:13" ht="19.5" customHeight="1" x14ac:dyDescent="0.45">
      <c r="B10" s="42" t="s">
        <v>94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49</v>
      </c>
      <c r="J10" s="1">
        <v>47</v>
      </c>
      <c r="K10" s="1">
        <v>24</v>
      </c>
      <c r="L10" s="1">
        <v>17</v>
      </c>
      <c r="M10" s="1">
        <v>64</v>
      </c>
    </row>
    <row r="11" spans="1:13" ht="19.5" customHeight="1" x14ac:dyDescent="0.45">
      <c r="B11" s="42" t="s">
        <v>97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98</v>
      </c>
      <c r="J11" s="1">
        <v>15</v>
      </c>
      <c r="K11" s="1">
        <v>24</v>
      </c>
      <c r="L11" s="1">
        <v>26</v>
      </c>
      <c r="M11" s="1">
        <v>32</v>
      </c>
    </row>
    <row r="12" spans="1:13" ht="19.5" customHeight="1" x14ac:dyDescent="0.45">
      <c r="B12" s="42" t="s">
        <v>86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49</v>
      </c>
      <c r="J12" s="1">
        <v>59</v>
      </c>
      <c r="K12" s="1">
        <v>31</v>
      </c>
      <c r="L12" s="1">
        <v>73</v>
      </c>
      <c r="M12" s="1">
        <v>73</v>
      </c>
    </row>
    <row r="13" spans="1:13" ht="19.5" customHeight="1" x14ac:dyDescent="0.45">
      <c r="B13" s="42" t="s">
        <v>110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50</v>
      </c>
      <c r="J13" s="1">
        <v>27</v>
      </c>
      <c r="K13" s="1">
        <v>44</v>
      </c>
      <c r="L13" s="1">
        <v>29</v>
      </c>
      <c r="M13" s="1">
        <v>70</v>
      </c>
    </row>
    <row r="14" spans="1:13" ht="19.5" customHeight="1" x14ac:dyDescent="0.45">
      <c r="B14" s="42" t="s">
        <v>88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52</v>
      </c>
      <c r="J14" s="1">
        <v>56</v>
      </c>
      <c r="K14" s="1">
        <v>35</v>
      </c>
      <c r="L14" s="1">
        <v>15</v>
      </c>
      <c r="M14" s="1">
        <v>39</v>
      </c>
    </row>
    <row r="15" spans="1:13" ht="19.5" customHeight="1" x14ac:dyDescent="0.45">
      <c r="B15" s="42" t="s">
        <v>82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41</v>
      </c>
      <c r="J15" s="1">
        <v>41</v>
      </c>
      <c r="K15" s="1">
        <v>25</v>
      </c>
      <c r="L15" s="1">
        <v>52</v>
      </c>
      <c r="M15" s="1">
        <v>83</v>
      </c>
    </row>
    <row r="16" spans="1:13" ht="19.5" customHeight="1" x14ac:dyDescent="0.45">
      <c r="B16" s="42" t="s">
        <v>108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91</v>
      </c>
      <c r="J16" s="1">
        <v>43</v>
      </c>
      <c r="K16" s="1">
        <v>17</v>
      </c>
      <c r="L16" s="1">
        <v>31</v>
      </c>
      <c r="M16" s="1">
        <v>35</v>
      </c>
    </row>
    <row r="17" spans="2:13" ht="19.5" customHeight="1" x14ac:dyDescent="0.45">
      <c r="B17" s="42" t="s">
        <v>93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51</v>
      </c>
      <c r="L17" s="1">
        <v>28</v>
      </c>
      <c r="M17" s="1">
        <v>82</v>
      </c>
    </row>
    <row r="18" spans="2:13" ht="19.5" customHeight="1" x14ac:dyDescent="0.45">
      <c r="B18" s="42" t="s">
        <v>95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53</v>
      </c>
      <c r="K18" s="1">
        <v>40</v>
      </c>
      <c r="L18" s="1">
        <v>49</v>
      </c>
      <c r="M18" s="1">
        <v>64</v>
      </c>
    </row>
    <row r="19" spans="2:13" ht="19.5" customHeight="1" x14ac:dyDescent="0.45">
      <c r="B19" s="42" t="s">
        <v>99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95</v>
      </c>
      <c r="J19" s="1">
        <v>65</v>
      </c>
      <c r="K19" s="1">
        <v>37</v>
      </c>
      <c r="L19" s="1">
        <v>59</v>
      </c>
      <c r="M19" s="1">
        <v>67</v>
      </c>
    </row>
    <row r="20" spans="2:13" ht="19.5" customHeight="1" x14ac:dyDescent="0.45">
      <c r="B20" s="42" t="s">
        <v>85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90</v>
      </c>
      <c r="J20" s="1">
        <v>21</v>
      </c>
      <c r="K20" s="1">
        <v>21</v>
      </c>
      <c r="L20" s="1">
        <v>68</v>
      </c>
      <c r="M20" s="1">
        <v>33</v>
      </c>
    </row>
    <row r="21" spans="2:13" ht="19.5" customHeight="1" x14ac:dyDescent="0.45">
      <c r="B21" s="42" t="s">
        <v>84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42</v>
      </c>
      <c r="K21" s="1">
        <v>19</v>
      </c>
      <c r="L21" s="1">
        <v>37</v>
      </c>
      <c r="M21" s="1">
        <v>33</v>
      </c>
    </row>
    <row r="22" spans="2:13" ht="19.5" customHeight="1" x14ac:dyDescent="0.45">
      <c r="B22" s="42" t="s">
        <v>102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40</v>
      </c>
      <c r="J22" s="1">
        <v>24</v>
      </c>
      <c r="K22" s="1">
        <v>16</v>
      </c>
      <c r="L22" s="1">
        <v>20</v>
      </c>
      <c r="M22" s="1">
        <v>63</v>
      </c>
    </row>
    <row r="23" spans="2:13" ht="19.5" customHeight="1" x14ac:dyDescent="0.45">
      <c r="B23" s="42" t="s">
        <v>90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97</v>
      </c>
      <c r="J23" s="1">
        <v>24</v>
      </c>
      <c r="K23" s="1">
        <v>26</v>
      </c>
      <c r="L23" s="1">
        <v>70</v>
      </c>
      <c r="M23" s="1">
        <v>64</v>
      </c>
    </row>
    <row r="24" spans="2:13" ht="19.5" customHeight="1" x14ac:dyDescent="0.45">
      <c r="B24" s="42" t="s">
        <v>98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53</v>
      </c>
      <c r="J24" s="1">
        <v>68</v>
      </c>
      <c r="K24" s="1">
        <v>28</v>
      </c>
      <c r="L24" s="1">
        <v>65</v>
      </c>
      <c r="M24" s="1">
        <v>63</v>
      </c>
    </row>
    <row r="25" spans="2:13" ht="19.5" customHeight="1" x14ac:dyDescent="0.45">
      <c r="B25" s="42" t="s">
        <v>100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43</v>
      </c>
      <c r="K25" s="1">
        <v>36</v>
      </c>
      <c r="L25" s="1">
        <v>45</v>
      </c>
      <c r="M25" s="1">
        <v>55</v>
      </c>
    </row>
    <row r="26" spans="2:13" ht="19.5" customHeight="1" x14ac:dyDescent="0.45">
      <c r="B26" s="42" t="s">
        <v>109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75</v>
      </c>
      <c r="J26" s="1">
        <v>70</v>
      </c>
      <c r="K26" s="1">
        <v>36</v>
      </c>
      <c r="L26" s="1">
        <v>28</v>
      </c>
      <c r="M26" s="1">
        <v>88</v>
      </c>
    </row>
    <row r="27" spans="2:13" ht="19.5" customHeight="1" x14ac:dyDescent="0.45">
      <c r="B27" s="42" t="s">
        <v>96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39</v>
      </c>
      <c r="J27" s="1">
        <v>42</v>
      </c>
      <c r="K27" s="1">
        <v>53</v>
      </c>
      <c r="L27" s="1">
        <v>75</v>
      </c>
      <c r="M27" s="1">
        <v>64</v>
      </c>
    </row>
    <row r="28" spans="2:13" ht="19.5" customHeight="1" x14ac:dyDescent="0.45">
      <c r="B28" s="42" t="s">
        <v>106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50</v>
      </c>
      <c r="J28" s="1">
        <v>71</v>
      </c>
      <c r="K28" s="1">
        <v>56</v>
      </c>
      <c r="L28" s="1">
        <v>71</v>
      </c>
      <c r="M28" s="1">
        <v>63</v>
      </c>
    </row>
    <row r="29" spans="2:13" ht="19.5" customHeight="1" x14ac:dyDescent="0.45">
      <c r="B29" s="42" t="s">
        <v>92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62</v>
      </c>
      <c r="J29" s="1">
        <v>32</v>
      </c>
      <c r="K29" s="1">
        <v>28</v>
      </c>
      <c r="L29" s="1">
        <v>62</v>
      </c>
      <c r="M29" s="1">
        <v>76</v>
      </c>
    </row>
    <row r="30" spans="2:13" ht="19.5" customHeight="1" x14ac:dyDescent="0.45">
      <c r="B30" s="42" t="s">
        <v>101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48</v>
      </c>
      <c r="J30" s="1">
        <v>62</v>
      </c>
      <c r="K30" s="1">
        <v>19</v>
      </c>
      <c r="L30" s="1">
        <v>35</v>
      </c>
      <c r="M30" s="1">
        <v>63</v>
      </c>
    </row>
    <row r="31" spans="2:13" ht="19.5" customHeight="1" x14ac:dyDescent="0.45">
      <c r="B31" s="42" t="s">
        <v>87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67</v>
      </c>
      <c r="J31" s="1">
        <v>36</v>
      </c>
      <c r="K31" s="1">
        <v>47</v>
      </c>
      <c r="L31" s="1">
        <v>27</v>
      </c>
      <c r="M31" s="1">
        <v>45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{8A28195D-CEA2-47D3-8EF8-4C563D8BBF24}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{235BBBE1-1D1D-4197-836F-13C52C334AB1}</x14:id>
        </ext>
      </extLst>
    </cfRule>
  </conditionalFormatting>
  <conditionalFormatting sqref="C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{227E3019-B50B-49B1-9F80-FABF8031D658}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{63A42FE9-CC7F-4D23-99C1-DFD16515A0A9}</x14:id>
        </ext>
      </extLst>
    </cfRule>
  </conditionalFormatting>
  <conditionalFormatting sqref="D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{1C8E8E98-F335-4204-96DE-4DB3F565C759}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{35331E21-EE17-4C14-AED0-0103896B7A4B}</x14:id>
        </ext>
      </extLst>
    </cfRule>
  </conditionalFormatting>
  <conditionalFormatting sqref="E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{F898D0A7-F483-4B95-9605-4C4F5D4BA02B}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{316C6358-3BAD-43D5-879C-0003719071E7}</x14:id>
        </ext>
      </extLst>
    </cfRule>
  </conditionalFormatting>
  <conditionalFormatting sqref="F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{146DC94C-AAA9-4AD6-B492-080B2BFDF159}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{FB18E2F5-3DD1-46F9-9BEE-8AB94DF3FDEA}</x14:id>
        </ext>
      </extLst>
    </cfRule>
  </conditionalFormatting>
  <conditionalFormatting sqref="G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{1CCCD603-6FBE-4590-BCA2-F6ACF3520F58}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{E87F2966-C88A-4E9D-AD0B-55BDA8B64A5C}</x14:id>
        </ext>
      </extLst>
    </cfRule>
  </conditionalFormatting>
  <conditionalFormatting sqref="H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{FB611E48-E816-4B8B-B571-605729C0D711}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{7E21FEB1-E278-4D55-938C-ED315ED3B963}</x14:id>
        </ext>
      </extLst>
    </cfRule>
  </conditionalFormatting>
  <conditionalFormatting sqref="I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{391B5BF5-2937-485A-ADEC-FF4361833F43}</x14:id>
        </ext>
      </extLst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{A10E1BEB-DACA-480C-8C90-0FCC278F651F}</x14:id>
        </ext>
      </extLst>
    </cfRule>
  </conditionalFormatting>
  <conditionalFormatting sqref="J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{7B18969D-717D-4D57-A2BF-48DA6B7589B4}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{8B3B7750-94F6-46D9-BDB4-210FFD4F78D1}</x14:id>
        </ext>
      </extLst>
    </cfRule>
  </conditionalFormatting>
  <conditionalFormatting sqref="K32">
    <cfRule type="colorScale" priority="85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{AACD59C0-F44C-4C40-9384-A24E88A7B47D}</x14:id>
        </ext>
      </extLst>
    </cfRule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{E435FB8C-49B1-473A-87BC-BE5BA7E2C3BD}</x14:id>
        </ext>
      </extLst>
    </cfRule>
  </conditionalFormatting>
  <conditionalFormatting sqref="L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{404824F6-F5D8-43E3-BB25-5BDDCE7CD848}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{B9A6B929-8360-4FF6-B4B4-2CD0342C2F3F}</x14:id>
        </ext>
      </extLst>
    </cfRule>
  </conditionalFormatting>
  <conditionalFormatting sqref="M32">
    <cfRule type="colorScale" priority="8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A28195D-CEA2-47D3-8EF8-4C563D8BBF2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35BBBE1-1D1D-4197-836F-13C52C334AB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227E3019-B50B-49B1-9F80-FABF8031D65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3A42FE9-CC7F-4D23-99C1-DFD16515A0A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1C8E8E98-F335-4204-96DE-4DB3F565C75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5331E21-EE17-4C14-AED0-0103896B7A4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F898D0A7-F483-4B95-9605-4C4F5D4BA02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16C6358-3BAD-43D5-879C-0003719071E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146DC94C-AAA9-4AD6-B492-080B2BFDF15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B18E2F5-3DD1-46F9-9BEE-8AB94DF3FDE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1CCCD603-6FBE-4590-BCA2-F6ACF3520F5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87F2966-C88A-4E9D-AD0B-55BDA8B64A5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FB611E48-E816-4B8B-B571-605729C0D71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E21FEB1-E278-4D55-938C-ED315ED3B96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391B5BF5-2937-485A-ADEC-FF4361833F4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10E1BEB-DACA-480C-8C90-0FCC278F651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7B18969D-717D-4D57-A2BF-48DA6B7589B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B3B7750-94F6-46D9-BDB4-210FFD4F78D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AACD59C0-F44C-4C40-9384-A24E88A7B47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435FB8C-49B1-473A-87BC-BE5BA7E2C3B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404824F6-F5D8-43E3-BB25-5BDDCE7CD84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9A6B929-8360-4FF6-B4B4-2CD0342C2F3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A1B19-C866-47AF-91B0-3E170C69BF12}">
  <sheetPr codeName="Sheet16"/>
  <dimension ref="A1:P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6" ht="45" customHeight="1" x14ac:dyDescent="0.35">
      <c r="A1" s="7"/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5" customHeight="1" x14ac:dyDescent="0.35">
      <c r="B2" s="41" t="s">
        <v>81</v>
      </c>
      <c r="C2" s="41" t="s">
        <v>117</v>
      </c>
      <c r="D2" s="41" t="s">
        <v>120</v>
      </c>
      <c r="E2" s="41" t="s">
        <v>113</v>
      </c>
      <c r="F2" s="41" t="s">
        <v>114</v>
      </c>
      <c r="G2" s="41" t="s">
        <v>121</v>
      </c>
      <c r="H2" s="41" t="s">
        <v>115</v>
      </c>
      <c r="I2" s="41" t="s">
        <v>119</v>
      </c>
      <c r="J2" s="41" t="s">
        <v>111</v>
      </c>
      <c r="K2" s="41" t="s">
        <v>118</v>
      </c>
      <c r="L2" s="41" t="s">
        <v>112</v>
      </c>
      <c r="M2" s="41" t="s">
        <v>116</v>
      </c>
    </row>
    <row r="3" spans="1:16" ht="19.5" customHeight="1" x14ac:dyDescent="0.45">
      <c r="B3" s="42" t="s">
        <v>87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47</v>
      </c>
      <c r="J3" s="1">
        <v>49</v>
      </c>
      <c r="K3" s="1">
        <v>17</v>
      </c>
      <c r="L3" s="1">
        <v>24</v>
      </c>
      <c r="M3" s="1">
        <v>64</v>
      </c>
    </row>
    <row r="4" spans="1:16" ht="19.5" customHeight="1" x14ac:dyDescent="0.45">
      <c r="B4" s="42" t="s">
        <v>90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66</v>
      </c>
      <c r="K4" s="1">
        <v>25</v>
      </c>
      <c r="L4" s="1">
        <v>12</v>
      </c>
      <c r="M4" s="1">
        <v>34</v>
      </c>
    </row>
    <row r="5" spans="1:16" ht="19.5" customHeight="1" x14ac:dyDescent="0.45">
      <c r="B5" s="42" t="s">
        <v>110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23</v>
      </c>
      <c r="J5" s="1">
        <v>58</v>
      </c>
      <c r="K5" s="1">
        <v>18</v>
      </c>
      <c r="L5" s="1">
        <v>50</v>
      </c>
      <c r="M5" s="1">
        <v>40</v>
      </c>
    </row>
    <row r="6" spans="1:16" ht="19.5" customHeight="1" x14ac:dyDescent="0.45">
      <c r="B6" s="42" t="s">
        <v>105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41</v>
      </c>
      <c r="K6" s="1">
        <v>52</v>
      </c>
      <c r="L6" s="1">
        <v>25</v>
      </c>
      <c r="M6" s="1">
        <v>83</v>
      </c>
    </row>
    <row r="7" spans="1:16" ht="19.5" customHeight="1" x14ac:dyDescent="0.45">
      <c r="B7" s="42" t="s">
        <v>106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21</v>
      </c>
      <c r="J7" s="1">
        <v>90</v>
      </c>
      <c r="K7" s="1">
        <v>68</v>
      </c>
      <c r="L7" s="1">
        <v>21</v>
      </c>
      <c r="M7" s="1">
        <v>33</v>
      </c>
    </row>
    <row r="8" spans="1:16" ht="19.5" customHeight="1" x14ac:dyDescent="0.45">
      <c r="B8" s="42" t="s">
        <v>84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48</v>
      </c>
      <c r="K8" s="1">
        <v>35</v>
      </c>
      <c r="L8" s="1">
        <v>19</v>
      </c>
      <c r="M8" s="1">
        <v>63</v>
      </c>
    </row>
    <row r="9" spans="1:16" ht="19.5" customHeight="1" x14ac:dyDescent="0.45">
      <c r="B9" s="42" t="s">
        <v>82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47</v>
      </c>
      <c r="J9" s="1">
        <v>79</v>
      </c>
      <c r="K9" s="1">
        <v>16</v>
      </c>
      <c r="L9" s="1">
        <v>60</v>
      </c>
      <c r="M9" s="1">
        <v>40</v>
      </c>
    </row>
    <row r="10" spans="1:16" ht="19.5" customHeight="1" x14ac:dyDescent="0.45">
      <c r="B10" s="42" t="s">
        <v>102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50</v>
      </c>
      <c r="K10" s="1">
        <v>29</v>
      </c>
      <c r="L10" s="1">
        <v>44</v>
      </c>
      <c r="M10" s="1">
        <v>70</v>
      </c>
    </row>
    <row r="11" spans="1:16" ht="19.5" customHeight="1" x14ac:dyDescent="0.45">
      <c r="B11" s="42" t="s">
        <v>92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36</v>
      </c>
      <c r="J11" s="1">
        <v>67</v>
      </c>
      <c r="K11" s="1">
        <v>27</v>
      </c>
      <c r="L11" s="1">
        <v>47</v>
      </c>
      <c r="M11" s="1">
        <v>45</v>
      </c>
    </row>
    <row r="12" spans="1:16" ht="19.5" customHeight="1" x14ac:dyDescent="0.45">
      <c r="B12" s="42" t="s">
        <v>96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39</v>
      </c>
      <c r="K12" s="1">
        <v>75</v>
      </c>
      <c r="L12" s="1">
        <v>53</v>
      </c>
      <c r="M12" s="1">
        <v>64</v>
      </c>
    </row>
    <row r="13" spans="1:16" ht="19.5" customHeight="1" x14ac:dyDescent="0.45">
      <c r="B13" s="42" t="s">
        <v>85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43</v>
      </c>
      <c r="J13" s="1">
        <v>91</v>
      </c>
      <c r="K13" s="1">
        <v>31</v>
      </c>
      <c r="L13" s="1">
        <v>17</v>
      </c>
      <c r="M13" s="1">
        <v>35</v>
      </c>
    </row>
    <row r="14" spans="1:16" ht="19.5" customHeight="1" x14ac:dyDescent="0.45">
      <c r="B14" s="42" t="s">
        <v>95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63</v>
      </c>
      <c r="K14" s="1">
        <v>49</v>
      </c>
      <c r="L14" s="1">
        <v>40</v>
      </c>
      <c r="M14" s="1">
        <v>64</v>
      </c>
    </row>
    <row r="15" spans="1:16" ht="19.5" customHeight="1" x14ac:dyDescent="0.45">
      <c r="B15" s="42" t="s">
        <v>104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56</v>
      </c>
      <c r="J15" s="1">
        <v>52</v>
      </c>
      <c r="K15" s="1">
        <v>15</v>
      </c>
      <c r="L15" s="1">
        <v>35</v>
      </c>
      <c r="M15" s="1">
        <v>39</v>
      </c>
    </row>
    <row r="16" spans="1:16" ht="19.5" customHeight="1" x14ac:dyDescent="0.45">
      <c r="B16" s="42" t="s">
        <v>88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95</v>
      </c>
      <c r="K16" s="1">
        <v>59</v>
      </c>
      <c r="L16" s="1">
        <v>37</v>
      </c>
      <c r="M16" s="1">
        <v>67</v>
      </c>
    </row>
    <row r="17" spans="2:13" ht="19.5" customHeight="1" x14ac:dyDescent="0.45">
      <c r="B17" s="42" t="s">
        <v>89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42</v>
      </c>
      <c r="J17" s="1">
        <v>36</v>
      </c>
      <c r="K17" s="1">
        <v>37</v>
      </c>
      <c r="L17" s="1">
        <v>19</v>
      </c>
      <c r="M17" s="1">
        <v>33</v>
      </c>
    </row>
    <row r="18" spans="2:13" ht="19.5" customHeight="1" x14ac:dyDescent="0.45">
      <c r="B18" s="42" t="s">
        <v>107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62</v>
      </c>
      <c r="K18" s="1">
        <v>62</v>
      </c>
      <c r="L18" s="1">
        <v>28</v>
      </c>
      <c r="M18" s="1">
        <v>76</v>
      </c>
    </row>
    <row r="19" spans="2:13" ht="19.5" customHeight="1" x14ac:dyDescent="0.45">
      <c r="B19" s="42" t="s">
        <v>100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24</v>
      </c>
      <c r="J19" s="1">
        <v>97</v>
      </c>
      <c r="K19" s="1">
        <v>70</v>
      </c>
      <c r="L19" s="1">
        <v>26</v>
      </c>
      <c r="M19" s="1">
        <v>64</v>
      </c>
    </row>
    <row r="20" spans="2:13" ht="19.5" customHeight="1" x14ac:dyDescent="0.45">
      <c r="B20" s="42" t="s">
        <v>94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83</v>
      </c>
      <c r="K20" s="1">
        <v>28</v>
      </c>
      <c r="L20" s="1">
        <v>51</v>
      </c>
      <c r="M20" s="1">
        <v>82</v>
      </c>
    </row>
    <row r="21" spans="2:13" ht="19.5" customHeight="1" x14ac:dyDescent="0.45">
      <c r="B21" s="42" t="s">
        <v>98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59</v>
      </c>
      <c r="J21" s="1">
        <v>49</v>
      </c>
      <c r="K21" s="1">
        <v>73</v>
      </c>
      <c r="L21" s="1">
        <v>31</v>
      </c>
      <c r="M21" s="1">
        <v>73</v>
      </c>
    </row>
    <row r="22" spans="2:13" ht="19.5" customHeight="1" x14ac:dyDescent="0.45">
      <c r="B22" s="42" t="s">
        <v>108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36</v>
      </c>
      <c r="K22" s="1">
        <v>29</v>
      </c>
      <c r="L22" s="1">
        <v>22</v>
      </c>
      <c r="M22" s="1">
        <v>47</v>
      </c>
    </row>
    <row r="23" spans="2:13" ht="19.5" customHeight="1" x14ac:dyDescent="0.45">
      <c r="B23" s="42" t="s">
        <v>97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70</v>
      </c>
      <c r="J23" s="1">
        <v>75</v>
      </c>
      <c r="K23" s="1">
        <v>28</v>
      </c>
      <c r="L23" s="1">
        <v>36</v>
      </c>
      <c r="M23" s="1">
        <v>88</v>
      </c>
    </row>
    <row r="24" spans="2:13" ht="19.5" customHeight="1" x14ac:dyDescent="0.45">
      <c r="B24" s="42" t="s">
        <v>86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45">
      <c r="B25" s="42" t="s">
        <v>103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40</v>
      </c>
      <c r="J25" s="1">
        <v>65</v>
      </c>
      <c r="K25" s="1">
        <v>51</v>
      </c>
      <c r="L25" s="1">
        <v>35</v>
      </c>
      <c r="M25" s="1">
        <v>77</v>
      </c>
    </row>
    <row r="26" spans="2:13" ht="19.5" customHeight="1" x14ac:dyDescent="0.45">
      <c r="B26" s="42" t="s">
        <v>109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86</v>
      </c>
      <c r="K26" s="1">
        <v>50</v>
      </c>
      <c r="L26" s="1">
        <v>19</v>
      </c>
      <c r="M26" s="1">
        <v>65</v>
      </c>
    </row>
    <row r="27" spans="2:13" ht="19.5" customHeight="1" x14ac:dyDescent="0.45">
      <c r="B27" s="42" t="s">
        <v>101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45">
      <c r="B28" s="42" t="s">
        <v>91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50</v>
      </c>
      <c r="K28" s="1">
        <v>71</v>
      </c>
      <c r="L28" s="1">
        <v>56</v>
      </c>
      <c r="M28" s="1">
        <v>63</v>
      </c>
    </row>
    <row r="29" spans="2:13" ht="19.5" customHeight="1" x14ac:dyDescent="0.45">
      <c r="B29" s="42" t="s">
        <v>83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68</v>
      </c>
      <c r="J29" s="1">
        <v>53</v>
      </c>
      <c r="K29" s="1">
        <v>65</v>
      </c>
      <c r="L29" s="1">
        <v>28</v>
      </c>
      <c r="M29" s="1">
        <v>63</v>
      </c>
    </row>
    <row r="30" spans="2:13" ht="19.5" customHeight="1" x14ac:dyDescent="0.45">
      <c r="B30" s="42" t="s">
        <v>99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98</v>
      </c>
      <c r="K30" s="1">
        <v>26</v>
      </c>
      <c r="L30" s="1">
        <v>24</v>
      </c>
      <c r="M30" s="1">
        <v>32</v>
      </c>
    </row>
    <row r="31" spans="2:13" ht="19.5" customHeight="1" x14ac:dyDescent="0.45">
      <c r="B31" s="42" t="s">
        <v>93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24</v>
      </c>
      <c r="J31" s="1">
        <v>40</v>
      </c>
      <c r="K31" s="1">
        <v>20</v>
      </c>
      <c r="L31" s="1">
        <v>16</v>
      </c>
      <c r="M31" s="1">
        <v>63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D42">
    <sortCondition ref="C1:D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8035-B282-4AFE-BA4B-E7723BFEDEB0}">
  <sheetPr codeName="Sheet53"/>
  <dimension ref="A1:P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6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5" customHeight="1" x14ac:dyDescent="0.35">
      <c r="B2" s="41" t="s">
        <v>81</v>
      </c>
      <c r="C2" s="41" t="s">
        <v>111</v>
      </c>
      <c r="D2" s="41" t="s">
        <v>119</v>
      </c>
      <c r="E2" s="41" t="s">
        <v>121</v>
      </c>
      <c r="F2" s="41" t="s">
        <v>118</v>
      </c>
      <c r="G2" s="41" t="s">
        <v>114</v>
      </c>
      <c r="H2" s="41" t="s">
        <v>116</v>
      </c>
      <c r="I2" s="41" t="s">
        <v>113</v>
      </c>
      <c r="J2" s="41" t="s">
        <v>112</v>
      </c>
      <c r="K2" s="41" t="s">
        <v>115</v>
      </c>
      <c r="L2" s="41" t="s">
        <v>120</v>
      </c>
      <c r="M2" s="41" t="s">
        <v>117</v>
      </c>
    </row>
    <row r="3" spans="1:16" ht="19.5" customHeight="1" x14ac:dyDescent="0.45">
      <c r="B3" s="46" t="s">
        <v>105</v>
      </c>
      <c r="C3" s="10">
        <v>42</v>
      </c>
      <c r="D3" s="10">
        <v>21</v>
      </c>
      <c r="E3" s="10">
        <v>80</v>
      </c>
      <c r="F3" s="10">
        <v>54</v>
      </c>
      <c r="G3" s="10">
        <v>33</v>
      </c>
      <c r="H3" s="10">
        <v>69</v>
      </c>
      <c r="I3" s="10">
        <v>47</v>
      </c>
      <c r="J3" s="10">
        <v>49</v>
      </c>
      <c r="K3" s="11">
        <v>17</v>
      </c>
      <c r="L3" s="11">
        <v>24</v>
      </c>
      <c r="M3" s="11">
        <v>64</v>
      </c>
    </row>
    <row r="4" spans="1:16" ht="19.5" customHeight="1" x14ac:dyDescent="0.45">
      <c r="B4" s="42" t="s">
        <v>99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66</v>
      </c>
      <c r="K4" s="12">
        <v>25</v>
      </c>
      <c r="L4" s="12">
        <v>12</v>
      </c>
      <c r="M4" s="12">
        <v>34</v>
      </c>
    </row>
    <row r="5" spans="1:16" ht="19.5" customHeight="1" x14ac:dyDescent="0.45">
      <c r="B5" s="46" t="s">
        <v>110</v>
      </c>
      <c r="C5" s="10">
        <v>20</v>
      </c>
      <c r="D5" s="10">
        <v>46</v>
      </c>
      <c r="E5" s="10">
        <v>69</v>
      </c>
      <c r="F5" s="10">
        <v>85</v>
      </c>
      <c r="G5" s="10">
        <v>38</v>
      </c>
      <c r="H5" s="10">
        <v>27</v>
      </c>
      <c r="I5" s="10">
        <v>23</v>
      </c>
      <c r="J5" s="10">
        <v>58</v>
      </c>
      <c r="K5" s="11">
        <v>18</v>
      </c>
      <c r="L5" s="11">
        <v>50</v>
      </c>
      <c r="M5" s="11">
        <v>40</v>
      </c>
    </row>
    <row r="6" spans="1:16" ht="19.5" customHeight="1" x14ac:dyDescent="0.45">
      <c r="B6" s="42" t="s">
        <v>101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41</v>
      </c>
      <c r="K6" s="12">
        <v>52</v>
      </c>
      <c r="L6" s="12">
        <v>25</v>
      </c>
      <c r="M6" s="12">
        <v>83</v>
      </c>
    </row>
    <row r="7" spans="1:16" ht="19.5" customHeight="1" x14ac:dyDescent="0.45">
      <c r="B7" s="46" t="s">
        <v>88</v>
      </c>
      <c r="C7" s="10">
        <v>18</v>
      </c>
      <c r="D7" s="10">
        <v>18</v>
      </c>
      <c r="E7" s="10">
        <v>73</v>
      </c>
      <c r="F7" s="10">
        <v>52</v>
      </c>
      <c r="G7" s="10">
        <v>27</v>
      </c>
      <c r="H7" s="10">
        <v>42</v>
      </c>
      <c r="I7" s="10">
        <v>21</v>
      </c>
      <c r="J7" s="10">
        <v>90</v>
      </c>
      <c r="K7" s="11">
        <v>68</v>
      </c>
      <c r="L7" s="11">
        <v>21</v>
      </c>
      <c r="M7" s="11">
        <v>33</v>
      </c>
    </row>
    <row r="8" spans="1:16" ht="19.5" customHeight="1" x14ac:dyDescent="0.45">
      <c r="B8" s="42" t="s">
        <v>107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48</v>
      </c>
      <c r="K8" s="12">
        <v>35</v>
      </c>
      <c r="L8" s="12">
        <v>19</v>
      </c>
      <c r="M8" s="12">
        <v>63</v>
      </c>
    </row>
    <row r="9" spans="1:16" ht="19.5" customHeight="1" x14ac:dyDescent="0.45">
      <c r="B9" s="46" t="s">
        <v>96</v>
      </c>
      <c r="C9" s="10">
        <v>42</v>
      </c>
      <c r="D9" s="10">
        <v>54</v>
      </c>
      <c r="E9" s="10">
        <v>88</v>
      </c>
      <c r="F9" s="10">
        <v>32</v>
      </c>
      <c r="G9" s="10">
        <v>73</v>
      </c>
      <c r="H9" s="10">
        <v>72</v>
      </c>
      <c r="I9" s="10">
        <v>47</v>
      </c>
      <c r="J9" s="10">
        <v>79</v>
      </c>
      <c r="K9" s="11">
        <v>16</v>
      </c>
      <c r="L9" s="11">
        <v>60</v>
      </c>
      <c r="M9" s="11">
        <v>40</v>
      </c>
    </row>
    <row r="10" spans="1:16" ht="19.5" customHeight="1" x14ac:dyDescent="0.45">
      <c r="B10" s="42" t="s">
        <v>97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50</v>
      </c>
      <c r="K10" s="12">
        <v>29</v>
      </c>
      <c r="L10" s="12">
        <v>44</v>
      </c>
      <c r="M10" s="12">
        <v>70</v>
      </c>
    </row>
    <row r="11" spans="1:16" ht="19.5" customHeight="1" x14ac:dyDescent="0.45">
      <c r="B11" s="46" t="s">
        <v>87</v>
      </c>
      <c r="C11" s="10">
        <v>32</v>
      </c>
      <c r="D11" s="10">
        <v>43</v>
      </c>
      <c r="E11" s="10">
        <v>37</v>
      </c>
      <c r="F11" s="10">
        <v>42</v>
      </c>
      <c r="G11" s="10">
        <v>25</v>
      </c>
      <c r="H11" s="10">
        <v>37</v>
      </c>
      <c r="I11" s="10">
        <v>36</v>
      </c>
      <c r="J11" s="10">
        <v>67</v>
      </c>
      <c r="K11" s="11">
        <v>27</v>
      </c>
      <c r="L11" s="11">
        <v>47</v>
      </c>
      <c r="M11" s="11">
        <v>45</v>
      </c>
    </row>
    <row r="12" spans="1:16" ht="19.5" customHeight="1" x14ac:dyDescent="0.45">
      <c r="B12" s="42" t="s">
        <v>103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39</v>
      </c>
      <c r="K12" s="12">
        <v>75</v>
      </c>
      <c r="L12" s="12">
        <v>53</v>
      </c>
      <c r="M12" s="12">
        <v>64</v>
      </c>
    </row>
    <row r="13" spans="1:16" ht="19.5" customHeight="1" x14ac:dyDescent="0.45">
      <c r="B13" s="46" t="s">
        <v>94</v>
      </c>
      <c r="C13" s="10">
        <v>38</v>
      </c>
      <c r="D13" s="10">
        <v>15</v>
      </c>
      <c r="E13" s="10">
        <v>83</v>
      </c>
      <c r="F13" s="10">
        <v>78</v>
      </c>
      <c r="G13" s="10">
        <v>38</v>
      </c>
      <c r="H13" s="10">
        <v>62</v>
      </c>
      <c r="I13" s="10">
        <v>43</v>
      </c>
      <c r="J13" s="10">
        <v>91</v>
      </c>
      <c r="K13" s="11">
        <v>31</v>
      </c>
      <c r="L13" s="11">
        <v>17</v>
      </c>
      <c r="M13" s="11">
        <v>35</v>
      </c>
    </row>
    <row r="14" spans="1:16" ht="19.5" customHeight="1" x14ac:dyDescent="0.45">
      <c r="B14" s="42" t="s">
        <v>83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63</v>
      </c>
      <c r="K14" s="12">
        <v>49</v>
      </c>
      <c r="L14" s="12">
        <v>40</v>
      </c>
      <c r="M14" s="12">
        <v>64</v>
      </c>
    </row>
    <row r="15" spans="1:16" ht="19.5" customHeight="1" x14ac:dyDescent="0.45">
      <c r="B15" s="46" t="s">
        <v>102</v>
      </c>
      <c r="C15" s="10">
        <v>49</v>
      </c>
      <c r="D15" s="10">
        <v>31</v>
      </c>
      <c r="E15" s="10">
        <v>49</v>
      </c>
      <c r="F15" s="10">
        <v>86</v>
      </c>
      <c r="G15" s="10">
        <v>18</v>
      </c>
      <c r="H15" s="10">
        <v>80</v>
      </c>
      <c r="I15" s="10">
        <v>56</v>
      </c>
      <c r="J15" s="10">
        <v>52</v>
      </c>
      <c r="K15" s="11">
        <v>15</v>
      </c>
      <c r="L15" s="11">
        <v>35</v>
      </c>
      <c r="M15" s="11">
        <v>39</v>
      </c>
    </row>
    <row r="16" spans="1:16" ht="19.5" customHeight="1" x14ac:dyDescent="0.45">
      <c r="B16" s="42" t="s">
        <v>95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95</v>
      </c>
      <c r="K16" s="12">
        <v>59</v>
      </c>
      <c r="L16" s="12">
        <v>37</v>
      </c>
      <c r="M16" s="12">
        <v>67</v>
      </c>
    </row>
    <row r="17" spans="2:13" ht="19.5" customHeight="1" x14ac:dyDescent="0.45">
      <c r="B17" s="46" t="s">
        <v>84</v>
      </c>
      <c r="C17" s="10">
        <v>37</v>
      </c>
      <c r="D17" s="10">
        <v>17</v>
      </c>
      <c r="E17" s="10">
        <v>47</v>
      </c>
      <c r="F17" s="10">
        <v>41</v>
      </c>
      <c r="G17" s="10">
        <v>14</v>
      </c>
      <c r="H17" s="10">
        <v>59</v>
      </c>
      <c r="I17" s="10">
        <v>42</v>
      </c>
      <c r="J17" s="10">
        <v>36</v>
      </c>
      <c r="K17" s="11">
        <v>37</v>
      </c>
      <c r="L17" s="11">
        <v>19</v>
      </c>
      <c r="M17" s="11">
        <v>33</v>
      </c>
    </row>
    <row r="18" spans="2:13" ht="19.5" customHeight="1" x14ac:dyDescent="0.45">
      <c r="B18" s="42" t="s">
        <v>82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62</v>
      </c>
      <c r="K18" s="12">
        <v>62</v>
      </c>
      <c r="L18" s="12">
        <v>28</v>
      </c>
      <c r="M18" s="12">
        <v>76</v>
      </c>
    </row>
    <row r="19" spans="2:13" ht="19.5" customHeight="1" x14ac:dyDescent="0.45">
      <c r="B19" s="46" t="s">
        <v>92</v>
      </c>
      <c r="C19" s="10">
        <v>21</v>
      </c>
      <c r="D19" s="10">
        <v>23</v>
      </c>
      <c r="E19" s="10">
        <v>33</v>
      </c>
      <c r="F19" s="10">
        <v>33</v>
      </c>
      <c r="G19" s="10">
        <v>11</v>
      </c>
      <c r="H19" s="10">
        <v>40</v>
      </c>
      <c r="I19" s="10">
        <v>24</v>
      </c>
      <c r="J19" s="10">
        <v>97</v>
      </c>
      <c r="K19" s="11">
        <v>70</v>
      </c>
      <c r="L19" s="11">
        <v>26</v>
      </c>
      <c r="M19" s="11">
        <v>64</v>
      </c>
    </row>
    <row r="20" spans="2:13" ht="19.5" customHeight="1" x14ac:dyDescent="0.45">
      <c r="B20" s="42" t="s">
        <v>90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83</v>
      </c>
      <c r="K20" s="12">
        <v>28</v>
      </c>
      <c r="L20" s="12">
        <v>51</v>
      </c>
      <c r="M20" s="12">
        <v>82</v>
      </c>
    </row>
    <row r="21" spans="2:13" ht="19.5" customHeight="1" x14ac:dyDescent="0.45">
      <c r="B21" s="46" t="s">
        <v>100</v>
      </c>
      <c r="C21" s="10">
        <v>52</v>
      </c>
      <c r="D21" s="10">
        <v>27</v>
      </c>
      <c r="E21" s="10">
        <v>46</v>
      </c>
      <c r="F21" s="10">
        <v>24</v>
      </c>
      <c r="G21" s="10">
        <v>74</v>
      </c>
      <c r="H21" s="10">
        <v>18</v>
      </c>
      <c r="I21" s="10">
        <v>59</v>
      </c>
      <c r="J21" s="10">
        <v>49</v>
      </c>
      <c r="K21" s="11">
        <v>73</v>
      </c>
      <c r="L21" s="11">
        <v>31</v>
      </c>
      <c r="M21" s="11">
        <v>73</v>
      </c>
    </row>
    <row r="22" spans="2:13" ht="19.5" customHeight="1" x14ac:dyDescent="0.45">
      <c r="B22" s="42" t="s">
        <v>85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36</v>
      </c>
      <c r="K22" s="12">
        <v>29</v>
      </c>
      <c r="L22" s="12">
        <v>22</v>
      </c>
      <c r="M22" s="12">
        <v>47</v>
      </c>
    </row>
    <row r="23" spans="2:13" ht="19.5" customHeight="1" x14ac:dyDescent="0.45">
      <c r="B23" s="46" t="s">
        <v>89</v>
      </c>
      <c r="C23" s="10">
        <v>63</v>
      </c>
      <c r="D23" s="10">
        <v>32</v>
      </c>
      <c r="E23" s="10">
        <v>86</v>
      </c>
      <c r="F23" s="10">
        <v>41</v>
      </c>
      <c r="G23" s="10">
        <v>23</v>
      </c>
      <c r="H23" s="10">
        <v>57</v>
      </c>
      <c r="I23" s="10">
        <v>70</v>
      </c>
      <c r="J23" s="10">
        <v>75</v>
      </c>
      <c r="K23" s="11">
        <v>28</v>
      </c>
      <c r="L23" s="11">
        <v>36</v>
      </c>
      <c r="M23" s="11">
        <v>88</v>
      </c>
    </row>
    <row r="24" spans="2:13" ht="19.5" customHeight="1" x14ac:dyDescent="0.45">
      <c r="B24" s="42" t="s">
        <v>104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2">
        <v>45</v>
      </c>
      <c r="L24" s="12">
        <v>36</v>
      </c>
      <c r="M24" s="12">
        <v>55</v>
      </c>
    </row>
    <row r="25" spans="2:13" ht="19.5" customHeight="1" x14ac:dyDescent="0.45">
      <c r="B25" s="46" t="s">
        <v>93</v>
      </c>
      <c r="C25" s="10">
        <v>36</v>
      </c>
      <c r="D25" s="10">
        <v>31</v>
      </c>
      <c r="E25" s="10">
        <v>59</v>
      </c>
      <c r="F25" s="10">
        <v>40</v>
      </c>
      <c r="G25" s="10">
        <v>36</v>
      </c>
      <c r="H25" s="10">
        <v>19</v>
      </c>
      <c r="I25" s="10">
        <v>40</v>
      </c>
      <c r="J25" s="10">
        <v>65</v>
      </c>
      <c r="K25" s="11">
        <v>51</v>
      </c>
      <c r="L25" s="11">
        <v>35</v>
      </c>
      <c r="M25" s="11">
        <v>77</v>
      </c>
    </row>
    <row r="26" spans="2:13" ht="19.5" customHeight="1" x14ac:dyDescent="0.45">
      <c r="B26" s="42" t="s">
        <v>91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86</v>
      </c>
      <c r="K26" s="12">
        <v>50</v>
      </c>
      <c r="L26" s="12">
        <v>19</v>
      </c>
      <c r="M26" s="12">
        <v>65</v>
      </c>
    </row>
    <row r="27" spans="2:13" ht="19.5" customHeight="1" x14ac:dyDescent="0.45">
      <c r="B27" s="46" t="s">
        <v>98</v>
      </c>
      <c r="C27" s="10">
        <v>33</v>
      </c>
      <c r="D27" s="10">
        <v>25</v>
      </c>
      <c r="E27" s="10">
        <v>50</v>
      </c>
      <c r="F27" s="10">
        <v>35</v>
      </c>
      <c r="G27" s="10">
        <v>70</v>
      </c>
      <c r="H27" s="10">
        <v>42</v>
      </c>
      <c r="I27" s="10">
        <v>37</v>
      </c>
      <c r="J27" s="10">
        <v>43</v>
      </c>
      <c r="K27" s="11">
        <v>50</v>
      </c>
      <c r="L27" s="11">
        <v>28</v>
      </c>
      <c r="M27" s="11">
        <v>29</v>
      </c>
    </row>
    <row r="28" spans="2:13" ht="19.5" customHeight="1" x14ac:dyDescent="0.45">
      <c r="B28" s="42" t="s">
        <v>109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50</v>
      </c>
      <c r="K28" s="12">
        <v>71</v>
      </c>
      <c r="L28" s="12">
        <v>56</v>
      </c>
      <c r="M28" s="12">
        <v>63</v>
      </c>
    </row>
    <row r="29" spans="2:13" ht="19.5" customHeight="1" x14ac:dyDescent="0.45">
      <c r="B29" s="46" t="s">
        <v>108</v>
      </c>
      <c r="C29" s="10">
        <v>61</v>
      </c>
      <c r="D29" s="10">
        <v>25</v>
      </c>
      <c r="E29" s="10">
        <v>55</v>
      </c>
      <c r="F29" s="10">
        <v>90</v>
      </c>
      <c r="G29" s="10">
        <v>41</v>
      </c>
      <c r="H29" s="10">
        <v>65</v>
      </c>
      <c r="I29" s="10">
        <v>68</v>
      </c>
      <c r="J29" s="10">
        <v>53</v>
      </c>
      <c r="K29" s="11">
        <v>65</v>
      </c>
      <c r="L29" s="11">
        <v>28</v>
      </c>
      <c r="M29" s="11">
        <v>63</v>
      </c>
    </row>
    <row r="30" spans="2:13" ht="19.5" customHeight="1" x14ac:dyDescent="0.45">
      <c r="B30" s="42" t="s">
        <v>86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98</v>
      </c>
      <c r="K30" s="12">
        <v>26</v>
      </c>
      <c r="L30" s="12">
        <v>24</v>
      </c>
      <c r="M30" s="12">
        <v>32</v>
      </c>
    </row>
    <row r="31" spans="2:13" ht="19.5" customHeight="1" x14ac:dyDescent="0.45">
      <c r="B31" s="46" t="s">
        <v>106</v>
      </c>
      <c r="C31" s="10">
        <v>21</v>
      </c>
      <c r="D31" s="10">
        <v>14</v>
      </c>
      <c r="E31" s="10">
        <v>22</v>
      </c>
      <c r="F31" s="10">
        <v>84</v>
      </c>
      <c r="G31" s="10">
        <v>56</v>
      </c>
      <c r="H31" s="10">
        <v>98</v>
      </c>
      <c r="I31" s="10">
        <v>24</v>
      </c>
      <c r="J31" s="10">
        <v>40</v>
      </c>
      <c r="K31" s="11">
        <v>20</v>
      </c>
      <c r="L31" s="11">
        <v>16</v>
      </c>
      <c r="M31" s="11">
        <v>63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8C4AD-3DBE-4ED9-A2AD-9350C65D33BE}">
  <sheetPr codeName="Sheet54"/>
  <dimension ref="A1:P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6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5" customHeight="1" x14ac:dyDescent="0.35">
      <c r="B2" s="41" t="s">
        <v>81</v>
      </c>
      <c r="C2" s="41" t="s">
        <v>116</v>
      </c>
      <c r="D2" s="41" t="s">
        <v>121</v>
      </c>
      <c r="E2" s="41" t="s">
        <v>120</v>
      </c>
      <c r="F2" s="41" t="s">
        <v>119</v>
      </c>
      <c r="G2" s="41" t="s">
        <v>112</v>
      </c>
      <c r="H2" s="41" t="s">
        <v>114</v>
      </c>
      <c r="I2" s="41" t="s">
        <v>115</v>
      </c>
      <c r="J2" s="41" t="s">
        <v>118</v>
      </c>
      <c r="K2" s="41" t="s">
        <v>113</v>
      </c>
      <c r="L2" s="41" t="s">
        <v>117</v>
      </c>
      <c r="M2" s="41" t="s">
        <v>111</v>
      </c>
    </row>
    <row r="3" spans="1:16" ht="19.5" customHeight="1" x14ac:dyDescent="0.45">
      <c r="B3" s="42" t="s">
        <v>100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47</v>
      </c>
      <c r="J3" s="1">
        <v>49</v>
      </c>
      <c r="K3" s="1">
        <v>17</v>
      </c>
      <c r="L3" s="1">
        <v>24</v>
      </c>
      <c r="M3" s="1">
        <v>64</v>
      </c>
    </row>
    <row r="4" spans="1:16" ht="19.5" customHeight="1" x14ac:dyDescent="0.45">
      <c r="B4" s="42" t="s">
        <v>109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66</v>
      </c>
      <c r="K4" s="1">
        <v>25</v>
      </c>
      <c r="L4" s="1">
        <v>12</v>
      </c>
      <c r="M4" s="1">
        <v>34</v>
      </c>
    </row>
    <row r="5" spans="1:16" ht="19.5" customHeight="1" x14ac:dyDescent="0.45">
      <c r="B5" s="42" t="s">
        <v>108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23</v>
      </c>
      <c r="J5" s="1">
        <v>58</v>
      </c>
      <c r="K5" s="1">
        <v>18</v>
      </c>
      <c r="L5" s="1">
        <v>50</v>
      </c>
      <c r="M5" s="1">
        <v>40</v>
      </c>
    </row>
    <row r="6" spans="1:16" ht="19.5" customHeight="1" x14ac:dyDescent="0.45">
      <c r="B6" s="42" t="s">
        <v>103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41</v>
      </c>
      <c r="K6" s="1">
        <v>52</v>
      </c>
      <c r="L6" s="1">
        <v>25</v>
      </c>
      <c r="M6" s="1">
        <v>83</v>
      </c>
    </row>
    <row r="7" spans="1:16" ht="19.5" customHeight="1" x14ac:dyDescent="0.45">
      <c r="B7" s="42" t="s">
        <v>101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21</v>
      </c>
      <c r="J7" s="1">
        <v>90</v>
      </c>
      <c r="K7" s="1">
        <v>68</v>
      </c>
      <c r="L7" s="1">
        <v>21</v>
      </c>
      <c r="M7" s="1">
        <v>33</v>
      </c>
    </row>
    <row r="8" spans="1:16" ht="19.5" customHeight="1" x14ac:dyDescent="0.45">
      <c r="B8" s="42" t="s">
        <v>104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48</v>
      </c>
      <c r="K8" s="1">
        <v>35</v>
      </c>
      <c r="L8" s="1">
        <v>19</v>
      </c>
      <c r="M8" s="1">
        <v>63</v>
      </c>
    </row>
    <row r="9" spans="1:16" ht="19.5" customHeight="1" x14ac:dyDescent="0.45">
      <c r="B9" s="42" t="s">
        <v>92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47</v>
      </c>
      <c r="J9" s="1">
        <v>79</v>
      </c>
      <c r="K9" s="1">
        <v>16</v>
      </c>
      <c r="L9" s="1">
        <v>60</v>
      </c>
      <c r="M9" s="1">
        <v>40</v>
      </c>
    </row>
    <row r="10" spans="1:16" ht="19.5" customHeight="1" x14ac:dyDescent="0.45">
      <c r="B10" s="42" t="s">
        <v>85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50</v>
      </c>
      <c r="K10" s="1">
        <v>29</v>
      </c>
      <c r="L10" s="1">
        <v>44</v>
      </c>
      <c r="M10" s="1">
        <v>70</v>
      </c>
    </row>
    <row r="11" spans="1:16" ht="19.5" customHeight="1" x14ac:dyDescent="0.45">
      <c r="B11" s="42" t="s">
        <v>84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36</v>
      </c>
      <c r="J11" s="1">
        <v>67</v>
      </c>
      <c r="K11" s="1">
        <v>27</v>
      </c>
      <c r="L11" s="1">
        <v>47</v>
      </c>
      <c r="M11" s="1">
        <v>45</v>
      </c>
    </row>
    <row r="12" spans="1:16" ht="19.5" customHeight="1" x14ac:dyDescent="0.45">
      <c r="B12" s="42" t="s">
        <v>86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39</v>
      </c>
      <c r="K12" s="1">
        <v>75</v>
      </c>
      <c r="L12" s="1">
        <v>53</v>
      </c>
      <c r="M12" s="1">
        <v>64</v>
      </c>
    </row>
    <row r="13" spans="1:16" ht="19.5" customHeight="1" x14ac:dyDescent="0.45">
      <c r="B13" s="42" t="s">
        <v>90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43</v>
      </c>
      <c r="J13" s="1">
        <v>91</v>
      </c>
      <c r="K13" s="1">
        <v>31</v>
      </c>
      <c r="L13" s="1">
        <v>17</v>
      </c>
      <c r="M13" s="1">
        <v>35</v>
      </c>
    </row>
    <row r="14" spans="1:16" ht="19.5" customHeight="1" x14ac:dyDescent="0.45">
      <c r="B14" s="42" t="s">
        <v>89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63</v>
      </c>
      <c r="K14" s="1">
        <v>49</v>
      </c>
      <c r="L14" s="1">
        <v>40</v>
      </c>
      <c r="M14" s="1">
        <v>64</v>
      </c>
    </row>
    <row r="15" spans="1:16" ht="19.5" customHeight="1" x14ac:dyDescent="0.45">
      <c r="B15" s="42" t="s">
        <v>97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56</v>
      </c>
      <c r="J15" s="1">
        <v>52</v>
      </c>
      <c r="K15" s="1">
        <v>15</v>
      </c>
      <c r="L15" s="1">
        <v>35</v>
      </c>
      <c r="M15" s="1">
        <v>39</v>
      </c>
    </row>
    <row r="16" spans="1:16" ht="19.5" customHeight="1" x14ac:dyDescent="0.45">
      <c r="B16" s="42" t="s">
        <v>99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95</v>
      </c>
      <c r="K16" s="1">
        <v>59</v>
      </c>
      <c r="L16" s="1">
        <v>37</v>
      </c>
      <c r="M16" s="1">
        <v>67</v>
      </c>
    </row>
    <row r="17" spans="2:13" ht="19.5" customHeight="1" x14ac:dyDescent="0.45">
      <c r="B17" s="42" t="s">
        <v>106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42</v>
      </c>
      <c r="J17" s="1">
        <v>36</v>
      </c>
      <c r="K17" s="1">
        <v>37</v>
      </c>
      <c r="L17" s="1">
        <v>19</v>
      </c>
      <c r="M17" s="1">
        <v>33</v>
      </c>
    </row>
    <row r="18" spans="2:13" ht="19.5" customHeight="1" x14ac:dyDescent="0.45">
      <c r="B18" s="42" t="s">
        <v>91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62</v>
      </c>
      <c r="K18" s="1">
        <v>62</v>
      </c>
      <c r="L18" s="1">
        <v>28</v>
      </c>
      <c r="M18" s="1">
        <v>76</v>
      </c>
    </row>
    <row r="19" spans="2:13" ht="19.5" customHeight="1" x14ac:dyDescent="0.45">
      <c r="B19" s="42" t="s">
        <v>83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24</v>
      </c>
      <c r="J19" s="1">
        <v>97</v>
      </c>
      <c r="K19" s="1">
        <v>70</v>
      </c>
      <c r="L19" s="1">
        <v>26</v>
      </c>
      <c r="M19" s="1">
        <v>64</v>
      </c>
    </row>
    <row r="20" spans="2:13" ht="19.5" customHeight="1" x14ac:dyDescent="0.45">
      <c r="B20" s="42" t="s">
        <v>82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83</v>
      </c>
      <c r="K20" s="1">
        <v>28</v>
      </c>
      <c r="L20" s="1">
        <v>51</v>
      </c>
      <c r="M20" s="1">
        <v>82</v>
      </c>
    </row>
    <row r="21" spans="2:13" ht="19.5" customHeight="1" x14ac:dyDescent="0.45">
      <c r="B21" s="42" t="s">
        <v>95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59</v>
      </c>
      <c r="J21" s="1">
        <v>49</v>
      </c>
      <c r="K21" s="1">
        <v>73</v>
      </c>
      <c r="L21" s="1">
        <v>31</v>
      </c>
      <c r="M21" s="1">
        <v>73</v>
      </c>
    </row>
    <row r="22" spans="2:13" ht="19.5" customHeight="1" x14ac:dyDescent="0.45">
      <c r="B22" s="42" t="s">
        <v>105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36</v>
      </c>
      <c r="K22" s="1">
        <v>29</v>
      </c>
      <c r="L22" s="1">
        <v>22</v>
      </c>
      <c r="M22" s="1">
        <v>47</v>
      </c>
    </row>
    <row r="23" spans="2:13" ht="19.5" customHeight="1" x14ac:dyDescent="0.45">
      <c r="B23" s="42" t="s">
        <v>107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70</v>
      </c>
      <c r="J23" s="1">
        <v>75</v>
      </c>
      <c r="K23" s="1">
        <v>28</v>
      </c>
      <c r="L23" s="1">
        <v>36</v>
      </c>
      <c r="M23" s="1">
        <v>88</v>
      </c>
    </row>
    <row r="24" spans="2:13" ht="19.5" customHeight="1" x14ac:dyDescent="0.45">
      <c r="B24" s="42" t="s">
        <v>88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45">
      <c r="B25" s="42" t="s">
        <v>93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40</v>
      </c>
      <c r="J25" s="1">
        <v>65</v>
      </c>
      <c r="K25" s="1">
        <v>51</v>
      </c>
      <c r="L25" s="1">
        <v>35</v>
      </c>
      <c r="M25" s="1">
        <v>77</v>
      </c>
    </row>
    <row r="26" spans="2:13" ht="19.5" customHeight="1" x14ac:dyDescent="0.45">
      <c r="B26" s="42" t="s">
        <v>94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86</v>
      </c>
      <c r="K26" s="1">
        <v>50</v>
      </c>
      <c r="L26" s="1">
        <v>19</v>
      </c>
      <c r="M26" s="1">
        <v>65</v>
      </c>
    </row>
    <row r="27" spans="2:13" ht="19.5" customHeight="1" x14ac:dyDescent="0.45">
      <c r="B27" s="42" t="s">
        <v>87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45">
      <c r="B28" s="42" t="s">
        <v>102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50</v>
      </c>
      <c r="K28" s="1">
        <v>71</v>
      </c>
      <c r="L28" s="1">
        <v>56</v>
      </c>
      <c r="M28" s="1">
        <v>63</v>
      </c>
    </row>
    <row r="29" spans="2:13" ht="19.5" customHeight="1" x14ac:dyDescent="0.45">
      <c r="B29" s="42" t="s">
        <v>110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68</v>
      </c>
      <c r="J29" s="1">
        <v>53</v>
      </c>
      <c r="K29" s="1">
        <v>65</v>
      </c>
      <c r="L29" s="1">
        <v>28</v>
      </c>
      <c r="M29" s="1">
        <v>63</v>
      </c>
    </row>
    <row r="30" spans="2:13" ht="19.5" customHeight="1" x14ac:dyDescent="0.45">
      <c r="B30" s="42" t="s">
        <v>96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98</v>
      </c>
      <c r="K30" s="1">
        <v>26</v>
      </c>
      <c r="L30" s="1">
        <v>24</v>
      </c>
      <c r="M30" s="1">
        <v>32</v>
      </c>
    </row>
    <row r="31" spans="2:13" ht="19.5" customHeight="1" x14ac:dyDescent="0.45">
      <c r="B31" s="42" t="s">
        <v>98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24</v>
      </c>
      <c r="J31" s="1">
        <v>40</v>
      </c>
      <c r="K31" s="1">
        <v>20</v>
      </c>
      <c r="L31" s="1">
        <v>16</v>
      </c>
      <c r="M31" s="1">
        <v>63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BDE3-38DB-4E5C-9637-4D8646A2B874}">
  <sheetPr codeName="Sheet55"/>
  <dimension ref="A1:P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6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5" customHeight="1" x14ac:dyDescent="0.35">
      <c r="B2" s="41" t="s">
        <v>81</v>
      </c>
      <c r="C2" s="41" t="s">
        <v>113</v>
      </c>
      <c r="D2" s="41" t="s">
        <v>112</v>
      </c>
      <c r="E2" s="41" t="s">
        <v>118</v>
      </c>
      <c r="F2" s="41" t="s">
        <v>116</v>
      </c>
      <c r="G2" s="41" t="s">
        <v>119</v>
      </c>
      <c r="H2" s="41" t="s">
        <v>115</v>
      </c>
      <c r="I2" s="41" t="s">
        <v>117</v>
      </c>
      <c r="J2" s="41" t="s">
        <v>114</v>
      </c>
      <c r="K2" s="41" t="s">
        <v>120</v>
      </c>
      <c r="L2" s="41" t="s">
        <v>121</v>
      </c>
      <c r="M2" s="41" t="s">
        <v>111</v>
      </c>
    </row>
    <row r="3" spans="1:16" ht="19.5" customHeight="1" x14ac:dyDescent="0.45">
      <c r="B3" s="42" t="s">
        <v>101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47</v>
      </c>
      <c r="J3" s="1">
        <v>49</v>
      </c>
      <c r="K3" s="1">
        <v>17</v>
      </c>
      <c r="L3" s="1">
        <v>24</v>
      </c>
      <c r="M3" s="1">
        <v>64</v>
      </c>
    </row>
    <row r="4" spans="1:16" ht="19.5" customHeight="1" x14ac:dyDescent="0.45">
      <c r="B4" s="42" t="s">
        <v>82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66</v>
      </c>
      <c r="K4" s="1">
        <v>25</v>
      </c>
      <c r="L4" s="1">
        <v>12</v>
      </c>
      <c r="M4" s="1">
        <v>34</v>
      </c>
    </row>
    <row r="5" spans="1:16" ht="19.5" customHeight="1" x14ac:dyDescent="0.45">
      <c r="B5" s="42" t="s">
        <v>102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23</v>
      </c>
      <c r="J5" s="1">
        <v>58</v>
      </c>
      <c r="K5" s="1">
        <v>18</v>
      </c>
      <c r="L5" s="1">
        <v>50</v>
      </c>
      <c r="M5" s="1">
        <v>40</v>
      </c>
    </row>
    <row r="6" spans="1:16" ht="19.5" customHeight="1" x14ac:dyDescent="0.45">
      <c r="B6" s="42" t="s">
        <v>84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41</v>
      </c>
      <c r="K6" s="1">
        <v>52</v>
      </c>
      <c r="L6" s="1">
        <v>25</v>
      </c>
      <c r="M6" s="1">
        <v>83</v>
      </c>
    </row>
    <row r="7" spans="1:16" ht="19.5" customHeight="1" x14ac:dyDescent="0.45">
      <c r="B7" s="42" t="s">
        <v>83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21</v>
      </c>
      <c r="J7" s="1">
        <v>90</v>
      </c>
      <c r="K7" s="1">
        <v>68</v>
      </c>
      <c r="L7" s="1">
        <v>21</v>
      </c>
      <c r="M7" s="1">
        <v>33</v>
      </c>
    </row>
    <row r="8" spans="1:16" ht="19.5" customHeight="1" x14ac:dyDescent="0.45">
      <c r="B8" s="42" t="s">
        <v>92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48</v>
      </c>
      <c r="K8" s="1">
        <v>35</v>
      </c>
      <c r="L8" s="1">
        <v>19</v>
      </c>
      <c r="M8" s="1">
        <v>63</v>
      </c>
    </row>
    <row r="9" spans="1:16" ht="19.5" customHeight="1" x14ac:dyDescent="0.45">
      <c r="B9" s="42" t="s">
        <v>107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47</v>
      </c>
      <c r="J9" s="1">
        <v>79</v>
      </c>
      <c r="K9" s="1">
        <v>16</v>
      </c>
      <c r="L9" s="1">
        <v>60</v>
      </c>
      <c r="M9" s="1">
        <v>40</v>
      </c>
    </row>
    <row r="10" spans="1:16" ht="19.5" customHeight="1" x14ac:dyDescent="0.45">
      <c r="B10" s="42" t="s">
        <v>87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50</v>
      </c>
      <c r="K10" s="1">
        <v>29</v>
      </c>
      <c r="L10" s="1">
        <v>44</v>
      </c>
      <c r="M10" s="1">
        <v>70</v>
      </c>
    </row>
    <row r="11" spans="1:16" ht="19.5" customHeight="1" x14ac:dyDescent="0.45">
      <c r="B11" s="42" t="s">
        <v>99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36</v>
      </c>
      <c r="J11" s="1">
        <v>67</v>
      </c>
      <c r="K11" s="1">
        <v>27</v>
      </c>
      <c r="L11" s="1">
        <v>47</v>
      </c>
      <c r="M11" s="1">
        <v>45</v>
      </c>
    </row>
    <row r="12" spans="1:16" ht="19.5" customHeight="1" x14ac:dyDescent="0.45">
      <c r="B12" s="42" t="s">
        <v>100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39</v>
      </c>
      <c r="K12" s="1">
        <v>75</v>
      </c>
      <c r="L12" s="1">
        <v>53</v>
      </c>
      <c r="M12" s="1">
        <v>64</v>
      </c>
    </row>
    <row r="13" spans="1:16" ht="19.5" customHeight="1" x14ac:dyDescent="0.45">
      <c r="B13" s="42" t="s">
        <v>88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43</v>
      </c>
      <c r="J13" s="1">
        <v>91</v>
      </c>
      <c r="K13" s="1">
        <v>31</v>
      </c>
      <c r="L13" s="1">
        <v>17</v>
      </c>
      <c r="M13" s="1">
        <v>35</v>
      </c>
    </row>
    <row r="14" spans="1:16" ht="19.5" customHeight="1" x14ac:dyDescent="0.45">
      <c r="B14" s="42" t="s">
        <v>97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63</v>
      </c>
      <c r="K14" s="1">
        <v>49</v>
      </c>
      <c r="L14" s="1">
        <v>40</v>
      </c>
      <c r="M14" s="1">
        <v>64</v>
      </c>
    </row>
    <row r="15" spans="1:16" ht="19.5" customHeight="1" x14ac:dyDescent="0.45">
      <c r="B15" s="42" t="s">
        <v>105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56</v>
      </c>
      <c r="J15" s="1">
        <v>52</v>
      </c>
      <c r="K15" s="1">
        <v>15</v>
      </c>
      <c r="L15" s="1">
        <v>35</v>
      </c>
      <c r="M15" s="1">
        <v>39</v>
      </c>
    </row>
    <row r="16" spans="1:16" ht="19.5" customHeight="1" x14ac:dyDescent="0.45">
      <c r="B16" s="42" t="s">
        <v>89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95</v>
      </c>
      <c r="K16" s="1">
        <v>59</v>
      </c>
      <c r="L16" s="1">
        <v>37</v>
      </c>
      <c r="M16" s="1">
        <v>67</v>
      </c>
    </row>
    <row r="17" spans="2:13" ht="19.5" customHeight="1" x14ac:dyDescent="0.45">
      <c r="B17" s="42" t="s">
        <v>109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42</v>
      </c>
      <c r="J17" s="1">
        <v>36</v>
      </c>
      <c r="K17" s="1">
        <v>37</v>
      </c>
      <c r="L17" s="1">
        <v>19</v>
      </c>
      <c r="M17" s="1">
        <v>33</v>
      </c>
    </row>
    <row r="18" spans="2:13" ht="19.5" customHeight="1" x14ac:dyDescent="0.45">
      <c r="B18" s="42" t="s">
        <v>110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62</v>
      </c>
      <c r="K18" s="1">
        <v>62</v>
      </c>
      <c r="L18" s="1">
        <v>28</v>
      </c>
      <c r="M18" s="1">
        <v>76</v>
      </c>
    </row>
    <row r="19" spans="2:13" ht="19.5" customHeight="1" x14ac:dyDescent="0.45">
      <c r="B19" s="42" t="s">
        <v>94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24</v>
      </c>
      <c r="J19" s="1">
        <v>97</v>
      </c>
      <c r="K19" s="1">
        <v>70</v>
      </c>
      <c r="L19" s="1">
        <v>26</v>
      </c>
      <c r="M19" s="1">
        <v>64</v>
      </c>
    </row>
    <row r="20" spans="2:13" ht="19.5" customHeight="1" x14ac:dyDescent="0.45">
      <c r="B20" s="42" t="s">
        <v>95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83</v>
      </c>
      <c r="K20" s="1">
        <v>28</v>
      </c>
      <c r="L20" s="1">
        <v>51</v>
      </c>
      <c r="M20" s="1">
        <v>82</v>
      </c>
    </row>
    <row r="21" spans="2:13" ht="19.5" customHeight="1" x14ac:dyDescent="0.45">
      <c r="B21" s="42" t="s">
        <v>103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59</v>
      </c>
      <c r="J21" s="1">
        <v>49</v>
      </c>
      <c r="K21" s="1">
        <v>73</v>
      </c>
      <c r="L21" s="1">
        <v>31</v>
      </c>
      <c r="M21" s="1">
        <v>73</v>
      </c>
    </row>
    <row r="22" spans="2:13" ht="19.5" customHeight="1" x14ac:dyDescent="0.45">
      <c r="B22" s="42" t="s">
        <v>96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36</v>
      </c>
      <c r="K22" s="1">
        <v>29</v>
      </c>
      <c r="L22" s="1">
        <v>22</v>
      </c>
      <c r="M22" s="1">
        <v>47</v>
      </c>
    </row>
    <row r="23" spans="2:13" ht="19.5" customHeight="1" x14ac:dyDescent="0.45">
      <c r="B23" s="42" t="s">
        <v>90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70</v>
      </c>
      <c r="J23" s="1">
        <v>75</v>
      </c>
      <c r="K23" s="1">
        <v>28</v>
      </c>
      <c r="L23" s="1">
        <v>36</v>
      </c>
      <c r="M23" s="1">
        <v>88</v>
      </c>
    </row>
    <row r="24" spans="2:13" ht="19.5" customHeight="1" x14ac:dyDescent="0.45">
      <c r="B24" s="42" t="s">
        <v>104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45">
      <c r="B25" s="42" t="s">
        <v>91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40</v>
      </c>
      <c r="J25" s="1">
        <v>65</v>
      </c>
      <c r="K25" s="1">
        <v>51</v>
      </c>
      <c r="L25" s="1">
        <v>35</v>
      </c>
      <c r="M25" s="1">
        <v>77</v>
      </c>
    </row>
    <row r="26" spans="2:13" ht="19.5" customHeight="1" x14ac:dyDescent="0.45">
      <c r="B26" s="42" t="s">
        <v>108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86</v>
      </c>
      <c r="K26" s="1">
        <v>50</v>
      </c>
      <c r="L26" s="1">
        <v>19</v>
      </c>
      <c r="M26" s="1">
        <v>65</v>
      </c>
    </row>
    <row r="27" spans="2:13" ht="19.5" customHeight="1" x14ac:dyDescent="0.45">
      <c r="B27" s="42" t="s">
        <v>93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45">
      <c r="B28" s="42" t="s">
        <v>98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50</v>
      </c>
      <c r="K28" s="1">
        <v>71</v>
      </c>
      <c r="L28" s="1">
        <v>56</v>
      </c>
      <c r="M28" s="1">
        <v>63</v>
      </c>
    </row>
    <row r="29" spans="2:13" ht="19.5" customHeight="1" x14ac:dyDescent="0.45">
      <c r="B29" s="42" t="s">
        <v>106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68</v>
      </c>
      <c r="J29" s="1">
        <v>53</v>
      </c>
      <c r="K29" s="1">
        <v>65</v>
      </c>
      <c r="L29" s="1">
        <v>28</v>
      </c>
      <c r="M29" s="1">
        <v>63</v>
      </c>
    </row>
    <row r="30" spans="2:13" ht="19.5" customHeight="1" x14ac:dyDescent="0.45">
      <c r="B30" s="42" t="s">
        <v>85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98</v>
      </c>
      <c r="K30" s="1">
        <v>26</v>
      </c>
      <c r="L30" s="1">
        <v>24</v>
      </c>
      <c r="M30" s="1">
        <v>32</v>
      </c>
    </row>
    <row r="31" spans="2:13" ht="19.5" customHeight="1" x14ac:dyDescent="0.45">
      <c r="B31" s="42" t="s">
        <v>86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24</v>
      </c>
      <c r="J31" s="1">
        <v>40</v>
      </c>
      <c r="K31" s="1">
        <v>20</v>
      </c>
      <c r="L31" s="1">
        <v>16</v>
      </c>
      <c r="M31" s="1">
        <v>63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{98EF8073-FB81-4755-9F49-84DAFBA86A8A}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{6FFFA4F0-2948-41C9-A878-D2B2599AD8A1}</x14:id>
        </ext>
      </extLst>
    </cfRule>
  </conditionalFormatting>
  <conditionalFormatting sqref="C32">
    <cfRule type="colorScale" priority="115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{B9E2B110-3FDB-417A-82AE-2E6BF869DC7C}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{1B49AA8A-8492-4E07-BA17-CFA3E8B8449D}</x14:id>
        </ext>
      </extLst>
    </cfRule>
  </conditionalFormatting>
  <conditionalFormatting sqref="D32">
    <cfRule type="colorScale" priority="114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{27F6C8DE-F8FA-4238-9B29-650FFCAD6948}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{BD929707-7C86-4B70-8280-495BC20E1515}</x14:id>
        </ext>
      </extLst>
    </cfRule>
  </conditionalFormatting>
  <conditionalFormatting sqref="E32">
    <cfRule type="colorScale" priority="113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{78A276CD-6F9B-468F-AA8C-3D4178250F6C}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{B30D85DF-AB0F-41F8-90AF-ADA9A8CC4361}</x14:id>
        </ext>
      </extLst>
    </cfRule>
  </conditionalFormatting>
  <conditionalFormatting sqref="F32">
    <cfRule type="colorScale" priority="112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{D33A587E-95F9-4485-A8C1-8C2FBEB5E8DC}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{E6EA6863-8E90-42D3-8254-C9F1A315892E}</x14:id>
        </ext>
      </extLst>
    </cfRule>
  </conditionalFormatting>
  <conditionalFormatting sqref="G32">
    <cfRule type="colorScale" priority="102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{5818D092-8E72-418E-BC76-067B0EAA3F34}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{88D39F6F-BE6C-4B93-9C3C-5038D4CBCBDE}</x14:id>
        </ext>
      </extLst>
    </cfRule>
  </conditionalFormatting>
  <conditionalFormatting sqref="H32">
    <cfRule type="colorScale" priority="101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{93DA97E4-0959-43E0-9D17-CB3B69FB9F17}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{8E4841A8-8158-45A2-BCA0-E55BC84FF5AE}</x14:id>
        </ext>
      </extLst>
    </cfRule>
  </conditionalFormatting>
  <conditionalFormatting sqref="I32">
    <cfRule type="colorScale" priority="100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{6E5D121B-66FA-4A06-A1D7-3A530D57694C}</x14:id>
        </ext>
      </extLst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{0D15DB42-C70C-4E6D-9186-DC4E10836697}</x14:id>
        </ext>
      </extLst>
    </cfRule>
  </conditionalFormatting>
  <conditionalFormatting sqref="J32">
    <cfRule type="colorScale" priority="103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{43CBD98E-7384-411E-9B69-31E2D89D64C2}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{34A0F4DF-53DE-4EC2-9C3B-370A14298824}</x14:id>
        </ext>
      </extLst>
    </cfRule>
  </conditionalFormatting>
  <conditionalFormatting sqref="K32">
    <cfRule type="colorScale" priority="107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{7795CE7A-07C4-4338-9FB3-841371E7B3E2}</x14:id>
        </ext>
      </extLst>
    </cfRule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{F2A160CD-AD75-4E10-A5D7-2D3AB8CCFDBC}</x14:id>
        </ext>
      </extLst>
    </cfRule>
  </conditionalFormatting>
  <conditionalFormatting sqref="L32">
    <cfRule type="colorScale" priority="104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{26D00689-2F1F-4EC9-B223-D5DC78070671}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{4041DC53-A688-4A8A-88DF-0B98BBFD0EC4}</x14:id>
        </ext>
      </extLst>
    </cfRule>
  </conditionalFormatting>
  <conditionalFormatting sqref="M32">
    <cfRule type="colorScale" priority="105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8EF8073-FB81-4755-9F49-84DAFBA86A8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FFFA4F0-2948-41C9-A878-D2B2599AD8A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B9E2B110-3FDB-417A-82AE-2E6BF869DC7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B49AA8A-8492-4E07-BA17-CFA3E8B8449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27F6C8DE-F8FA-4238-9B29-650FFCAD694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D929707-7C86-4B70-8280-495BC20E151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78A276CD-6F9B-468F-AA8C-3D4178250F6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30D85DF-AB0F-41F8-90AF-ADA9A8CC436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D33A587E-95F9-4485-A8C1-8C2FBEB5E8D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6EA6863-8E90-42D3-8254-C9F1A315892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5818D092-8E72-418E-BC76-067B0EAA3F3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8D39F6F-BE6C-4B93-9C3C-5038D4CBCBD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93DA97E4-0959-43E0-9D17-CB3B69FB9F1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E4841A8-8158-45A2-BCA0-E55BC84FF5A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6E5D121B-66FA-4A06-A1D7-3A530D57694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D15DB42-C70C-4E6D-9186-DC4E1083669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43CBD98E-7384-411E-9B69-31E2D89D64C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4A0F4DF-53DE-4EC2-9C3B-370A1429882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7795CE7A-07C4-4338-9FB3-841371E7B3E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2A160CD-AD75-4E10-A5D7-2D3AB8CCFDB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26D00689-2F1F-4EC9-B223-D5DC7807067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041DC53-A688-4A8A-88DF-0B98BBFD0EC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B0AC-1C6F-4B2E-963C-EA4FFB154B42}">
  <sheetPr codeName="Sheet17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8" t="s">
        <v>122</v>
      </c>
      <c r="C2" s="41" t="s">
        <v>152</v>
      </c>
      <c r="D2" s="41" t="s">
        <v>159</v>
      </c>
      <c r="E2" s="41" t="s">
        <v>162</v>
      </c>
      <c r="F2" s="41" t="s">
        <v>153</v>
      </c>
      <c r="G2" s="41" t="s">
        <v>156</v>
      </c>
      <c r="H2" s="41" t="s">
        <v>154</v>
      </c>
      <c r="I2" s="41" t="s">
        <v>161</v>
      </c>
      <c r="J2" s="41" t="s">
        <v>160</v>
      </c>
      <c r="K2" s="41" t="s">
        <v>157</v>
      </c>
      <c r="L2" s="41" t="s">
        <v>155</v>
      </c>
      <c r="M2" s="41" t="s">
        <v>158</v>
      </c>
    </row>
    <row r="3" spans="1:13" ht="19.5" customHeight="1" x14ac:dyDescent="0.45">
      <c r="B3" s="42" t="s">
        <v>149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25</v>
      </c>
      <c r="J3" s="1">
        <v>36</v>
      </c>
      <c r="K3" s="1">
        <v>29</v>
      </c>
      <c r="L3" s="1">
        <v>22</v>
      </c>
      <c r="M3" s="1">
        <v>47</v>
      </c>
    </row>
    <row r="4" spans="1:13" ht="19.5" customHeight="1" x14ac:dyDescent="0.45">
      <c r="B4" s="42" t="s">
        <v>129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95</v>
      </c>
      <c r="K4" s="1">
        <v>59</v>
      </c>
      <c r="L4" s="1">
        <v>37</v>
      </c>
      <c r="M4" s="1">
        <v>67</v>
      </c>
    </row>
    <row r="5" spans="1:13" ht="19.5" customHeight="1" x14ac:dyDescent="0.45">
      <c r="B5" s="42" t="s">
        <v>126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43</v>
      </c>
      <c r="J5" s="1">
        <v>91</v>
      </c>
      <c r="K5" s="1">
        <v>31</v>
      </c>
      <c r="L5" s="1">
        <v>17</v>
      </c>
      <c r="M5" s="1">
        <v>35</v>
      </c>
    </row>
    <row r="6" spans="1:13" ht="19.5" customHeight="1" x14ac:dyDescent="0.45">
      <c r="B6" s="42" t="s">
        <v>135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83</v>
      </c>
      <c r="K6" s="1">
        <v>28</v>
      </c>
      <c r="L6" s="1">
        <v>51</v>
      </c>
      <c r="M6" s="1">
        <v>82</v>
      </c>
    </row>
    <row r="7" spans="1:13" ht="19.5" customHeight="1" x14ac:dyDescent="0.45">
      <c r="B7" s="42" t="s">
        <v>141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24</v>
      </c>
      <c r="J7" s="1">
        <v>97</v>
      </c>
      <c r="K7" s="1">
        <v>70</v>
      </c>
      <c r="L7" s="1">
        <v>26</v>
      </c>
      <c r="M7" s="1">
        <v>64</v>
      </c>
    </row>
    <row r="8" spans="1:13" ht="19.5" customHeight="1" x14ac:dyDescent="0.45">
      <c r="B8" s="42" t="s">
        <v>134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40</v>
      </c>
      <c r="K8" s="1">
        <v>20</v>
      </c>
      <c r="L8" s="1">
        <v>16</v>
      </c>
      <c r="M8" s="1">
        <v>63</v>
      </c>
    </row>
    <row r="9" spans="1:13" ht="19.5" customHeight="1" x14ac:dyDescent="0.45">
      <c r="B9" s="42" t="s">
        <v>143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27</v>
      </c>
      <c r="J9" s="1">
        <v>50</v>
      </c>
      <c r="K9" s="1">
        <v>29</v>
      </c>
      <c r="L9" s="1">
        <v>44</v>
      </c>
      <c r="M9" s="1">
        <v>70</v>
      </c>
    </row>
    <row r="10" spans="1:13" ht="19.5" customHeight="1" x14ac:dyDescent="0.45">
      <c r="B10" s="42" t="s">
        <v>139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49</v>
      </c>
      <c r="K10" s="1">
        <v>73</v>
      </c>
      <c r="L10" s="1">
        <v>31</v>
      </c>
      <c r="M10" s="1">
        <v>73</v>
      </c>
    </row>
    <row r="11" spans="1:13" ht="19.5" customHeight="1" x14ac:dyDescent="0.45">
      <c r="B11" s="42" t="s">
        <v>125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62</v>
      </c>
      <c r="J11" s="1">
        <v>48</v>
      </c>
      <c r="K11" s="1">
        <v>35</v>
      </c>
      <c r="L11" s="1">
        <v>19</v>
      </c>
      <c r="M11" s="1">
        <v>63</v>
      </c>
    </row>
    <row r="12" spans="1:13" ht="19.5" customHeight="1" x14ac:dyDescent="0.45">
      <c r="B12" s="42" t="s">
        <v>140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98</v>
      </c>
      <c r="K12" s="1">
        <v>26</v>
      </c>
      <c r="L12" s="1">
        <v>24</v>
      </c>
      <c r="M12" s="1">
        <v>32</v>
      </c>
    </row>
    <row r="13" spans="1:13" ht="19.5" customHeight="1" x14ac:dyDescent="0.45">
      <c r="B13" s="42" t="s">
        <v>123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19.5" customHeight="1" x14ac:dyDescent="0.45">
      <c r="B14" s="42" t="s">
        <v>148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62</v>
      </c>
      <c r="K14" s="1">
        <v>62</v>
      </c>
      <c r="L14" s="1">
        <v>28</v>
      </c>
      <c r="M14" s="1">
        <v>76</v>
      </c>
    </row>
    <row r="15" spans="1:13" ht="19.5" customHeight="1" x14ac:dyDescent="0.45">
      <c r="B15" s="42" t="s">
        <v>136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63</v>
      </c>
      <c r="K15" s="1">
        <v>49</v>
      </c>
      <c r="L15" s="1">
        <v>40</v>
      </c>
      <c r="M15" s="1">
        <v>64</v>
      </c>
    </row>
    <row r="16" spans="1:13" ht="19.5" customHeight="1" x14ac:dyDescent="0.45">
      <c r="B16" s="42" t="s">
        <v>138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75</v>
      </c>
      <c r="K16" s="1">
        <v>28</v>
      </c>
      <c r="L16" s="1">
        <v>36</v>
      </c>
      <c r="M16" s="1">
        <v>88</v>
      </c>
    </row>
    <row r="17" spans="2:13" ht="19.5" customHeight="1" x14ac:dyDescent="0.45">
      <c r="B17" s="42" t="s">
        <v>124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68</v>
      </c>
      <c r="J17" s="1">
        <v>53</v>
      </c>
      <c r="K17" s="1">
        <v>65</v>
      </c>
      <c r="L17" s="1">
        <v>28</v>
      </c>
      <c r="M17" s="1">
        <v>63</v>
      </c>
    </row>
    <row r="18" spans="2:13" ht="19.5" customHeight="1" x14ac:dyDescent="0.45">
      <c r="B18" s="42" t="s">
        <v>146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41</v>
      </c>
      <c r="K18" s="1">
        <v>52</v>
      </c>
      <c r="L18" s="1">
        <v>25</v>
      </c>
      <c r="M18" s="1">
        <v>83</v>
      </c>
    </row>
    <row r="19" spans="2:13" ht="19.5" customHeight="1" x14ac:dyDescent="0.45">
      <c r="B19" s="42" t="s">
        <v>131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28</v>
      </c>
      <c r="J19" s="1">
        <v>66</v>
      </c>
      <c r="K19" s="1">
        <v>25</v>
      </c>
      <c r="L19" s="1">
        <v>12</v>
      </c>
      <c r="M19" s="1">
        <v>34</v>
      </c>
    </row>
    <row r="20" spans="2:13" ht="19.5" customHeight="1" x14ac:dyDescent="0.45">
      <c r="B20" s="42" t="s">
        <v>133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67</v>
      </c>
      <c r="K20" s="1">
        <v>27</v>
      </c>
      <c r="L20" s="1">
        <v>47</v>
      </c>
      <c r="M20" s="1">
        <v>45</v>
      </c>
    </row>
    <row r="21" spans="2:13" ht="19.5" customHeight="1" x14ac:dyDescent="0.45">
      <c r="B21" s="42" t="s">
        <v>132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71</v>
      </c>
      <c r="J21" s="1">
        <v>50</v>
      </c>
      <c r="K21" s="1">
        <v>71</v>
      </c>
      <c r="L21" s="1">
        <v>56</v>
      </c>
      <c r="M21" s="1">
        <v>63</v>
      </c>
    </row>
    <row r="22" spans="2:13" ht="19.5" customHeight="1" x14ac:dyDescent="0.45">
      <c r="B22" s="42" t="s">
        <v>144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65</v>
      </c>
      <c r="K22" s="1">
        <v>51</v>
      </c>
      <c r="L22" s="1">
        <v>35</v>
      </c>
      <c r="M22" s="1">
        <v>77</v>
      </c>
    </row>
    <row r="23" spans="2:13" ht="19.5" customHeight="1" x14ac:dyDescent="0.45">
      <c r="B23" s="42" t="s">
        <v>145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56</v>
      </c>
      <c r="J23" s="1">
        <v>52</v>
      </c>
      <c r="K23" s="1">
        <v>15</v>
      </c>
      <c r="L23" s="1">
        <v>35</v>
      </c>
      <c r="M23" s="1">
        <v>39</v>
      </c>
    </row>
    <row r="24" spans="2:13" ht="19.5" customHeight="1" x14ac:dyDescent="0.45">
      <c r="B24" s="42" t="s">
        <v>127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45">
      <c r="B25" s="42" t="s">
        <v>147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21</v>
      </c>
      <c r="J25" s="1">
        <v>90</v>
      </c>
      <c r="K25" s="1">
        <v>68</v>
      </c>
      <c r="L25" s="1">
        <v>21</v>
      </c>
      <c r="M25" s="1">
        <v>33</v>
      </c>
    </row>
    <row r="26" spans="2:13" ht="19.5" customHeight="1" x14ac:dyDescent="0.45">
      <c r="B26" s="42" t="s">
        <v>137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39</v>
      </c>
      <c r="K26" s="1">
        <v>75</v>
      </c>
      <c r="L26" s="1">
        <v>53</v>
      </c>
      <c r="M26" s="1">
        <v>64</v>
      </c>
    </row>
    <row r="27" spans="2:13" ht="19.5" customHeight="1" x14ac:dyDescent="0.45">
      <c r="B27" s="42" t="s">
        <v>142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45">
      <c r="B28" s="42" t="s">
        <v>151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58</v>
      </c>
      <c r="K28" s="1">
        <v>18</v>
      </c>
      <c r="L28" s="1">
        <v>50</v>
      </c>
      <c r="M28" s="1">
        <v>40</v>
      </c>
    </row>
    <row r="29" spans="2:13" ht="19.5" customHeight="1" x14ac:dyDescent="0.45">
      <c r="B29" s="42" t="s">
        <v>130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42</v>
      </c>
      <c r="J29" s="1">
        <v>36</v>
      </c>
      <c r="K29" s="1">
        <v>37</v>
      </c>
      <c r="L29" s="1">
        <v>19</v>
      </c>
      <c r="M29" s="1">
        <v>33</v>
      </c>
    </row>
    <row r="30" spans="2:13" ht="19.5" customHeight="1" x14ac:dyDescent="0.45">
      <c r="B30" s="42" t="s">
        <v>150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86</v>
      </c>
      <c r="K30" s="1">
        <v>50</v>
      </c>
      <c r="L30" s="1">
        <v>19</v>
      </c>
      <c r="M30" s="1">
        <v>65</v>
      </c>
    </row>
    <row r="31" spans="2:13" ht="19.5" customHeight="1" x14ac:dyDescent="0.45">
      <c r="B31" s="42" t="s">
        <v>128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47</v>
      </c>
      <c r="J31" s="1">
        <v>49</v>
      </c>
      <c r="K31" s="1">
        <v>17</v>
      </c>
      <c r="L31" s="1">
        <v>24</v>
      </c>
      <c r="M31" s="1">
        <v>64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D42">
    <sortCondition ref="C1:D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86F0C-6994-4606-A0A3-6145A9A9D351}">
  <sheetPr codeName="Sheet56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1" t="s">
        <v>122</v>
      </c>
      <c r="C2" s="41" t="s">
        <v>160</v>
      </c>
      <c r="D2" s="41" t="s">
        <v>154</v>
      </c>
      <c r="E2" s="41" t="s">
        <v>153</v>
      </c>
      <c r="F2" s="41" t="s">
        <v>155</v>
      </c>
      <c r="G2" s="41" t="s">
        <v>161</v>
      </c>
      <c r="H2" s="41" t="s">
        <v>162</v>
      </c>
      <c r="I2" s="41" t="s">
        <v>159</v>
      </c>
      <c r="J2" s="41" t="s">
        <v>158</v>
      </c>
      <c r="K2" s="41" t="s">
        <v>157</v>
      </c>
      <c r="L2" s="41" t="s">
        <v>156</v>
      </c>
      <c r="M2" s="41" t="s">
        <v>152</v>
      </c>
    </row>
    <row r="3" spans="1:13" ht="19.5" customHeight="1" x14ac:dyDescent="0.45">
      <c r="B3" s="46" t="s">
        <v>127</v>
      </c>
      <c r="C3" s="10">
        <v>22</v>
      </c>
      <c r="D3" s="10">
        <v>19</v>
      </c>
      <c r="E3" s="10">
        <v>43</v>
      </c>
      <c r="F3" s="10">
        <v>87</v>
      </c>
      <c r="G3" s="10">
        <v>23</v>
      </c>
      <c r="H3" s="10">
        <v>20</v>
      </c>
      <c r="I3" s="10">
        <v>25</v>
      </c>
      <c r="J3" s="10">
        <v>36</v>
      </c>
      <c r="K3" s="11">
        <v>29</v>
      </c>
      <c r="L3" s="11">
        <v>22</v>
      </c>
      <c r="M3" s="11">
        <v>47</v>
      </c>
    </row>
    <row r="4" spans="1:13" ht="19.5" customHeight="1" x14ac:dyDescent="0.45">
      <c r="B4" s="42" t="s">
        <v>130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95</v>
      </c>
      <c r="K4" s="12">
        <v>59</v>
      </c>
      <c r="L4" s="12">
        <v>37</v>
      </c>
      <c r="M4" s="12">
        <v>67</v>
      </c>
    </row>
    <row r="5" spans="1:13" ht="19.5" customHeight="1" x14ac:dyDescent="0.45">
      <c r="B5" s="46" t="s">
        <v>151</v>
      </c>
      <c r="C5" s="10">
        <v>38</v>
      </c>
      <c r="D5" s="10">
        <v>15</v>
      </c>
      <c r="E5" s="10">
        <v>83</v>
      </c>
      <c r="F5" s="10">
        <v>78</v>
      </c>
      <c r="G5" s="10">
        <v>38</v>
      </c>
      <c r="H5" s="10">
        <v>62</v>
      </c>
      <c r="I5" s="10">
        <v>43</v>
      </c>
      <c r="J5" s="10">
        <v>91</v>
      </c>
      <c r="K5" s="11">
        <v>31</v>
      </c>
      <c r="L5" s="11">
        <v>17</v>
      </c>
      <c r="M5" s="11">
        <v>35</v>
      </c>
    </row>
    <row r="6" spans="1:13" ht="19.5" customHeight="1" x14ac:dyDescent="0.45">
      <c r="B6" s="42" t="s">
        <v>142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83</v>
      </c>
      <c r="K6" s="12">
        <v>28</v>
      </c>
      <c r="L6" s="12">
        <v>51</v>
      </c>
      <c r="M6" s="12">
        <v>82</v>
      </c>
    </row>
    <row r="7" spans="1:13" ht="19.5" customHeight="1" x14ac:dyDescent="0.45">
      <c r="B7" s="46" t="s">
        <v>146</v>
      </c>
      <c r="C7" s="10">
        <v>21</v>
      </c>
      <c r="D7" s="10">
        <v>23</v>
      </c>
      <c r="E7" s="10">
        <v>33</v>
      </c>
      <c r="F7" s="10">
        <v>33</v>
      </c>
      <c r="G7" s="10">
        <v>11</v>
      </c>
      <c r="H7" s="10">
        <v>40</v>
      </c>
      <c r="I7" s="10">
        <v>24</v>
      </c>
      <c r="J7" s="10">
        <v>97</v>
      </c>
      <c r="K7" s="11">
        <v>70</v>
      </c>
      <c r="L7" s="11">
        <v>26</v>
      </c>
      <c r="M7" s="11">
        <v>64</v>
      </c>
    </row>
    <row r="8" spans="1:13" ht="19.5" customHeight="1" x14ac:dyDescent="0.45">
      <c r="B8" s="42" t="s">
        <v>132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40</v>
      </c>
      <c r="K8" s="12">
        <v>20</v>
      </c>
      <c r="L8" s="12">
        <v>16</v>
      </c>
      <c r="M8" s="12">
        <v>63</v>
      </c>
    </row>
    <row r="9" spans="1:13" ht="19.5" customHeight="1" x14ac:dyDescent="0.45">
      <c r="B9" s="46" t="s">
        <v>145</v>
      </c>
      <c r="C9" s="10">
        <v>24</v>
      </c>
      <c r="D9" s="10">
        <v>40</v>
      </c>
      <c r="E9" s="10">
        <v>40</v>
      </c>
      <c r="F9" s="10">
        <v>34</v>
      </c>
      <c r="G9" s="10">
        <v>28</v>
      </c>
      <c r="H9" s="10">
        <v>73</v>
      </c>
      <c r="I9" s="10">
        <v>27</v>
      </c>
      <c r="J9" s="10">
        <v>50</v>
      </c>
      <c r="K9" s="11">
        <v>29</v>
      </c>
      <c r="L9" s="11">
        <v>44</v>
      </c>
      <c r="M9" s="11">
        <v>70</v>
      </c>
    </row>
    <row r="10" spans="1:13" ht="19.5" customHeight="1" x14ac:dyDescent="0.45">
      <c r="B10" s="42" t="s">
        <v>126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49</v>
      </c>
      <c r="K10" s="12">
        <v>73</v>
      </c>
      <c r="L10" s="12">
        <v>31</v>
      </c>
      <c r="M10" s="12">
        <v>73</v>
      </c>
    </row>
    <row r="11" spans="1:13" ht="19.5" customHeight="1" x14ac:dyDescent="0.45">
      <c r="B11" s="46" t="s">
        <v>147</v>
      </c>
      <c r="C11" s="10">
        <v>55</v>
      </c>
      <c r="D11" s="10">
        <v>17</v>
      </c>
      <c r="E11" s="10">
        <v>20</v>
      </c>
      <c r="F11" s="10">
        <v>68</v>
      </c>
      <c r="G11" s="10">
        <v>59</v>
      </c>
      <c r="H11" s="10">
        <v>84</v>
      </c>
      <c r="I11" s="10">
        <v>62</v>
      </c>
      <c r="J11" s="10">
        <v>48</v>
      </c>
      <c r="K11" s="11">
        <v>35</v>
      </c>
      <c r="L11" s="11">
        <v>19</v>
      </c>
      <c r="M11" s="11">
        <v>63</v>
      </c>
    </row>
    <row r="12" spans="1:13" ht="19.5" customHeight="1" x14ac:dyDescent="0.45">
      <c r="B12" s="42" t="s">
        <v>140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98</v>
      </c>
      <c r="K12" s="12">
        <v>26</v>
      </c>
      <c r="L12" s="12">
        <v>24</v>
      </c>
      <c r="M12" s="12">
        <v>32</v>
      </c>
    </row>
    <row r="13" spans="1:13" ht="19.5" customHeight="1" x14ac:dyDescent="0.45">
      <c r="B13" s="46" t="s">
        <v>143</v>
      </c>
      <c r="C13" s="10">
        <v>42</v>
      </c>
      <c r="D13" s="10">
        <v>54</v>
      </c>
      <c r="E13" s="10">
        <v>88</v>
      </c>
      <c r="F13" s="10">
        <v>32</v>
      </c>
      <c r="G13" s="10">
        <v>73</v>
      </c>
      <c r="H13" s="10">
        <v>72</v>
      </c>
      <c r="I13" s="10">
        <v>47</v>
      </c>
      <c r="J13" s="10">
        <v>79</v>
      </c>
      <c r="K13" s="11">
        <v>16</v>
      </c>
      <c r="L13" s="11">
        <v>60</v>
      </c>
      <c r="M13" s="11">
        <v>40</v>
      </c>
    </row>
    <row r="14" spans="1:13" ht="19.5" customHeight="1" x14ac:dyDescent="0.45">
      <c r="B14" s="42" t="s">
        <v>133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62</v>
      </c>
      <c r="K14" s="12">
        <v>62</v>
      </c>
      <c r="L14" s="12">
        <v>28</v>
      </c>
      <c r="M14" s="12">
        <v>76</v>
      </c>
    </row>
    <row r="15" spans="1:13" ht="19.5" customHeight="1" x14ac:dyDescent="0.45">
      <c r="B15" s="46" t="s">
        <v>138</v>
      </c>
      <c r="C15" s="10">
        <v>46</v>
      </c>
      <c r="D15" s="10">
        <v>36</v>
      </c>
      <c r="E15" s="10">
        <v>77</v>
      </c>
      <c r="F15" s="10">
        <v>46</v>
      </c>
      <c r="G15" s="10">
        <v>14</v>
      </c>
      <c r="H15" s="10">
        <v>57</v>
      </c>
      <c r="I15" s="10">
        <v>53</v>
      </c>
      <c r="J15" s="10">
        <v>63</v>
      </c>
      <c r="K15" s="11">
        <v>49</v>
      </c>
      <c r="L15" s="11">
        <v>40</v>
      </c>
      <c r="M15" s="11">
        <v>64</v>
      </c>
    </row>
    <row r="16" spans="1:13" ht="19.5" customHeight="1" x14ac:dyDescent="0.45">
      <c r="B16" s="42" t="s">
        <v>144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75</v>
      </c>
      <c r="K16" s="12">
        <v>28</v>
      </c>
      <c r="L16" s="12">
        <v>36</v>
      </c>
      <c r="M16" s="12">
        <v>88</v>
      </c>
    </row>
    <row r="17" spans="2:13" ht="19.5" customHeight="1" x14ac:dyDescent="0.45">
      <c r="B17" s="46" t="s">
        <v>129</v>
      </c>
      <c r="C17" s="10">
        <v>61</v>
      </c>
      <c r="D17" s="10">
        <v>25</v>
      </c>
      <c r="E17" s="10">
        <v>55</v>
      </c>
      <c r="F17" s="10">
        <v>90</v>
      </c>
      <c r="G17" s="10">
        <v>41</v>
      </c>
      <c r="H17" s="10">
        <v>65</v>
      </c>
      <c r="I17" s="10">
        <v>68</v>
      </c>
      <c r="J17" s="10">
        <v>53</v>
      </c>
      <c r="K17" s="11">
        <v>65</v>
      </c>
      <c r="L17" s="11">
        <v>28</v>
      </c>
      <c r="M17" s="11">
        <v>63</v>
      </c>
    </row>
    <row r="18" spans="2:13" ht="19.5" customHeight="1" x14ac:dyDescent="0.45">
      <c r="B18" s="42" t="s">
        <v>149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41</v>
      </c>
      <c r="K18" s="12">
        <v>52</v>
      </c>
      <c r="L18" s="12">
        <v>25</v>
      </c>
      <c r="M18" s="12">
        <v>83</v>
      </c>
    </row>
    <row r="19" spans="2:13" ht="19.5" customHeight="1" x14ac:dyDescent="0.45">
      <c r="B19" s="46" t="s">
        <v>136</v>
      </c>
      <c r="C19" s="10">
        <v>25</v>
      </c>
      <c r="D19" s="10">
        <v>11</v>
      </c>
      <c r="E19" s="10">
        <v>61</v>
      </c>
      <c r="F19" s="10">
        <v>27</v>
      </c>
      <c r="G19" s="10">
        <v>15</v>
      </c>
      <c r="H19" s="10">
        <v>20</v>
      </c>
      <c r="I19" s="10">
        <v>28</v>
      </c>
      <c r="J19" s="10">
        <v>66</v>
      </c>
      <c r="K19" s="11">
        <v>25</v>
      </c>
      <c r="L19" s="11">
        <v>12</v>
      </c>
      <c r="M19" s="11">
        <v>34</v>
      </c>
    </row>
    <row r="20" spans="2:13" ht="19.5" customHeight="1" x14ac:dyDescent="0.45">
      <c r="B20" s="42" t="s">
        <v>125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67</v>
      </c>
      <c r="K20" s="12">
        <v>27</v>
      </c>
      <c r="L20" s="12">
        <v>47</v>
      </c>
      <c r="M20" s="12">
        <v>45</v>
      </c>
    </row>
    <row r="21" spans="2:13" ht="19.5" customHeight="1" x14ac:dyDescent="0.45">
      <c r="B21" s="46" t="s">
        <v>123</v>
      </c>
      <c r="C21" s="10">
        <v>64</v>
      </c>
      <c r="D21" s="10">
        <v>50</v>
      </c>
      <c r="E21" s="10">
        <v>42</v>
      </c>
      <c r="F21" s="10">
        <v>55</v>
      </c>
      <c r="G21" s="10">
        <v>63</v>
      </c>
      <c r="H21" s="10">
        <v>34</v>
      </c>
      <c r="I21" s="10">
        <v>71</v>
      </c>
      <c r="J21" s="10">
        <v>50</v>
      </c>
      <c r="K21" s="11">
        <v>71</v>
      </c>
      <c r="L21" s="11">
        <v>56</v>
      </c>
      <c r="M21" s="11">
        <v>63</v>
      </c>
    </row>
    <row r="22" spans="2:13" ht="19.5" customHeight="1" x14ac:dyDescent="0.45">
      <c r="B22" s="42" t="s">
        <v>148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65</v>
      </c>
      <c r="K22" s="12">
        <v>51</v>
      </c>
      <c r="L22" s="12">
        <v>35</v>
      </c>
      <c r="M22" s="12">
        <v>77</v>
      </c>
    </row>
    <row r="23" spans="2:13" ht="19.5" customHeight="1" x14ac:dyDescent="0.45">
      <c r="B23" s="46" t="s">
        <v>139</v>
      </c>
      <c r="C23" s="10">
        <v>49</v>
      </c>
      <c r="D23" s="10">
        <v>31</v>
      </c>
      <c r="E23" s="10">
        <v>49</v>
      </c>
      <c r="F23" s="10">
        <v>86</v>
      </c>
      <c r="G23" s="10">
        <v>18</v>
      </c>
      <c r="H23" s="10">
        <v>80</v>
      </c>
      <c r="I23" s="10">
        <v>56</v>
      </c>
      <c r="J23" s="10">
        <v>52</v>
      </c>
      <c r="K23" s="11">
        <v>15</v>
      </c>
      <c r="L23" s="11">
        <v>35</v>
      </c>
      <c r="M23" s="11">
        <v>39</v>
      </c>
    </row>
    <row r="24" spans="2:13" ht="19.5" customHeight="1" x14ac:dyDescent="0.45">
      <c r="B24" s="42" t="s">
        <v>124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2">
        <v>45</v>
      </c>
      <c r="L24" s="12">
        <v>36</v>
      </c>
      <c r="M24" s="12">
        <v>55</v>
      </c>
    </row>
    <row r="25" spans="2:13" ht="19.5" customHeight="1" x14ac:dyDescent="0.45">
      <c r="B25" s="46" t="s">
        <v>137</v>
      </c>
      <c r="C25" s="10">
        <v>18</v>
      </c>
      <c r="D25" s="10">
        <v>18</v>
      </c>
      <c r="E25" s="10">
        <v>73</v>
      </c>
      <c r="F25" s="10">
        <v>52</v>
      </c>
      <c r="G25" s="10">
        <v>27</v>
      </c>
      <c r="H25" s="10">
        <v>42</v>
      </c>
      <c r="I25" s="10">
        <v>21</v>
      </c>
      <c r="J25" s="10">
        <v>90</v>
      </c>
      <c r="K25" s="11">
        <v>68</v>
      </c>
      <c r="L25" s="11">
        <v>21</v>
      </c>
      <c r="M25" s="11">
        <v>33</v>
      </c>
    </row>
    <row r="26" spans="2:13" ht="19.5" customHeight="1" x14ac:dyDescent="0.45">
      <c r="B26" s="42" t="s">
        <v>128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39</v>
      </c>
      <c r="K26" s="12">
        <v>75</v>
      </c>
      <c r="L26" s="12">
        <v>53</v>
      </c>
      <c r="M26" s="12">
        <v>64</v>
      </c>
    </row>
    <row r="27" spans="2:13" ht="19.5" customHeight="1" x14ac:dyDescent="0.45">
      <c r="B27" s="46" t="s">
        <v>131</v>
      </c>
      <c r="C27" s="10">
        <v>33</v>
      </c>
      <c r="D27" s="10">
        <v>25</v>
      </c>
      <c r="E27" s="10">
        <v>50</v>
      </c>
      <c r="F27" s="10">
        <v>35</v>
      </c>
      <c r="G27" s="10">
        <v>70</v>
      </c>
      <c r="H27" s="10">
        <v>42</v>
      </c>
      <c r="I27" s="10">
        <v>37</v>
      </c>
      <c r="J27" s="10">
        <v>43</v>
      </c>
      <c r="K27" s="11">
        <v>50</v>
      </c>
      <c r="L27" s="11">
        <v>28</v>
      </c>
      <c r="M27" s="11">
        <v>29</v>
      </c>
    </row>
    <row r="28" spans="2:13" ht="19.5" customHeight="1" x14ac:dyDescent="0.45">
      <c r="B28" s="42" t="s">
        <v>141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58</v>
      </c>
      <c r="K28" s="12">
        <v>18</v>
      </c>
      <c r="L28" s="12">
        <v>50</v>
      </c>
      <c r="M28" s="12">
        <v>40</v>
      </c>
    </row>
    <row r="29" spans="2:13" ht="19.5" customHeight="1" x14ac:dyDescent="0.45">
      <c r="B29" s="46" t="s">
        <v>135</v>
      </c>
      <c r="C29" s="10">
        <v>37</v>
      </c>
      <c r="D29" s="10">
        <v>17</v>
      </c>
      <c r="E29" s="10">
        <v>47</v>
      </c>
      <c r="F29" s="10">
        <v>41</v>
      </c>
      <c r="G29" s="10">
        <v>14</v>
      </c>
      <c r="H29" s="10">
        <v>59</v>
      </c>
      <c r="I29" s="10">
        <v>42</v>
      </c>
      <c r="J29" s="10">
        <v>36</v>
      </c>
      <c r="K29" s="11">
        <v>37</v>
      </c>
      <c r="L29" s="11">
        <v>19</v>
      </c>
      <c r="M29" s="11">
        <v>33</v>
      </c>
    </row>
    <row r="30" spans="2:13" ht="19.5" customHeight="1" x14ac:dyDescent="0.45">
      <c r="B30" s="42" t="s">
        <v>150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86</v>
      </c>
      <c r="K30" s="12">
        <v>50</v>
      </c>
      <c r="L30" s="12">
        <v>19</v>
      </c>
      <c r="M30" s="12">
        <v>65</v>
      </c>
    </row>
    <row r="31" spans="2:13" ht="19.5" customHeight="1" x14ac:dyDescent="0.45">
      <c r="B31" s="46" t="s">
        <v>134</v>
      </c>
      <c r="C31" s="10">
        <v>42</v>
      </c>
      <c r="D31" s="10">
        <v>21</v>
      </c>
      <c r="E31" s="10">
        <v>80</v>
      </c>
      <c r="F31" s="10">
        <v>54</v>
      </c>
      <c r="G31" s="10">
        <v>33</v>
      </c>
      <c r="H31" s="10">
        <v>69</v>
      </c>
      <c r="I31" s="10">
        <v>47</v>
      </c>
      <c r="J31" s="10">
        <v>49</v>
      </c>
      <c r="K31" s="11">
        <v>17</v>
      </c>
      <c r="L31" s="11">
        <v>24</v>
      </c>
      <c r="M31" s="11">
        <v>64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7EFF-6B97-4116-BC4B-556BA15EF9C0}">
  <sheetPr codeName="Sheet57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8" t="s">
        <v>122</v>
      </c>
      <c r="C2" s="41" t="s">
        <v>161</v>
      </c>
      <c r="D2" s="41" t="s">
        <v>159</v>
      </c>
      <c r="E2" s="41" t="s">
        <v>162</v>
      </c>
      <c r="F2" s="41" t="s">
        <v>155</v>
      </c>
      <c r="G2" s="41" t="s">
        <v>154</v>
      </c>
      <c r="H2" s="41" t="s">
        <v>157</v>
      </c>
      <c r="I2" s="41" t="s">
        <v>160</v>
      </c>
      <c r="J2" s="41" t="s">
        <v>152</v>
      </c>
      <c r="K2" s="41" t="s">
        <v>158</v>
      </c>
      <c r="L2" s="41" t="s">
        <v>153</v>
      </c>
      <c r="M2" s="41" t="s">
        <v>156</v>
      </c>
    </row>
    <row r="3" spans="1:13" ht="19.5" customHeight="1" x14ac:dyDescent="0.45">
      <c r="B3" s="42" t="s">
        <v>135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25</v>
      </c>
      <c r="J3" s="1">
        <v>36</v>
      </c>
      <c r="K3" s="1">
        <v>29</v>
      </c>
      <c r="L3" s="1">
        <v>22</v>
      </c>
      <c r="M3" s="1">
        <v>47</v>
      </c>
    </row>
    <row r="4" spans="1:13" ht="19.5" customHeight="1" x14ac:dyDescent="0.45">
      <c r="B4" s="42" t="s">
        <v>126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95</v>
      </c>
      <c r="K4" s="1">
        <v>59</v>
      </c>
      <c r="L4" s="1">
        <v>37</v>
      </c>
      <c r="M4" s="1">
        <v>67</v>
      </c>
    </row>
    <row r="5" spans="1:13" ht="19.5" customHeight="1" x14ac:dyDescent="0.45">
      <c r="B5" s="42" t="s">
        <v>125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43</v>
      </c>
      <c r="J5" s="1">
        <v>91</v>
      </c>
      <c r="K5" s="1">
        <v>31</v>
      </c>
      <c r="L5" s="1">
        <v>17</v>
      </c>
      <c r="M5" s="1">
        <v>35</v>
      </c>
    </row>
    <row r="6" spans="1:13" ht="19.5" customHeight="1" x14ac:dyDescent="0.45">
      <c r="B6" s="42" t="s">
        <v>145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83</v>
      </c>
      <c r="K6" s="1">
        <v>28</v>
      </c>
      <c r="L6" s="1">
        <v>51</v>
      </c>
      <c r="M6" s="1">
        <v>82</v>
      </c>
    </row>
    <row r="7" spans="1:13" ht="19.5" customHeight="1" x14ac:dyDescent="0.45">
      <c r="B7" s="42" t="s">
        <v>150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24</v>
      </c>
      <c r="J7" s="1">
        <v>97</v>
      </c>
      <c r="K7" s="1">
        <v>70</v>
      </c>
      <c r="L7" s="1">
        <v>26</v>
      </c>
      <c r="M7" s="1">
        <v>64</v>
      </c>
    </row>
    <row r="8" spans="1:13" ht="19.5" customHeight="1" x14ac:dyDescent="0.45">
      <c r="B8" s="42" t="s">
        <v>139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40</v>
      </c>
      <c r="K8" s="1">
        <v>20</v>
      </c>
      <c r="L8" s="1">
        <v>16</v>
      </c>
      <c r="M8" s="1">
        <v>63</v>
      </c>
    </row>
    <row r="9" spans="1:13" ht="19.5" customHeight="1" x14ac:dyDescent="0.45">
      <c r="B9" s="42" t="s">
        <v>133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27</v>
      </c>
      <c r="J9" s="1">
        <v>50</v>
      </c>
      <c r="K9" s="1">
        <v>29</v>
      </c>
      <c r="L9" s="1">
        <v>44</v>
      </c>
      <c r="M9" s="1">
        <v>70</v>
      </c>
    </row>
    <row r="10" spans="1:13" ht="19.5" customHeight="1" x14ac:dyDescent="0.45">
      <c r="B10" s="42" t="s">
        <v>143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49</v>
      </c>
      <c r="K10" s="1">
        <v>73</v>
      </c>
      <c r="L10" s="1">
        <v>31</v>
      </c>
      <c r="M10" s="1">
        <v>73</v>
      </c>
    </row>
    <row r="11" spans="1:13" ht="19.5" customHeight="1" x14ac:dyDescent="0.45">
      <c r="B11" s="42" t="s">
        <v>124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62</v>
      </c>
      <c r="J11" s="1">
        <v>48</v>
      </c>
      <c r="K11" s="1">
        <v>35</v>
      </c>
      <c r="L11" s="1">
        <v>19</v>
      </c>
      <c r="M11" s="1">
        <v>63</v>
      </c>
    </row>
    <row r="12" spans="1:13" ht="19.5" customHeight="1" x14ac:dyDescent="0.45">
      <c r="B12" s="42" t="s">
        <v>138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98</v>
      </c>
      <c r="K12" s="1">
        <v>26</v>
      </c>
      <c r="L12" s="1">
        <v>24</v>
      </c>
      <c r="M12" s="1">
        <v>32</v>
      </c>
    </row>
    <row r="13" spans="1:13" ht="19.5" customHeight="1" x14ac:dyDescent="0.45">
      <c r="B13" s="42" t="s">
        <v>151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19.5" customHeight="1" x14ac:dyDescent="0.45">
      <c r="B14" s="42" t="s">
        <v>123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62</v>
      </c>
      <c r="K14" s="1">
        <v>62</v>
      </c>
      <c r="L14" s="1">
        <v>28</v>
      </c>
      <c r="M14" s="1">
        <v>76</v>
      </c>
    </row>
    <row r="15" spans="1:13" ht="19.5" customHeight="1" x14ac:dyDescent="0.45">
      <c r="B15" s="42" t="s">
        <v>129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63</v>
      </c>
      <c r="K15" s="1">
        <v>49</v>
      </c>
      <c r="L15" s="1">
        <v>40</v>
      </c>
      <c r="M15" s="1">
        <v>64</v>
      </c>
    </row>
    <row r="16" spans="1:13" ht="19.5" customHeight="1" x14ac:dyDescent="0.45">
      <c r="B16" s="42" t="s">
        <v>144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75</v>
      </c>
      <c r="K16" s="1">
        <v>28</v>
      </c>
      <c r="L16" s="1">
        <v>36</v>
      </c>
      <c r="M16" s="1">
        <v>88</v>
      </c>
    </row>
    <row r="17" spans="2:13" ht="19.5" customHeight="1" x14ac:dyDescent="0.45">
      <c r="B17" s="42" t="s">
        <v>141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68</v>
      </c>
      <c r="J17" s="1">
        <v>53</v>
      </c>
      <c r="K17" s="1">
        <v>65</v>
      </c>
      <c r="L17" s="1">
        <v>28</v>
      </c>
      <c r="M17" s="1">
        <v>63</v>
      </c>
    </row>
    <row r="18" spans="2:13" ht="19.5" customHeight="1" x14ac:dyDescent="0.45">
      <c r="B18" s="42" t="s">
        <v>146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41</v>
      </c>
      <c r="K18" s="1">
        <v>52</v>
      </c>
      <c r="L18" s="1">
        <v>25</v>
      </c>
      <c r="M18" s="1">
        <v>83</v>
      </c>
    </row>
    <row r="19" spans="2:13" ht="19.5" customHeight="1" x14ac:dyDescent="0.45">
      <c r="B19" s="42" t="s">
        <v>148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28</v>
      </c>
      <c r="J19" s="1">
        <v>66</v>
      </c>
      <c r="K19" s="1">
        <v>25</v>
      </c>
      <c r="L19" s="1">
        <v>12</v>
      </c>
      <c r="M19" s="1">
        <v>34</v>
      </c>
    </row>
    <row r="20" spans="2:13" ht="19.5" customHeight="1" x14ac:dyDescent="0.45">
      <c r="B20" s="42" t="s">
        <v>132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67</v>
      </c>
      <c r="K20" s="1">
        <v>27</v>
      </c>
      <c r="L20" s="1">
        <v>47</v>
      </c>
      <c r="M20" s="1">
        <v>45</v>
      </c>
    </row>
    <row r="21" spans="2:13" ht="19.5" customHeight="1" x14ac:dyDescent="0.45">
      <c r="B21" s="42" t="s">
        <v>137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71</v>
      </c>
      <c r="J21" s="1">
        <v>50</v>
      </c>
      <c r="K21" s="1">
        <v>71</v>
      </c>
      <c r="L21" s="1">
        <v>56</v>
      </c>
      <c r="M21" s="1">
        <v>63</v>
      </c>
    </row>
    <row r="22" spans="2:13" ht="19.5" customHeight="1" x14ac:dyDescent="0.45">
      <c r="B22" s="42" t="s">
        <v>147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65</v>
      </c>
      <c r="K22" s="1">
        <v>51</v>
      </c>
      <c r="L22" s="1">
        <v>35</v>
      </c>
      <c r="M22" s="1">
        <v>77</v>
      </c>
    </row>
    <row r="23" spans="2:13" ht="19.5" customHeight="1" x14ac:dyDescent="0.45">
      <c r="B23" s="42" t="s">
        <v>134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56</v>
      </c>
      <c r="J23" s="1">
        <v>52</v>
      </c>
      <c r="K23" s="1">
        <v>15</v>
      </c>
      <c r="L23" s="1">
        <v>35</v>
      </c>
      <c r="M23" s="1">
        <v>39</v>
      </c>
    </row>
    <row r="24" spans="2:13" ht="19.5" customHeight="1" x14ac:dyDescent="0.45">
      <c r="B24" s="42" t="s">
        <v>127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45">
      <c r="B25" s="42" t="s">
        <v>140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21</v>
      </c>
      <c r="J25" s="1">
        <v>90</v>
      </c>
      <c r="K25" s="1">
        <v>68</v>
      </c>
      <c r="L25" s="1">
        <v>21</v>
      </c>
      <c r="M25" s="1">
        <v>33</v>
      </c>
    </row>
    <row r="26" spans="2:13" ht="19.5" customHeight="1" x14ac:dyDescent="0.45">
      <c r="B26" s="42" t="s">
        <v>136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39</v>
      </c>
      <c r="K26" s="1">
        <v>75</v>
      </c>
      <c r="L26" s="1">
        <v>53</v>
      </c>
      <c r="M26" s="1">
        <v>64</v>
      </c>
    </row>
    <row r="27" spans="2:13" ht="19.5" customHeight="1" x14ac:dyDescent="0.45">
      <c r="B27" s="42" t="s">
        <v>128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45">
      <c r="B28" s="42" t="s">
        <v>131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58</v>
      </c>
      <c r="K28" s="1">
        <v>18</v>
      </c>
      <c r="L28" s="1">
        <v>50</v>
      </c>
      <c r="M28" s="1">
        <v>40</v>
      </c>
    </row>
    <row r="29" spans="2:13" ht="19.5" customHeight="1" x14ac:dyDescent="0.45">
      <c r="B29" s="42" t="s">
        <v>130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42</v>
      </c>
      <c r="J29" s="1">
        <v>36</v>
      </c>
      <c r="K29" s="1">
        <v>37</v>
      </c>
      <c r="L29" s="1">
        <v>19</v>
      </c>
      <c r="M29" s="1">
        <v>33</v>
      </c>
    </row>
    <row r="30" spans="2:13" ht="19.5" customHeight="1" x14ac:dyDescent="0.45">
      <c r="B30" s="42" t="s">
        <v>142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86</v>
      </c>
      <c r="K30" s="1">
        <v>50</v>
      </c>
      <c r="L30" s="1">
        <v>19</v>
      </c>
      <c r="M30" s="1">
        <v>65</v>
      </c>
    </row>
    <row r="31" spans="2:13" ht="19.5" customHeight="1" x14ac:dyDescent="0.45">
      <c r="B31" s="42" t="s">
        <v>149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47</v>
      </c>
      <c r="J31" s="1">
        <v>49</v>
      </c>
      <c r="K31" s="1">
        <v>17</v>
      </c>
      <c r="L31" s="1">
        <v>24</v>
      </c>
      <c r="M31" s="1">
        <v>64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4D24-9B44-4918-8BCF-27F682E971DE}">
  <sheetPr codeName="Sheet58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s="39" customFormat="1" ht="45" customHeight="1" x14ac:dyDescent="0.35">
      <c r="A1" s="9"/>
      <c r="B1" s="2"/>
    </row>
    <row r="2" spans="1:13" ht="50.15" customHeight="1" x14ac:dyDescent="0.35">
      <c r="B2" s="41" t="s">
        <v>122</v>
      </c>
      <c r="C2" s="41" t="s">
        <v>161</v>
      </c>
      <c r="D2" s="41" t="s">
        <v>160</v>
      </c>
      <c r="E2" s="41" t="s">
        <v>154</v>
      </c>
      <c r="F2" s="41" t="s">
        <v>152</v>
      </c>
      <c r="G2" s="41" t="s">
        <v>155</v>
      </c>
      <c r="H2" s="41" t="s">
        <v>162</v>
      </c>
      <c r="I2" s="41" t="s">
        <v>159</v>
      </c>
      <c r="J2" s="41" t="s">
        <v>156</v>
      </c>
      <c r="K2" s="41" t="s">
        <v>153</v>
      </c>
      <c r="L2" s="41" t="s">
        <v>158</v>
      </c>
      <c r="M2" s="41" t="s">
        <v>157</v>
      </c>
    </row>
    <row r="3" spans="1:13" ht="19.5" customHeight="1" x14ac:dyDescent="0.45">
      <c r="B3" s="42" t="s">
        <v>133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25</v>
      </c>
      <c r="J3" s="1">
        <v>36</v>
      </c>
      <c r="K3" s="1">
        <v>29</v>
      </c>
      <c r="L3" s="1">
        <v>22</v>
      </c>
      <c r="M3" s="1">
        <v>47</v>
      </c>
    </row>
    <row r="4" spans="1:13" ht="19.5" customHeight="1" x14ac:dyDescent="0.45">
      <c r="B4" s="42" t="s">
        <v>129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95</v>
      </c>
      <c r="K4" s="1">
        <v>59</v>
      </c>
      <c r="L4" s="1">
        <v>37</v>
      </c>
      <c r="M4" s="1">
        <v>67</v>
      </c>
    </row>
    <row r="5" spans="1:13" ht="19.5" customHeight="1" x14ac:dyDescent="0.45">
      <c r="B5" s="42" t="s">
        <v>143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43</v>
      </c>
      <c r="J5" s="1">
        <v>91</v>
      </c>
      <c r="K5" s="1">
        <v>31</v>
      </c>
      <c r="L5" s="1">
        <v>17</v>
      </c>
      <c r="M5" s="1">
        <v>35</v>
      </c>
    </row>
    <row r="6" spans="1:13" ht="19.5" customHeight="1" x14ac:dyDescent="0.45">
      <c r="B6" s="42" t="s">
        <v>140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83</v>
      </c>
      <c r="K6" s="1">
        <v>28</v>
      </c>
      <c r="L6" s="1">
        <v>51</v>
      </c>
      <c r="M6" s="1">
        <v>82</v>
      </c>
    </row>
    <row r="7" spans="1:13" ht="19.5" customHeight="1" x14ac:dyDescent="0.45">
      <c r="B7" s="42" t="s">
        <v>127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24</v>
      </c>
      <c r="J7" s="1">
        <v>97</v>
      </c>
      <c r="K7" s="1">
        <v>70</v>
      </c>
      <c r="L7" s="1">
        <v>26</v>
      </c>
      <c r="M7" s="1">
        <v>64</v>
      </c>
    </row>
    <row r="8" spans="1:13" ht="19.5" customHeight="1" x14ac:dyDescent="0.45">
      <c r="B8" s="42" t="s">
        <v>135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40</v>
      </c>
      <c r="K8" s="1">
        <v>20</v>
      </c>
      <c r="L8" s="1">
        <v>16</v>
      </c>
      <c r="M8" s="1">
        <v>63</v>
      </c>
    </row>
    <row r="9" spans="1:13" ht="19.5" customHeight="1" x14ac:dyDescent="0.45">
      <c r="B9" s="42" t="s">
        <v>124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27</v>
      </c>
      <c r="J9" s="1">
        <v>50</v>
      </c>
      <c r="K9" s="1">
        <v>29</v>
      </c>
      <c r="L9" s="1">
        <v>44</v>
      </c>
      <c r="M9" s="1">
        <v>70</v>
      </c>
    </row>
    <row r="10" spans="1:13" ht="19.5" customHeight="1" x14ac:dyDescent="0.45">
      <c r="B10" s="42" t="s">
        <v>138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49</v>
      </c>
      <c r="K10" s="1">
        <v>73</v>
      </c>
      <c r="L10" s="1">
        <v>31</v>
      </c>
      <c r="M10" s="1">
        <v>73</v>
      </c>
    </row>
    <row r="11" spans="1:13" ht="19.5" customHeight="1" x14ac:dyDescent="0.45">
      <c r="B11" s="42" t="s">
        <v>137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62</v>
      </c>
      <c r="J11" s="1">
        <v>48</v>
      </c>
      <c r="K11" s="1">
        <v>35</v>
      </c>
      <c r="L11" s="1">
        <v>19</v>
      </c>
      <c r="M11" s="1">
        <v>63</v>
      </c>
    </row>
    <row r="12" spans="1:13" ht="19.5" customHeight="1" x14ac:dyDescent="0.45">
      <c r="B12" s="42" t="s">
        <v>146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98</v>
      </c>
      <c r="K12" s="1">
        <v>26</v>
      </c>
      <c r="L12" s="1">
        <v>24</v>
      </c>
      <c r="M12" s="1">
        <v>32</v>
      </c>
    </row>
    <row r="13" spans="1:13" ht="19.5" customHeight="1" x14ac:dyDescent="0.45">
      <c r="B13" s="42" t="s">
        <v>136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19.5" customHeight="1" x14ac:dyDescent="0.45">
      <c r="B14" s="42" t="s">
        <v>149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62</v>
      </c>
      <c r="K14" s="1">
        <v>62</v>
      </c>
      <c r="L14" s="1">
        <v>28</v>
      </c>
      <c r="M14" s="1">
        <v>76</v>
      </c>
    </row>
    <row r="15" spans="1:13" ht="19.5" customHeight="1" x14ac:dyDescent="0.45">
      <c r="B15" s="42" t="s">
        <v>139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63</v>
      </c>
      <c r="K15" s="1">
        <v>49</v>
      </c>
      <c r="L15" s="1">
        <v>40</v>
      </c>
      <c r="M15" s="1">
        <v>64</v>
      </c>
    </row>
    <row r="16" spans="1:13" ht="19.5" customHeight="1" x14ac:dyDescent="0.45">
      <c r="B16" s="42" t="s">
        <v>150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75</v>
      </c>
      <c r="K16" s="1">
        <v>28</v>
      </c>
      <c r="L16" s="1">
        <v>36</v>
      </c>
      <c r="M16" s="1">
        <v>88</v>
      </c>
    </row>
    <row r="17" spans="2:13" ht="19.5" customHeight="1" x14ac:dyDescent="0.45">
      <c r="B17" s="42" t="s">
        <v>126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68</v>
      </c>
      <c r="J17" s="1">
        <v>53</v>
      </c>
      <c r="K17" s="1">
        <v>65</v>
      </c>
      <c r="L17" s="1">
        <v>28</v>
      </c>
      <c r="M17" s="1">
        <v>63</v>
      </c>
    </row>
    <row r="18" spans="2:13" ht="19.5" customHeight="1" x14ac:dyDescent="0.45">
      <c r="B18" s="42" t="s">
        <v>131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41</v>
      </c>
      <c r="K18" s="1">
        <v>52</v>
      </c>
      <c r="L18" s="1">
        <v>25</v>
      </c>
      <c r="M18" s="1">
        <v>83</v>
      </c>
    </row>
    <row r="19" spans="2:13" ht="19.5" customHeight="1" x14ac:dyDescent="0.45">
      <c r="B19" s="42" t="s">
        <v>132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28</v>
      </c>
      <c r="J19" s="1">
        <v>66</v>
      </c>
      <c r="K19" s="1">
        <v>25</v>
      </c>
      <c r="L19" s="1">
        <v>12</v>
      </c>
      <c r="M19" s="1">
        <v>34</v>
      </c>
    </row>
    <row r="20" spans="2:13" ht="19.5" customHeight="1" x14ac:dyDescent="0.45">
      <c r="B20" s="42" t="s">
        <v>145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67</v>
      </c>
      <c r="K20" s="1">
        <v>27</v>
      </c>
      <c r="L20" s="1">
        <v>47</v>
      </c>
      <c r="M20" s="1">
        <v>45</v>
      </c>
    </row>
    <row r="21" spans="2:13" ht="19.5" customHeight="1" x14ac:dyDescent="0.45">
      <c r="B21" s="42" t="s">
        <v>147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71</v>
      </c>
      <c r="J21" s="1">
        <v>50</v>
      </c>
      <c r="K21" s="1">
        <v>71</v>
      </c>
      <c r="L21" s="1">
        <v>56</v>
      </c>
      <c r="M21" s="1">
        <v>63</v>
      </c>
    </row>
    <row r="22" spans="2:13" ht="19.5" customHeight="1" x14ac:dyDescent="0.45">
      <c r="B22" s="42" t="s">
        <v>151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65</v>
      </c>
      <c r="K22" s="1">
        <v>51</v>
      </c>
      <c r="L22" s="1">
        <v>35</v>
      </c>
      <c r="M22" s="1">
        <v>77</v>
      </c>
    </row>
    <row r="23" spans="2:13" ht="19.5" customHeight="1" x14ac:dyDescent="0.45">
      <c r="B23" s="42" t="s">
        <v>125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56</v>
      </c>
      <c r="J23" s="1">
        <v>52</v>
      </c>
      <c r="K23" s="1">
        <v>15</v>
      </c>
      <c r="L23" s="1">
        <v>35</v>
      </c>
      <c r="M23" s="1">
        <v>39</v>
      </c>
    </row>
    <row r="24" spans="2:13" ht="19.5" customHeight="1" x14ac:dyDescent="0.45">
      <c r="B24" s="42" t="s">
        <v>141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45">
      <c r="B25" s="42" t="s">
        <v>134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21</v>
      </c>
      <c r="J25" s="1">
        <v>90</v>
      </c>
      <c r="K25" s="1">
        <v>68</v>
      </c>
      <c r="L25" s="1">
        <v>21</v>
      </c>
      <c r="M25" s="1">
        <v>33</v>
      </c>
    </row>
    <row r="26" spans="2:13" ht="19.5" customHeight="1" x14ac:dyDescent="0.45">
      <c r="B26" s="42" t="s">
        <v>148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39</v>
      </c>
      <c r="K26" s="1">
        <v>75</v>
      </c>
      <c r="L26" s="1">
        <v>53</v>
      </c>
      <c r="M26" s="1">
        <v>64</v>
      </c>
    </row>
    <row r="27" spans="2:13" ht="19.5" customHeight="1" x14ac:dyDescent="0.45">
      <c r="B27" s="42" t="s">
        <v>123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45">
      <c r="B28" s="42" t="s">
        <v>142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58</v>
      </c>
      <c r="K28" s="1">
        <v>18</v>
      </c>
      <c r="L28" s="1">
        <v>50</v>
      </c>
      <c r="M28" s="1">
        <v>40</v>
      </c>
    </row>
    <row r="29" spans="2:13" ht="19.5" customHeight="1" x14ac:dyDescent="0.45">
      <c r="B29" s="42" t="s">
        <v>128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42</v>
      </c>
      <c r="J29" s="1">
        <v>36</v>
      </c>
      <c r="K29" s="1">
        <v>37</v>
      </c>
      <c r="L29" s="1">
        <v>19</v>
      </c>
      <c r="M29" s="1">
        <v>33</v>
      </c>
    </row>
    <row r="30" spans="2:13" ht="19.5" customHeight="1" x14ac:dyDescent="0.45">
      <c r="B30" s="42" t="s">
        <v>144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86</v>
      </c>
      <c r="K30" s="1">
        <v>50</v>
      </c>
      <c r="L30" s="1">
        <v>19</v>
      </c>
      <c r="M30" s="1">
        <v>65</v>
      </c>
    </row>
    <row r="31" spans="2:13" ht="19.5" customHeight="1" x14ac:dyDescent="0.45">
      <c r="B31" s="42" t="s">
        <v>130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47</v>
      </c>
      <c r="J31" s="1">
        <v>49</v>
      </c>
      <c r="K31" s="1">
        <v>17</v>
      </c>
      <c r="L31" s="1">
        <v>24</v>
      </c>
      <c r="M31" s="1">
        <v>64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{7CE396BC-AE2F-4FAC-BEB9-F88BFE3C0BB4}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{3A85B3AD-C947-4B9A-B559-9C0426F57380}</x14:id>
        </ext>
      </extLst>
    </cfRule>
  </conditionalFormatting>
  <conditionalFormatting sqref="C32">
    <cfRule type="colorScale" priority="99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{4878A121-2D30-4A41-9423-F74426DBECEC}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{41651443-6983-4D3E-BB3F-BE73D25B7B23}</x14:id>
        </ext>
      </extLst>
    </cfRule>
  </conditionalFormatting>
  <conditionalFormatting sqref="D32">
    <cfRule type="colorScale" priority="98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{3EB4B8FB-CFB5-4EA2-8587-DBBD72D07EB4}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{B772D191-431B-41B9-A2B2-A3E5ECB8922D}</x14:id>
        </ext>
      </extLst>
    </cfRule>
  </conditionalFormatting>
  <conditionalFormatting sqref="E32">
    <cfRule type="colorScale" priority="97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{BD63C75F-26C8-49B2-AEDC-88EFB0A6B68B}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{5E8D7187-887B-48C8-AE80-4056A0CAFAF0}</x14:id>
        </ext>
      </extLst>
    </cfRule>
  </conditionalFormatting>
  <conditionalFormatting sqref="F32">
    <cfRule type="colorScale" priority="96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{B5B5E28B-FA8D-46C3-9F55-37D55A23B0E0}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{B6DE8ECE-911D-439B-B094-2E97F437383B}</x14:id>
        </ext>
      </extLst>
    </cfRule>
  </conditionalFormatting>
  <conditionalFormatting sqref="G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{C31FEB5A-D848-48AC-B9AC-A49EBDA9DED6}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{AE69E3F3-59E8-42BB-868F-ABAE0010D280}</x14:id>
        </ext>
      </extLst>
    </cfRule>
  </conditionalFormatting>
  <conditionalFormatting sqref="H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{61A1B64A-586B-4A82-830F-DD85192DDF67}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{096E012D-3397-4081-BE4C-3746AB280A2C}</x14:id>
        </ext>
      </extLst>
    </cfRule>
  </conditionalFormatting>
  <conditionalFormatting sqref="I32">
    <cfRule type="colorScale" priority="89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{DD299B93-5CF0-4CA3-B2DE-7302213F685A}</x14:id>
        </ext>
      </extLst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{169B0FCA-B641-4034-8EF9-8ABD58EDA5C9}</x14:id>
        </ext>
      </extLst>
    </cfRule>
  </conditionalFormatting>
  <conditionalFormatting sqref="J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{9C994A21-DFBD-4A75-9FEE-96862DE5D1AA}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{CE7DBEC1-5102-48A7-B1EE-DE9CD98B729A}</x14:id>
        </ext>
      </extLst>
    </cfRule>
  </conditionalFormatting>
  <conditionalFormatting sqref="K32">
    <cfRule type="colorScale" priority="95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{6F1DED64-B80E-4F5F-901B-F2624226F121}</x14:id>
        </ext>
      </extLst>
    </cfRule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{EC12703B-8DF3-4DD7-8249-AFD29E34BB70}</x14:id>
        </ext>
      </extLst>
    </cfRule>
  </conditionalFormatting>
  <conditionalFormatting sqref="L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{73AA3716-7E36-4AF0-BC6B-31A74818A0B6}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{42ED4055-31B2-48A1-A074-EB0B9D36E46E}</x14:id>
        </ext>
      </extLst>
    </cfRule>
  </conditionalFormatting>
  <conditionalFormatting sqref="M32">
    <cfRule type="colorScale" priority="9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CE396BC-AE2F-4FAC-BEB9-F88BFE3C0BB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A85B3AD-C947-4B9A-B559-9C0426F5738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4878A121-2D30-4A41-9423-F74426DBECE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1651443-6983-4D3E-BB3F-BE73D25B7B2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3EB4B8FB-CFB5-4EA2-8587-DBBD72D07EB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772D191-431B-41B9-A2B2-A3E5ECB8922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BD63C75F-26C8-49B2-AEDC-88EFB0A6B68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E8D7187-887B-48C8-AE80-4056A0CAFAF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B5B5E28B-FA8D-46C3-9F55-37D55A23B0E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6DE8ECE-911D-439B-B094-2E97F437383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C31FEB5A-D848-48AC-B9AC-A49EBDA9DED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E69E3F3-59E8-42BB-868F-ABAE0010D28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61A1B64A-586B-4A82-830F-DD85192DDF6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96E012D-3397-4081-BE4C-3746AB280A2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DD299B93-5CF0-4CA3-B2DE-7302213F685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69B0FCA-B641-4034-8EF9-8ABD58EDA5C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9C994A21-DFBD-4A75-9FEE-96862DE5D1A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E7DBEC1-5102-48A7-B1EE-DE9CD98B729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6F1DED64-B80E-4F5F-901B-F2624226F12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C12703B-8DF3-4DD7-8249-AFD29E34BB7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73AA3716-7E36-4AF0-BC6B-31A74818A0B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2ED4055-31B2-48A1-A074-EB0B9D36E46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1B9E-FDD6-41FC-B505-D3E7779BF7F0}">
  <sheetPr codeName="Sheet18"/>
  <dimension ref="A1:M42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48" t="s">
        <v>122</v>
      </c>
      <c r="C2" s="41" t="s">
        <v>154</v>
      </c>
      <c r="D2" s="41" t="s">
        <v>159</v>
      </c>
      <c r="E2" s="41" t="s">
        <v>160</v>
      </c>
      <c r="F2" s="41" t="s">
        <v>156</v>
      </c>
      <c r="G2" s="41" t="s">
        <v>153</v>
      </c>
      <c r="H2" s="41" t="s">
        <v>162</v>
      </c>
      <c r="I2" s="41" t="s">
        <v>155</v>
      </c>
      <c r="J2" s="41" t="s">
        <v>161</v>
      </c>
      <c r="K2" s="41" t="s">
        <v>158</v>
      </c>
      <c r="L2" s="41" t="s">
        <v>152</v>
      </c>
      <c r="M2" s="41" t="s">
        <v>157</v>
      </c>
    </row>
    <row r="3" spans="2:13" ht="19.5" customHeight="1" x14ac:dyDescent="0.45">
      <c r="B3" s="42" t="s">
        <v>146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41</v>
      </c>
      <c r="J3" s="1">
        <v>41</v>
      </c>
      <c r="K3" s="1">
        <v>52</v>
      </c>
      <c r="L3" s="1">
        <v>25</v>
      </c>
      <c r="M3" s="1">
        <v>83</v>
      </c>
    </row>
    <row r="4" spans="2:13" ht="19.5" customHeight="1" x14ac:dyDescent="0.45">
      <c r="B4" s="42" t="s">
        <v>136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63</v>
      </c>
      <c r="J4" s="1">
        <v>53</v>
      </c>
      <c r="K4" s="1">
        <v>49</v>
      </c>
      <c r="L4" s="1">
        <v>40</v>
      </c>
      <c r="M4" s="1">
        <v>64</v>
      </c>
    </row>
    <row r="5" spans="2:13" ht="19.5" customHeight="1" x14ac:dyDescent="0.45">
      <c r="B5" s="42" t="s">
        <v>137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39</v>
      </c>
      <c r="J5" s="1">
        <v>42</v>
      </c>
      <c r="K5" s="1">
        <v>75</v>
      </c>
      <c r="L5" s="1">
        <v>53</v>
      </c>
      <c r="M5" s="1">
        <v>64</v>
      </c>
    </row>
    <row r="6" spans="2:13" ht="19.5" customHeight="1" x14ac:dyDescent="0.45">
      <c r="B6" s="42" t="s">
        <v>134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40</v>
      </c>
      <c r="J6" s="1">
        <v>24</v>
      </c>
      <c r="K6" s="1">
        <v>20</v>
      </c>
      <c r="L6" s="1">
        <v>16</v>
      </c>
      <c r="M6" s="1">
        <v>63</v>
      </c>
    </row>
    <row r="7" spans="2:13" ht="19.5" customHeight="1" x14ac:dyDescent="0.45">
      <c r="B7" s="42" t="s">
        <v>150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86</v>
      </c>
      <c r="J7" s="1">
        <v>21</v>
      </c>
      <c r="K7" s="1">
        <v>50</v>
      </c>
      <c r="L7" s="1">
        <v>19</v>
      </c>
      <c r="M7" s="1">
        <v>65</v>
      </c>
    </row>
    <row r="8" spans="2:13" ht="19.5" customHeight="1" x14ac:dyDescent="0.45">
      <c r="B8" s="42" t="s">
        <v>138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75</v>
      </c>
      <c r="J8" s="1">
        <v>70</v>
      </c>
      <c r="K8" s="1">
        <v>28</v>
      </c>
      <c r="L8" s="1">
        <v>36</v>
      </c>
      <c r="M8" s="1">
        <v>88</v>
      </c>
    </row>
    <row r="9" spans="2:13" ht="19.5" customHeight="1" x14ac:dyDescent="0.45">
      <c r="B9" s="42" t="s">
        <v>143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50</v>
      </c>
      <c r="J9" s="1">
        <v>27</v>
      </c>
      <c r="K9" s="1">
        <v>29</v>
      </c>
      <c r="L9" s="1">
        <v>44</v>
      </c>
      <c r="M9" s="1">
        <v>70</v>
      </c>
    </row>
    <row r="10" spans="2:13" ht="19.5" customHeight="1" x14ac:dyDescent="0.45">
      <c r="B10" s="42" t="s">
        <v>127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48</v>
      </c>
      <c r="J10" s="1">
        <v>43</v>
      </c>
      <c r="K10" s="1">
        <v>45</v>
      </c>
      <c r="L10" s="1">
        <v>36</v>
      </c>
      <c r="M10" s="1">
        <v>55</v>
      </c>
    </row>
    <row r="11" spans="2:13" ht="19.5" customHeight="1" x14ac:dyDescent="0.45">
      <c r="B11" s="42" t="s">
        <v>125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48</v>
      </c>
      <c r="J11" s="1">
        <v>62</v>
      </c>
      <c r="K11" s="1">
        <v>35</v>
      </c>
      <c r="L11" s="1">
        <v>19</v>
      </c>
      <c r="M11" s="1">
        <v>63</v>
      </c>
    </row>
    <row r="12" spans="2:13" ht="19.5" customHeight="1" x14ac:dyDescent="0.45">
      <c r="B12" s="42" t="s">
        <v>129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95</v>
      </c>
      <c r="J12" s="1">
        <v>65</v>
      </c>
      <c r="K12" s="1">
        <v>59</v>
      </c>
      <c r="L12" s="1">
        <v>37</v>
      </c>
      <c r="M12" s="1">
        <v>67</v>
      </c>
    </row>
    <row r="13" spans="2:13" ht="19.5" customHeight="1" x14ac:dyDescent="0.45">
      <c r="B13" s="42" t="s">
        <v>144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65</v>
      </c>
      <c r="J13" s="1">
        <v>40</v>
      </c>
      <c r="K13" s="1">
        <v>51</v>
      </c>
      <c r="L13" s="1">
        <v>35</v>
      </c>
      <c r="M13" s="1">
        <v>77</v>
      </c>
    </row>
    <row r="14" spans="2:13" ht="19.5" customHeight="1" x14ac:dyDescent="0.45">
      <c r="B14" s="42" t="s">
        <v>133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67</v>
      </c>
      <c r="J14" s="1">
        <v>36</v>
      </c>
      <c r="K14" s="1">
        <v>27</v>
      </c>
      <c r="L14" s="1">
        <v>47</v>
      </c>
      <c r="M14" s="1">
        <v>45</v>
      </c>
    </row>
    <row r="15" spans="2:13" ht="19.5" customHeight="1" x14ac:dyDescent="0.45">
      <c r="B15" s="42" t="s">
        <v>126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91</v>
      </c>
      <c r="J15" s="1">
        <v>43</v>
      </c>
      <c r="K15" s="1">
        <v>31</v>
      </c>
      <c r="L15" s="1">
        <v>17</v>
      </c>
      <c r="M15" s="1">
        <v>35</v>
      </c>
    </row>
    <row r="16" spans="2:13" ht="19.5" customHeight="1" x14ac:dyDescent="0.45">
      <c r="B16" s="42" t="s">
        <v>147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45">
      <c r="B17" s="42" t="s">
        <v>130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36</v>
      </c>
      <c r="J17" s="1">
        <v>42</v>
      </c>
      <c r="K17" s="1">
        <v>37</v>
      </c>
      <c r="L17" s="1">
        <v>19</v>
      </c>
      <c r="M17" s="1">
        <v>33</v>
      </c>
    </row>
    <row r="18" spans="2:13" ht="19.5" customHeight="1" x14ac:dyDescent="0.45">
      <c r="B18" s="42" t="s">
        <v>123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47</v>
      </c>
      <c r="K18" s="1">
        <v>16</v>
      </c>
      <c r="L18" s="1">
        <v>60</v>
      </c>
      <c r="M18" s="1">
        <v>40</v>
      </c>
    </row>
    <row r="19" spans="2:13" ht="19.5" customHeight="1" x14ac:dyDescent="0.45">
      <c r="B19" s="42" t="s">
        <v>149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36</v>
      </c>
      <c r="J19" s="1">
        <v>25</v>
      </c>
      <c r="K19" s="1">
        <v>29</v>
      </c>
      <c r="L19" s="1">
        <v>22</v>
      </c>
      <c r="M19" s="1">
        <v>47</v>
      </c>
    </row>
    <row r="20" spans="2:13" ht="19.5" customHeight="1" x14ac:dyDescent="0.45">
      <c r="B20" s="42" t="s">
        <v>132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50</v>
      </c>
      <c r="J20" s="1">
        <v>71</v>
      </c>
      <c r="K20" s="1">
        <v>71</v>
      </c>
      <c r="L20" s="1">
        <v>56</v>
      </c>
      <c r="M20" s="1">
        <v>63</v>
      </c>
    </row>
    <row r="21" spans="2:13" ht="19.5" customHeight="1" x14ac:dyDescent="0.45">
      <c r="B21" s="42" t="s">
        <v>139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49</v>
      </c>
      <c r="J21" s="1">
        <v>59</v>
      </c>
      <c r="K21" s="1">
        <v>73</v>
      </c>
      <c r="L21" s="1">
        <v>31</v>
      </c>
      <c r="M21" s="1">
        <v>73</v>
      </c>
    </row>
    <row r="22" spans="2:13" ht="19.5" customHeight="1" x14ac:dyDescent="0.45">
      <c r="B22" s="42" t="s">
        <v>141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97</v>
      </c>
      <c r="J22" s="1">
        <v>24</v>
      </c>
      <c r="K22" s="1">
        <v>70</v>
      </c>
      <c r="L22" s="1">
        <v>26</v>
      </c>
      <c r="M22" s="1">
        <v>64</v>
      </c>
    </row>
    <row r="23" spans="2:13" ht="19.5" customHeight="1" x14ac:dyDescent="0.45">
      <c r="B23" s="42" t="s">
        <v>128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49</v>
      </c>
      <c r="J23" s="1">
        <v>47</v>
      </c>
      <c r="K23" s="1">
        <v>17</v>
      </c>
      <c r="L23" s="1">
        <v>24</v>
      </c>
      <c r="M23" s="1">
        <v>64</v>
      </c>
    </row>
    <row r="24" spans="2:13" ht="19.5" customHeight="1" x14ac:dyDescent="0.45">
      <c r="B24" s="42" t="s">
        <v>151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58</v>
      </c>
      <c r="J24" s="1">
        <v>23</v>
      </c>
      <c r="K24" s="1">
        <v>18</v>
      </c>
      <c r="L24" s="1">
        <v>50</v>
      </c>
      <c r="M24" s="1">
        <v>40</v>
      </c>
    </row>
    <row r="25" spans="2:13" ht="19.5" customHeight="1" x14ac:dyDescent="0.45">
      <c r="B25" s="42" t="s">
        <v>145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56</v>
      </c>
      <c r="K25" s="1">
        <v>15</v>
      </c>
      <c r="L25" s="1">
        <v>35</v>
      </c>
      <c r="M25" s="1">
        <v>39</v>
      </c>
    </row>
    <row r="26" spans="2:13" ht="19.5" customHeight="1" x14ac:dyDescent="0.45">
      <c r="B26" s="42" t="s">
        <v>148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62</v>
      </c>
      <c r="J26" s="1">
        <v>32</v>
      </c>
      <c r="K26" s="1">
        <v>62</v>
      </c>
      <c r="L26" s="1">
        <v>28</v>
      </c>
      <c r="M26" s="1">
        <v>76</v>
      </c>
    </row>
    <row r="27" spans="2:13" ht="19.5" customHeight="1" x14ac:dyDescent="0.45">
      <c r="B27" s="42" t="s">
        <v>140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45">
      <c r="B28" s="42" t="s">
        <v>142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43</v>
      </c>
      <c r="J28" s="1">
        <v>37</v>
      </c>
      <c r="K28" s="1">
        <v>50</v>
      </c>
      <c r="L28" s="1">
        <v>28</v>
      </c>
      <c r="M28" s="1">
        <v>29</v>
      </c>
    </row>
    <row r="29" spans="2:13" ht="19.5" customHeight="1" x14ac:dyDescent="0.45">
      <c r="B29" s="42" t="s">
        <v>135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83</v>
      </c>
      <c r="J29" s="1">
        <v>16</v>
      </c>
      <c r="K29" s="1">
        <v>28</v>
      </c>
      <c r="L29" s="1">
        <v>51</v>
      </c>
      <c r="M29" s="1">
        <v>82</v>
      </c>
    </row>
    <row r="30" spans="2:13" ht="19.5" customHeight="1" x14ac:dyDescent="0.45">
      <c r="B30" s="42" t="s">
        <v>124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53</v>
      </c>
      <c r="J30" s="1">
        <v>68</v>
      </c>
      <c r="K30" s="1">
        <v>65</v>
      </c>
      <c r="L30" s="1">
        <v>28</v>
      </c>
      <c r="M30" s="1">
        <v>63</v>
      </c>
    </row>
    <row r="31" spans="2:13" ht="19.5" customHeight="1" x14ac:dyDescent="0.45">
      <c r="B31" s="42" t="s">
        <v>131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66</v>
      </c>
      <c r="J31" s="1">
        <v>28</v>
      </c>
      <c r="K31" s="1">
        <v>25</v>
      </c>
      <c r="L31" s="1">
        <v>12</v>
      </c>
      <c r="M31" s="1">
        <v>34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2" spans="2:2" ht="18.5" x14ac:dyDescent="0.35">
      <c r="B42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6DB3-2316-4672-A38B-AF9BF78AE1F9}">
  <sheetPr codeName="Sheet59"/>
  <dimension ref="A1:M42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41" t="s">
        <v>122</v>
      </c>
      <c r="C2" s="41" t="s">
        <v>155</v>
      </c>
      <c r="D2" s="41" t="s">
        <v>153</v>
      </c>
      <c r="E2" s="41" t="s">
        <v>161</v>
      </c>
      <c r="F2" s="41" t="s">
        <v>159</v>
      </c>
      <c r="G2" s="41" t="s">
        <v>156</v>
      </c>
      <c r="H2" s="41" t="s">
        <v>152</v>
      </c>
      <c r="I2" s="41" t="s">
        <v>160</v>
      </c>
      <c r="J2" s="41" t="s">
        <v>154</v>
      </c>
      <c r="K2" s="41" t="s">
        <v>162</v>
      </c>
      <c r="L2" s="41" t="s">
        <v>157</v>
      </c>
      <c r="M2" s="41" t="s">
        <v>158</v>
      </c>
    </row>
    <row r="3" spans="2:13" ht="19.5" customHeight="1" x14ac:dyDescent="0.45">
      <c r="B3" s="46" t="s">
        <v>150</v>
      </c>
      <c r="C3" s="10">
        <v>22</v>
      </c>
      <c r="D3" s="10">
        <v>36</v>
      </c>
      <c r="E3" s="10">
        <v>29</v>
      </c>
      <c r="F3" s="10">
        <v>49</v>
      </c>
      <c r="G3" s="10">
        <v>45</v>
      </c>
      <c r="H3" s="10">
        <v>50</v>
      </c>
      <c r="I3" s="10">
        <v>41</v>
      </c>
      <c r="J3" s="10">
        <v>41</v>
      </c>
      <c r="K3" s="11">
        <v>52</v>
      </c>
      <c r="L3" s="11">
        <v>25</v>
      </c>
      <c r="M3" s="11">
        <v>83</v>
      </c>
    </row>
    <row r="4" spans="2:13" ht="19.5" customHeight="1" x14ac:dyDescent="0.45">
      <c r="B4" s="42" t="s">
        <v>142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63</v>
      </c>
      <c r="J4" s="1">
        <v>53</v>
      </c>
      <c r="K4" s="12">
        <v>49</v>
      </c>
      <c r="L4" s="12">
        <v>40</v>
      </c>
      <c r="M4" s="12">
        <v>64</v>
      </c>
    </row>
    <row r="5" spans="2:13" ht="19.5" customHeight="1" x14ac:dyDescent="0.45">
      <c r="B5" s="46" t="s">
        <v>125</v>
      </c>
      <c r="C5" s="10">
        <v>47</v>
      </c>
      <c r="D5" s="10">
        <v>37</v>
      </c>
      <c r="E5" s="10">
        <v>27</v>
      </c>
      <c r="F5" s="10">
        <v>25</v>
      </c>
      <c r="G5" s="10">
        <v>65</v>
      </c>
      <c r="H5" s="10">
        <v>39</v>
      </c>
      <c r="I5" s="10">
        <v>39</v>
      </c>
      <c r="J5" s="10">
        <v>42</v>
      </c>
      <c r="K5" s="11">
        <v>75</v>
      </c>
      <c r="L5" s="11">
        <v>53</v>
      </c>
      <c r="M5" s="11">
        <v>64</v>
      </c>
    </row>
    <row r="6" spans="2:13" ht="19.5" customHeight="1" x14ac:dyDescent="0.45">
      <c r="B6" s="42" t="s">
        <v>128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40</v>
      </c>
      <c r="J6" s="1">
        <v>24</v>
      </c>
      <c r="K6" s="12">
        <v>20</v>
      </c>
      <c r="L6" s="12">
        <v>16</v>
      </c>
      <c r="M6" s="12">
        <v>63</v>
      </c>
    </row>
    <row r="7" spans="2:13" ht="19.5" customHeight="1" x14ac:dyDescent="0.45">
      <c r="B7" s="46" t="s">
        <v>132</v>
      </c>
      <c r="C7" s="10">
        <v>17</v>
      </c>
      <c r="D7" s="10">
        <v>18</v>
      </c>
      <c r="E7" s="10">
        <v>50</v>
      </c>
      <c r="F7" s="10">
        <v>38</v>
      </c>
      <c r="G7" s="10">
        <v>25</v>
      </c>
      <c r="H7" s="10">
        <v>52</v>
      </c>
      <c r="I7" s="10">
        <v>86</v>
      </c>
      <c r="J7" s="10">
        <v>21</v>
      </c>
      <c r="K7" s="11">
        <v>50</v>
      </c>
      <c r="L7" s="11">
        <v>19</v>
      </c>
      <c r="M7" s="11">
        <v>65</v>
      </c>
    </row>
    <row r="8" spans="2:13" ht="19.5" customHeight="1" x14ac:dyDescent="0.45">
      <c r="B8" s="42" t="s">
        <v>148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75</v>
      </c>
      <c r="J8" s="1">
        <v>70</v>
      </c>
      <c r="K8" s="12">
        <v>28</v>
      </c>
      <c r="L8" s="12">
        <v>36</v>
      </c>
      <c r="M8" s="12">
        <v>88</v>
      </c>
    </row>
    <row r="9" spans="2:13" ht="19.5" customHeight="1" x14ac:dyDescent="0.45">
      <c r="B9" s="46" t="s">
        <v>123</v>
      </c>
      <c r="C9" s="10">
        <v>40</v>
      </c>
      <c r="D9" s="10">
        <v>24</v>
      </c>
      <c r="E9" s="10">
        <v>40</v>
      </c>
      <c r="F9" s="10">
        <v>34</v>
      </c>
      <c r="G9" s="10">
        <v>28</v>
      </c>
      <c r="H9" s="10">
        <v>73</v>
      </c>
      <c r="I9" s="10">
        <v>50</v>
      </c>
      <c r="J9" s="10">
        <v>27</v>
      </c>
      <c r="K9" s="11">
        <v>29</v>
      </c>
      <c r="L9" s="11">
        <v>44</v>
      </c>
      <c r="M9" s="11">
        <v>70</v>
      </c>
    </row>
    <row r="10" spans="2:13" ht="19.5" customHeight="1" x14ac:dyDescent="0.45">
      <c r="B10" s="42" t="s">
        <v>134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48</v>
      </c>
      <c r="J10" s="1">
        <v>43</v>
      </c>
      <c r="K10" s="12">
        <v>45</v>
      </c>
      <c r="L10" s="12">
        <v>36</v>
      </c>
      <c r="M10" s="12">
        <v>55</v>
      </c>
    </row>
    <row r="11" spans="2:13" ht="19.5" customHeight="1" x14ac:dyDescent="0.45">
      <c r="B11" s="46" t="s">
        <v>133</v>
      </c>
      <c r="C11" s="10">
        <v>17</v>
      </c>
      <c r="D11" s="10">
        <v>55</v>
      </c>
      <c r="E11" s="10">
        <v>20</v>
      </c>
      <c r="F11" s="10">
        <v>68</v>
      </c>
      <c r="G11" s="10">
        <v>59</v>
      </c>
      <c r="H11" s="10">
        <v>84</v>
      </c>
      <c r="I11" s="10">
        <v>48</v>
      </c>
      <c r="J11" s="10">
        <v>62</v>
      </c>
      <c r="K11" s="11">
        <v>35</v>
      </c>
      <c r="L11" s="11">
        <v>19</v>
      </c>
      <c r="M11" s="11">
        <v>63</v>
      </c>
    </row>
    <row r="12" spans="2:13" ht="19.5" customHeight="1" x14ac:dyDescent="0.45">
      <c r="B12" s="42" t="s">
        <v>136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95</v>
      </c>
      <c r="J12" s="1">
        <v>65</v>
      </c>
      <c r="K12" s="12">
        <v>59</v>
      </c>
      <c r="L12" s="12">
        <v>37</v>
      </c>
      <c r="M12" s="12">
        <v>67</v>
      </c>
    </row>
    <row r="13" spans="2:13" ht="19.5" customHeight="1" x14ac:dyDescent="0.45">
      <c r="B13" s="46" t="s">
        <v>147</v>
      </c>
      <c r="C13" s="10">
        <v>31</v>
      </c>
      <c r="D13" s="10">
        <v>36</v>
      </c>
      <c r="E13" s="10">
        <v>59</v>
      </c>
      <c r="F13" s="10">
        <v>40</v>
      </c>
      <c r="G13" s="10">
        <v>36</v>
      </c>
      <c r="H13" s="10">
        <v>19</v>
      </c>
      <c r="I13" s="10">
        <v>65</v>
      </c>
      <c r="J13" s="10">
        <v>40</v>
      </c>
      <c r="K13" s="11">
        <v>51</v>
      </c>
      <c r="L13" s="11">
        <v>35</v>
      </c>
      <c r="M13" s="11">
        <v>77</v>
      </c>
    </row>
    <row r="14" spans="2:13" ht="19.5" customHeight="1" x14ac:dyDescent="0.45">
      <c r="B14" s="42" t="s">
        <v>135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67</v>
      </c>
      <c r="J14" s="1">
        <v>36</v>
      </c>
      <c r="K14" s="12">
        <v>27</v>
      </c>
      <c r="L14" s="12">
        <v>47</v>
      </c>
      <c r="M14" s="12">
        <v>45</v>
      </c>
    </row>
    <row r="15" spans="2:13" ht="19.5" customHeight="1" x14ac:dyDescent="0.45">
      <c r="B15" s="46" t="s">
        <v>129</v>
      </c>
      <c r="C15" s="10">
        <v>15</v>
      </c>
      <c r="D15" s="10">
        <v>38</v>
      </c>
      <c r="E15" s="10">
        <v>83</v>
      </c>
      <c r="F15" s="10">
        <v>78</v>
      </c>
      <c r="G15" s="10">
        <v>38</v>
      </c>
      <c r="H15" s="10">
        <v>62</v>
      </c>
      <c r="I15" s="10">
        <v>91</v>
      </c>
      <c r="J15" s="10">
        <v>43</v>
      </c>
      <c r="K15" s="11">
        <v>31</v>
      </c>
      <c r="L15" s="11">
        <v>17</v>
      </c>
      <c r="M15" s="11">
        <v>35</v>
      </c>
    </row>
    <row r="16" spans="2:13" ht="19.5" customHeight="1" x14ac:dyDescent="0.45">
      <c r="B16" s="42" t="s">
        <v>146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2">
        <v>68</v>
      </c>
      <c r="L16" s="12">
        <v>21</v>
      </c>
      <c r="M16" s="12">
        <v>33</v>
      </c>
    </row>
    <row r="17" spans="2:13" ht="19.5" customHeight="1" x14ac:dyDescent="0.45">
      <c r="B17" s="46" t="s">
        <v>144</v>
      </c>
      <c r="C17" s="10">
        <v>17</v>
      </c>
      <c r="D17" s="10">
        <v>37</v>
      </c>
      <c r="E17" s="10">
        <v>47</v>
      </c>
      <c r="F17" s="10">
        <v>41</v>
      </c>
      <c r="G17" s="10">
        <v>14</v>
      </c>
      <c r="H17" s="10">
        <v>59</v>
      </c>
      <c r="I17" s="10">
        <v>36</v>
      </c>
      <c r="J17" s="10">
        <v>42</v>
      </c>
      <c r="K17" s="11">
        <v>37</v>
      </c>
      <c r="L17" s="11">
        <v>19</v>
      </c>
      <c r="M17" s="11">
        <v>33</v>
      </c>
    </row>
    <row r="18" spans="2:13" ht="19.5" customHeight="1" x14ac:dyDescent="0.45">
      <c r="B18" s="42" t="s">
        <v>131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47</v>
      </c>
      <c r="K18" s="12">
        <v>16</v>
      </c>
      <c r="L18" s="12">
        <v>60</v>
      </c>
      <c r="M18" s="12">
        <v>40</v>
      </c>
    </row>
    <row r="19" spans="2:13" ht="19.5" customHeight="1" x14ac:dyDescent="0.45">
      <c r="B19" s="46" t="s">
        <v>124</v>
      </c>
      <c r="C19" s="10">
        <v>19</v>
      </c>
      <c r="D19" s="10">
        <v>22</v>
      </c>
      <c r="E19" s="10">
        <v>43</v>
      </c>
      <c r="F19" s="10">
        <v>87</v>
      </c>
      <c r="G19" s="10">
        <v>23</v>
      </c>
      <c r="H19" s="10">
        <v>20</v>
      </c>
      <c r="I19" s="10">
        <v>36</v>
      </c>
      <c r="J19" s="10">
        <v>25</v>
      </c>
      <c r="K19" s="11">
        <v>29</v>
      </c>
      <c r="L19" s="11">
        <v>22</v>
      </c>
      <c r="M19" s="11">
        <v>47</v>
      </c>
    </row>
    <row r="20" spans="2:13" ht="19.5" customHeight="1" x14ac:dyDescent="0.45">
      <c r="B20" s="42" t="s">
        <v>151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50</v>
      </c>
      <c r="J20" s="1">
        <v>71</v>
      </c>
      <c r="K20" s="12">
        <v>71</v>
      </c>
      <c r="L20" s="12">
        <v>56</v>
      </c>
      <c r="M20" s="12">
        <v>63</v>
      </c>
    </row>
    <row r="21" spans="2:13" ht="19.5" customHeight="1" x14ac:dyDescent="0.45">
      <c r="B21" s="46" t="s">
        <v>140</v>
      </c>
      <c r="C21" s="10">
        <v>27</v>
      </c>
      <c r="D21" s="10">
        <v>52</v>
      </c>
      <c r="E21" s="10">
        <v>46</v>
      </c>
      <c r="F21" s="10">
        <v>24</v>
      </c>
      <c r="G21" s="10">
        <v>74</v>
      </c>
      <c r="H21" s="10">
        <v>18</v>
      </c>
      <c r="I21" s="10">
        <v>49</v>
      </c>
      <c r="J21" s="10">
        <v>59</v>
      </c>
      <c r="K21" s="11">
        <v>73</v>
      </c>
      <c r="L21" s="11">
        <v>31</v>
      </c>
      <c r="M21" s="11">
        <v>73</v>
      </c>
    </row>
    <row r="22" spans="2:13" ht="19.5" customHeight="1" x14ac:dyDescent="0.45">
      <c r="B22" s="42" t="s">
        <v>143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97</v>
      </c>
      <c r="J22" s="1">
        <v>24</v>
      </c>
      <c r="K22" s="12">
        <v>70</v>
      </c>
      <c r="L22" s="12">
        <v>26</v>
      </c>
      <c r="M22" s="12">
        <v>64</v>
      </c>
    </row>
    <row r="23" spans="2:13" ht="19.5" customHeight="1" x14ac:dyDescent="0.45">
      <c r="B23" s="46" t="s">
        <v>139</v>
      </c>
      <c r="C23" s="10">
        <v>21</v>
      </c>
      <c r="D23" s="10">
        <v>42</v>
      </c>
      <c r="E23" s="10">
        <v>80</v>
      </c>
      <c r="F23" s="10">
        <v>54</v>
      </c>
      <c r="G23" s="10">
        <v>33</v>
      </c>
      <c r="H23" s="10">
        <v>69</v>
      </c>
      <c r="I23" s="10">
        <v>49</v>
      </c>
      <c r="J23" s="10">
        <v>47</v>
      </c>
      <c r="K23" s="11">
        <v>17</v>
      </c>
      <c r="L23" s="11">
        <v>24</v>
      </c>
      <c r="M23" s="11">
        <v>64</v>
      </c>
    </row>
    <row r="24" spans="2:13" ht="19.5" customHeight="1" x14ac:dyDescent="0.45">
      <c r="B24" s="42" t="s">
        <v>130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58</v>
      </c>
      <c r="J24" s="1">
        <v>23</v>
      </c>
      <c r="K24" s="12">
        <v>18</v>
      </c>
      <c r="L24" s="12">
        <v>50</v>
      </c>
      <c r="M24" s="12">
        <v>40</v>
      </c>
    </row>
    <row r="25" spans="2:13" ht="19.5" customHeight="1" x14ac:dyDescent="0.45">
      <c r="B25" s="46" t="s">
        <v>137</v>
      </c>
      <c r="C25" s="10">
        <v>31</v>
      </c>
      <c r="D25" s="10">
        <v>49</v>
      </c>
      <c r="E25" s="10">
        <v>49</v>
      </c>
      <c r="F25" s="10">
        <v>86</v>
      </c>
      <c r="G25" s="10">
        <v>18</v>
      </c>
      <c r="H25" s="10">
        <v>80</v>
      </c>
      <c r="I25" s="10">
        <v>52</v>
      </c>
      <c r="J25" s="10">
        <v>56</v>
      </c>
      <c r="K25" s="11">
        <v>15</v>
      </c>
      <c r="L25" s="11">
        <v>35</v>
      </c>
      <c r="M25" s="11">
        <v>39</v>
      </c>
    </row>
    <row r="26" spans="2:13" ht="19.5" customHeight="1" x14ac:dyDescent="0.45">
      <c r="B26" s="42" t="s">
        <v>141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62</v>
      </c>
      <c r="J26" s="1">
        <v>32</v>
      </c>
      <c r="K26" s="12">
        <v>62</v>
      </c>
      <c r="L26" s="12">
        <v>28</v>
      </c>
      <c r="M26" s="12">
        <v>76</v>
      </c>
    </row>
    <row r="27" spans="2:13" ht="19.5" customHeight="1" x14ac:dyDescent="0.45">
      <c r="B27" s="46" t="s">
        <v>145</v>
      </c>
      <c r="C27" s="10">
        <v>21</v>
      </c>
      <c r="D27" s="10">
        <v>13</v>
      </c>
      <c r="E27" s="10">
        <v>46</v>
      </c>
      <c r="F27" s="10">
        <v>47</v>
      </c>
      <c r="G27" s="10">
        <v>41</v>
      </c>
      <c r="H27" s="10">
        <v>32</v>
      </c>
      <c r="I27" s="10">
        <v>98</v>
      </c>
      <c r="J27" s="10">
        <v>15</v>
      </c>
      <c r="K27" s="11">
        <v>26</v>
      </c>
      <c r="L27" s="11">
        <v>24</v>
      </c>
      <c r="M27" s="11">
        <v>32</v>
      </c>
    </row>
    <row r="28" spans="2:13" ht="19.5" customHeight="1" x14ac:dyDescent="0.45">
      <c r="B28" s="42" t="s">
        <v>127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43</v>
      </c>
      <c r="J28" s="1">
        <v>37</v>
      </c>
      <c r="K28" s="12">
        <v>50</v>
      </c>
      <c r="L28" s="12">
        <v>28</v>
      </c>
      <c r="M28" s="12">
        <v>29</v>
      </c>
    </row>
    <row r="29" spans="2:13" ht="19.5" customHeight="1" x14ac:dyDescent="0.45">
      <c r="B29" s="46" t="s">
        <v>149</v>
      </c>
      <c r="C29" s="10">
        <v>46</v>
      </c>
      <c r="D29" s="10">
        <v>14</v>
      </c>
      <c r="E29" s="10">
        <v>45</v>
      </c>
      <c r="F29" s="10">
        <v>30</v>
      </c>
      <c r="G29" s="10">
        <v>40</v>
      </c>
      <c r="H29" s="10">
        <v>35</v>
      </c>
      <c r="I29" s="10">
        <v>83</v>
      </c>
      <c r="J29" s="10">
        <v>16</v>
      </c>
      <c r="K29" s="11">
        <v>28</v>
      </c>
      <c r="L29" s="11">
        <v>51</v>
      </c>
      <c r="M29" s="11">
        <v>82</v>
      </c>
    </row>
    <row r="30" spans="2:13" ht="19.5" customHeight="1" x14ac:dyDescent="0.45">
      <c r="B30" s="42" t="s">
        <v>126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53</v>
      </c>
      <c r="J30" s="1">
        <v>68</v>
      </c>
      <c r="K30" s="12">
        <v>65</v>
      </c>
      <c r="L30" s="12">
        <v>28</v>
      </c>
      <c r="M30" s="12">
        <v>63</v>
      </c>
    </row>
    <row r="31" spans="2:13" ht="19.5" customHeight="1" x14ac:dyDescent="0.45">
      <c r="B31" s="46" t="s">
        <v>138</v>
      </c>
      <c r="C31" s="10">
        <v>11</v>
      </c>
      <c r="D31" s="10">
        <v>25</v>
      </c>
      <c r="E31" s="10">
        <v>61</v>
      </c>
      <c r="F31" s="10">
        <v>27</v>
      </c>
      <c r="G31" s="10">
        <v>15</v>
      </c>
      <c r="H31" s="10">
        <v>20</v>
      </c>
      <c r="I31" s="10">
        <v>66</v>
      </c>
      <c r="J31" s="10">
        <v>28</v>
      </c>
      <c r="K31" s="11">
        <v>25</v>
      </c>
      <c r="L31" s="11">
        <v>12</v>
      </c>
      <c r="M31" s="11">
        <v>34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2" spans="2:2" ht="18.5" x14ac:dyDescent="0.35">
      <c r="B42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92AEF-5B54-4FE2-A6DD-466C8A4DFC7A}">
  <sheetPr codeName="Sheet60"/>
  <dimension ref="A1:M42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48" t="s">
        <v>122</v>
      </c>
      <c r="C2" s="41" t="s">
        <v>152</v>
      </c>
      <c r="D2" s="41" t="s">
        <v>160</v>
      </c>
      <c r="E2" s="41" t="s">
        <v>161</v>
      </c>
      <c r="F2" s="41" t="s">
        <v>155</v>
      </c>
      <c r="G2" s="41" t="s">
        <v>159</v>
      </c>
      <c r="H2" s="41" t="s">
        <v>156</v>
      </c>
      <c r="I2" s="41" t="s">
        <v>153</v>
      </c>
      <c r="J2" s="41" t="s">
        <v>157</v>
      </c>
      <c r="K2" s="41" t="s">
        <v>154</v>
      </c>
      <c r="L2" s="41" t="s">
        <v>162</v>
      </c>
      <c r="M2" s="41" t="s">
        <v>158</v>
      </c>
    </row>
    <row r="3" spans="2:13" ht="19.5" customHeight="1" x14ac:dyDescent="0.45">
      <c r="B3" s="42" t="s">
        <v>147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41</v>
      </c>
      <c r="J3" s="1">
        <v>41</v>
      </c>
      <c r="K3" s="1">
        <v>52</v>
      </c>
      <c r="L3" s="1">
        <v>25</v>
      </c>
      <c r="M3" s="1">
        <v>83</v>
      </c>
    </row>
    <row r="4" spans="2:13" ht="19.5" customHeight="1" x14ac:dyDescent="0.45">
      <c r="B4" s="42" t="s">
        <v>140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63</v>
      </c>
      <c r="J4" s="1">
        <v>53</v>
      </c>
      <c r="K4" s="1">
        <v>49</v>
      </c>
      <c r="L4" s="1">
        <v>40</v>
      </c>
      <c r="M4" s="1">
        <v>64</v>
      </c>
    </row>
    <row r="5" spans="2:13" ht="19.5" customHeight="1" x14ac:dyDescent="0.45">
      <c r="B5" s="42" t="s">
        <v>128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39</v>
      </c>
      <c r="J5" s="1">
        <v>42</v>
      </c>
      <c r="K5" s="1">
        <v>75</v>
      </c>
      <c r="L5" s="1">
        <v>53</v>
      </c>
      <c r="M5" s="1">
        <v>64</v>
      </c>
    </row>
    <row r="6" spans="2:13" ht="19.5" customHeight="1" x14ac:dyDescent="0.45">
      <c r="B6" s="42" t="s">
        <v>137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40</v>
      </c>
      <c r="J6" s="1">
        <v>24</v>
      </c>
      <c r="K6" s="1">
        <v>20</v>
      </c>
      <c r="L6" s="1">
        <v>16</v>
      </c>
      <c r="M6" s="1">
        <v>63</v>
      </c>
    </row>
    <row r="7" spans="2:13" ht="19.5" customHeight="1" x14ac:dyDescent="0.45">
      <c r="B7" s="42" t="s">
        <v>145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86</v>
      </c>
      <c r="J7" s="1">
        <v>21</v>
      </c>
      <c r="K7" s="1">
        <v>50</v>
      </c>
      <c r="L7" s="1">
        <v>19</v>
      </c>
      <c r="M7" s="1">
        <v>65</v>
      </c>
    </row>
    <row r="8" spans="2:13" ht="19.5" customHeight="1" x14ac:dyDescent="0.45">
      <c r="B8" s="42" t="s">
        <v>150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75</v>
      </c>
      <c r="J8" s="1">
        <v>70</v>
      </c>
      <c r="K8" s="1">
        <v>28</v>
      </c>
      <c r="L8" s="1">
        <v>36</v>
      </c>
      <c r="M8" s="1">
        <v>88</v>
      </c>
    </row>
    <row r="9" spans="2:13" ht="19.5" customHeight="1" x14ac:dyDescent="0.45">
      <c r="B9" s="42" t="s">
        <v>127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50</v>
      </c>
      <c r="J9" s="1">
        <v>27</v>
      </c>
      <c r="K9" s="1">
        <v>29</v>
      </c>
      <c r="L9" s="1">
        <v>44</v>
      </c>
      <c r="M9" s="1">
        <v>70</v>
      </c>
    </row>
    <row r="10" spans="2:13" ht="19.5" customHeight="1" x14ac:dyDescent="0.45">
      <c r="B10" s="42" t="s">
        <v>151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48</v>
      </c>
      <c r="J10" s="1">
        <v>43</v>
      </c>
      <c r="K10" s="1">
        <v>45</v>
      </c>
      <c r="L10" s="1">
        <v>36</v>
      </c>
      <c r="M10" s="1">
        <v>55</v>
      </c>
    </row>
    <row r="11" spans="2:13" ht="19.5" customHeight="1" x14ac:dyDescent="0.45">
      <c r="B11" s="42" t="s">
        <v>131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48</v>
      </c>
      <c r="J11" s="1">
        <v>62</v>
      </c>
      <c r="K11" s="1">
        <v>35</v>
      </c>
      <c r="L11" s="1">
        <v>19</v>
      </c>
      <c r="M11" s="1">
        <v>63</v>
      </c>
    </row>
    <row r="12" spans="2:13" ht="19.5" customHeight="1" x14ac:dyDescent="0.45">
      <c r="B12" s="42" t="s">
        <v>133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95</v>
      </c>
      <c r="J12" s="1">
        <v>65</v>
      </c>
      <c r="K12" s="1">
        <v>59</v>
      </c>
      <c r="L12" s="1">
        <v>37</v>
      </c>
      <c r="M12" s="1">
        <v>67</v>
      </c>
    </row>
    <row r="13" spans="2:13" ht="19.5" customHeight="1" x14ac:dyDescent="0.45">
      <c r="B13" s="42" t="s">
        <v>144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65</v>
      </c>
      <c r="J13" s="1">
        <v>40</v>
      </c>
      <c r="K13" s="1">
        <v>51</v>
      </c>
      <c r="L13" s="1">
        <v>35</v>
      </c>
      <c r="M13" s="1">
        <v>77</v>
      </c>
    </row>
    <row r="14" spans="2:13" ht="19.5" customHeight="1" x14ac:dyDescent="0.45">
      <c r="B14" s="42" t="s">
        <v>132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67</v>
      </c>
      <c r="J14" s="1">
        <v>36</v>
      </c>
      <c r="K14" s="1">
        <v>27</v>
      </c>
      <c r="L14" s="1">
        <v>47</v>
      </c>
      <c r="M14" s="1">
        <v>45</v>
      </c>
    </row>
    <row r="15" spans="2:13" ht="19.5" customHeight="1" x14ac:dyDescent="0.45">
      <c r="B15" s="42" t="s">
        <v>129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91</v>
      </c>
      <c r="J15" s="1">
        <v>43</v>
      </c>
      <c r="K15" s="1">
        <v>31</v>
      </c>
      <c r="L15" s="1">
        <v>17</v>
      </c>
      <c r="M15" s="1">
        <v>35</v>
      </c>
    </row>
    <row r="16" spans="2:13" ht="19.5" customHeight="1" x14ac:dyDescent="0.45">
      <c r="B16" s="42" t="s">
        <v>125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45">
      <c r="B17" s="42" t="s">
        <v>143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36</v>
      </c>
      <c r="J17" s="1">
        <v>42</v>
      </c>
      <c r="K17" s="1">
        <v>37</v>
      </c>
      <c r="L17" s="1">
        <v>19</v>
      </c>
      <c r="M17" s="1">
        <v>33</v>
      </c>
    </row>
    <row r="18" spans="2:13" ht="19.5" customHeight="1" x14ac:dyDescent="0.45">
      <c r="B18" s="42" t="s">
        <v>134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47</v>
      </c>
      <c r="K18" s="1">
        <v>16</v>
      </c>
      <c r="L18" s="1">
        <v>60</v>
      </c>
      <c r="M18" s="1">
        <v>40</v>
      </c>
    </row>
    <row r="19" spans="2:13" ht="19.5" customHeight="1" x14ac:dyDescent="0.45">
      <c r="B19" s="42" t="s">
        <v>123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36</v>
      </c>
      <c r="J19" s="1">
        <v>25</v>
      </c>
      <c r="K19" s="1">
        <v>29</v>
      </c>
      <c r="L19" s="1">
        <v>22</v>
      </c>
      <c r="M19" s="1">
        <v>47</v>
      </c>
    </row>
    <row r="20" spans="2:13" ht="19.5" customHeight="1" x14ac:dyDescent="0.45">
      <c r="B20" s="42" t="s">
        <v>135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50</v>
      </c>
      <c r="J20" s="1">
        <v>71</v>
      </c>
      <c r="K20" s="1">
        <v>71</v>
      </c>
      <c r="L20" s="1">
        <v>56</v>
      </c>
      <c r="M20" s="1">
        <v>63</v>
      </c>
    </row>
    <row r="21" spans="2:13" ht="19.5" customHeight="1" x14ac:dyDescent="0.45">
      <c r="B21" s="42" t="s">
        <v>148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49</v>
      </c>
      <c r="J21" s="1">
        <v>59</v>
      </c>
      <c r="K21" s="1">
        <v>73</v>
      </c>
      <c r="L21" s="1">
        <v>31</v>
      </c>
      <c r="M21" s="1">
        <v>73</v>
      </c>
    </row>
    <row r="22" spans="2:13" ht="19.5" customHeight="1" x14ac:dyDescent="0.45">
      <c r="B22" s="42" t="s">
        <v>139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97</v>
      </c>
      <c r="J22" s="1">
        <v>24</v>
      </c>
      <c r="K22" s="1">
        <v>70</v>
      </c>
      <c r="L22" s="1">
        <v>26</v>
      </c>
      <c r="M22" s="1">
        <v>64</v>
      </c>
    </row>
    <row r="23" spans="2:13" ht="19.5" customHeight="1" x14ac:dyDescent="0.45">
      <c r="B23" s="42" t="s">
        <v>136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49</v>
      </c>
      <c r="J23" s="1">
        <v>47</v>
      </c>
      <c r="K23" s="1">
        <v>17</v>
      </c>
      <c r="L23" s="1">
        <v>24</v>
      </c>
      <c r="M23" s="1">
        <v>64</v>
      </c>
    </row>
    <row r="24" spans="2:13" ht="19.5" customHeight="1" x14ac:dyDescent="0.45">
      <c r="B24" s="42" t="s">
        <v>142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58</v>
      </c>
      <c r="J24" s="1">
        <v>23</v>
      </c>
      <c r="K24" s="1">
        <v>18</v>
      </c>
      <c r="L24" s="1">
        <v>50</v>
      </c>
      <c r="M24" s="1">
        <v>40</v>
      </c>
    </row>
    <row r="25" spans="2:13" ht="19.5" customHeight="1" x14ac:dyDescent="0.45">
      <c r="B25" s="42" t="s">
        <v>138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56</v>
      </c>
      <c r="K25" s="1">
        <v>15</v>
      </c>
      <c r="L25" s="1">
        <v>35</v>
      </c>
      <c r="M25" s="1">
        <v>39</v>
      </c>
    </row>
    <row r="26" spans="2:13" ht="19.5" customHeight="1" x14ac:dyDescent="0.45">
      <c r="B26" s="42" t="s">
        <v>149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62</v>
      </c>
      <c r="J26" s="1">
        <v>32</v>
      </c>
      <c r="K26" s="1">
        <v>62</v>
      </c>
      <c r="L26" s="1">
        <v>28</v>
      </c>
      <c r="M26" s="1">
        <v>76</v>
      </c>
    </row>
    <row r="27" spans="2:13" ht="19.5" customHeight="1" x14ac:dyDescent="0.45">
      <c r="B27" s="42" t="s">
        <v>146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45">
      <c r="B28" s="42" t="s">
        <v>141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43</v>
      </c>
      <c r="J28" s="1">
        <v>37</v>
      </c>
      <c r="K28" s="1">
        <v>50</v>
      </c>
      <c r="L28" s="1">
        <v>28</v>
      </c>
      <c r="M28" s="1">
        <v>29</v>
      </c>
    </row>
    <row r="29" spans="2:13" ht="19.5" customHeight="1" x14ac:dyDescent="0.45">
      <c r="B29" s="42" t="s">
        <v>124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83</v>
      </c>
      <c r="J29" s="1">
        <v>16</v>
      </c>
      <c r="K29" s="1">
        <v>28</v>
      </c>
      <c r="L29" s="1">
        <v>51</v>
      </c>
      <c r="M29" s="1">
        <v>82</v>
      </c>
    </row>
    <row r="30" spans="2:13" ht="19.5" customHeight="1" x14ac:dyDescent="0.45">
      <c r="B30" s="42" t="s">
        <v>126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53</v>
      </c>
      <c r="J30" s="1">
        <v>68</v>
      </c>
      <c r="K30" s="1">
        <v>65</v>
      </c>
      <c r="L30" s="1">
        <v>28</v>
      </c>
      <c r="M30" s="1">
        <v>63</v>
      </c>
    </row>
    <row r="31" spans="2:13" ht="19.5" customHeight="1" x14ac:dyDescent="0.45">
      <c r="B31" s="42" t="s">
        <v>130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66</v>
      </c>
      <c r="J31" s="1">
        <v>28</v>
      </c>
      <c r="K31" s="1">
        <v>25</v>
      </c>
      <c r="L31" s="1">
        <v>12</v>
      </c>
      <c r="M31" s="1">
        <v>34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2" spans="2:2" ht="18.5" x14ac:dyDescent="0.35">
      <c r="B42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D772-038F-49F7-BAC2-00026D49C7E5}">
  <sheetPr codeName="Sheet61"/>
  <dimension ref="A1:M42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41" t="s">
        <v>122</v>
      </c>
      <c r="C2" s="41" t="s">
        <v>153</v>
      </c>
      <c r="D2" s="41" t="s">
        <v>160</v>
      </c>
      <c r="E2" s="41" t="s">
        <v>156</v>
      </c>
      <c r="F2" s="41" t="s">
        <v>159</v>
      </c>
      <c r="G2" s="41" t="s">
        <v>162</v>
      </c>
      <c r="H2" s="41" t="s">
        <v>158</v>
      </c>
      <c r="I2" s="41" t="s">
        <v>157</v>
      </c>
      <c r="J2" s="41" t="s">
        <v>161</v>
      </c>
      <c r="K2" s="41" t="s">
        <v>154</v>
      </c>
      <c r="L2" s="41" t="s">
        <v>155</v>
      </c>
      <c r="M2" s="41" t="s">
        <v>152</v>
      </c>
    </row>
    <row r="3" spans="2:13" ht="19.5" customHeight="1" x14ac:dyDescent="0.45">
      <c r="B3" s="42" t="s">
        <v>145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41</v>
      </c>
      <c r="J3" s="1">
        <v>41</v>
      </c>
      <c r="K3" s="1">
        <v>52</v>
      </c>
      <c r="L3" s="1">
        <v>25</v>
      </c>
      <c r="M3" s="1">
        <v>83</v>
      </c>
    </row>
    <row r="4" spans="2:13" ht="19.5" customHeight="1" x14ac:dyDescent="0.45">
      <c r="B4" s="42" t="s">
        <v>124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63</v>
      </c>
      <c r="J4" s="1">
        <v>53</v>
      </c>
      <c r="K4" s="1">
        <v>49</v>
      </c>
      <c r="L4" s="1">
        <v>40</v>
      </c>
      <c r="M4" s="1">
        <v>64</v>
      </c>
    </row>
    <row r="5" spans="2:13" ht="19.5" customHeight="1" x14ac:dyDescent="0.45">
      <c r="B5" s="42" t="s">
        <v>142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39</v>
      </c>
      <c r="J5" s="1">
        <v>42</v>
      </c>
      <c r="K5" s="1">
        <v>75</v>
      </c>
      <c r="L5" s="1">
        <v>53</v>
      </c>
      <c r="M5" s="1">
        <v>64</v>
      </c>
    </row>
    <row r="6" spans="2:13" ht="19.5" customHeight="1" x14ac:dyDescent="0.45">
      <c r="B6" s="42" t="s">
        <v>150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40</v>
      </c>
      <c r="J6" s="1">
        <v>24</v>
      </c>
      <c r="K6" s="1">
        <v>20</v>
      </c>
      <c r="L6" s="1">
        <v>16</v>
      </c>
      <c r="M6" s="1">
        <v>63</v>
      </c>
    </row>
    <row r="7" spans="2:13" ht="19.5" customHeight="1" x14ac:dyDescent="0.45">
      <c r="B7" s="42" t="s">
        <v>133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86</v>
      </c>
      <c r="J7" s="1">
        <v>21</v>
      </c>
      <c r="K7" s="1">
        <v>50</v>
      </c>
      <c r="L7" s="1">
        <v>19</v>
      </c>
      <c r="M7" s="1">
        <v>65</v>
      </c>
    </row>
    <row r="8" spans="2:13" ht="19.5" customHeight="1" x14ac:dyDescent="0.45">
      <c r="B8" s="42" t="s">
        <v>139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75</v>
      </c>
      <c r="J8" s="1">
        <v>70</v>
      </c>
      <c r="K8" s="1">
        <v>28</v>
      </c>
      <c r="L8" s="1">
        <v>36</v>
      </c>
      <c r="M8" s="1">
        <v>88</v>
      </c>
    </row>
    <row r="9" spans="2:13" ht="19.5" customHeight="1" x14ac:dyDescent="0.45">
      <c r="B9" s="42" t="s">
        <v>134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50</v>
      </c>
      <c r="J9" s="1">
        <v>27</v>
      </c>
      <c r="K9" s="1">
        <v>29</v>
      </c>
      <c r="L9" s="1">
        <v>44</v>
      </c>
      <c r="M9" s="1">
        <v>70</v>
      </c>
    </row>
    <row r="10" spans="2:13" ht="19.5" customHeight="1" x14ac:dyDescent="0.45">
      <c r="B10" s="42" t="s">
        <v>127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48</v>
      </c>
      <c r="J10" s="1">
        <v>43</v>
      </c>
      <c r="K10" s="1">
        <v>45</v>
      </c>
      <c r="L10" s="1">
        <v>36</v>
      </c>
      <c r="M10" s="1">
        <v>55</v>
      </c>
    </row>
    <row r="11" spans="2:13" ht="19.5" customHeight="1" x14ac:dyDescent="0.45">
      <c r="B11" s="42" t="s">
        <v>146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48</v>
      </c>
      <c r="J11" s="1">
        <v>62</v>
      </c>
      <c r="K11" s="1">
        <v>35</v>
      </c>
      <c r="L11" s="1">
        <v>19</v>
      </c>
      <c r="M11" s="1">
        <v>63</v>
      </c>
    </row>
    <row r="12" spans="2:13" ht="19.5" customHeight="1" x14ac:dyDescent="0.45">
      <c r="B12" s="42" t="s">
        <v>123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95</v>
      </c>
      <c r="J12" s="1">
        <v>65</v>
      </c>
      <c r="K12" s="1">
        <v>59</v>
      </c>
      <c r="L12" s="1">
        <v>37</v>
      </c>
      <c r="M12" s="1">
        <v>67</v>
      </c>
    </row>
    <row r="13" spans="2:13" ht="19.5" customHeight="1" x14ac:dyDescent="0.45">
      <c r="B13" s="42" t="s">
        <v>136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65</v>
      </c>
      <c r="J13" s="1">
        <v>40</v>
      </c>
      <c r="K13" s="1">
        <v>51</v>
      </c>
      <c r="L13" s="1">
        <v>35</v>
      </c>
      <c r="M13" s="1">
        <v>77</v>
      </c>
    </row>
    <row r="14" spans="2:13" ht="19.5" customHeight="1" x14ac:dyDescent="0.45">
      <c r="B14" s="42" t="s">
        <v>141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67</v>
      </c>
      <c r="J14" s="1">
        <v>36</v>
      </c>
      <c r="K14" s="1">
        <v>27</v>
      </c>
      <c r="L14" s="1">
        <v>47</v>
      </c>
      <c r="M14" s="1">
        <v>45</v>
      </c>
    </row>
    <row r="15" spans="2:13" ht="19.5" customHeight="1" x14ac:dyDescent="0.45">
      <c r="B15" s="42" t="s">
        <v>149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91</v>
      </c>
      <c r="J15" s="1">
        <v>43</v>
      </c>
      <c r="K15" s="1">
        <v>31</v>
      </c>
      <c r="L15" s="1">
        <v>17</v>
      </c>
      <c r="M15" s="1">
        <v>35</v>
      </c>
    </row>
    <row r="16" spans="2:13" ht="19.5" customHeight="1" x14ac:dyDescent="0.45">
      <c r="B16" s="42" t="s">
        <v>143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45">
      <c r="B17" s="42" t="s">
        <v>131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36</v>
      </c>
      <c r="J17" s="1">
        <v>42</v>
      </c>
      <c r="K17" s="1">
        <v>37</v>
      </c>
      <c r="L17" s="1">
        <v>19</v>
      </c>
      <c r="M17" s="1">
        <v>33</v>
      </c>
    </row>
    <row r="18" spans="2:13" ht="19.5" customHeight="1" x14ac:dyDescent="0.45">
      <c r="B18" s="42" t="s">
        <v>138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47</v>
      </c>
      <c r="K18" s="1">
        <v>16</v>
      </c>
      <c r="L18" s="1">
        <v>60</v>
      </c>
      <c r="M18" s="1">
        <v>40</v>
      </c>
    </row>
    <row r="19" spans="2:13" ht="19.5" customHeight="1" x14ac:dyDescent="0.45">
      <c r="B19" s="42" t="s">
        <v>135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36</v>
      </c>
      <c r="J19" s="1">
        <v>25</v>
      </c>
      <c r="K19" s="1">
        <v>29</v>
      </c>
      <c r="L19" s="1">
        <v>22</v>
      </c>
      <c r="M19" s="1">
        <v>47</v>
      </c>
    </row>
    <row r="20" spans="2:13" ht="19.5" customHeight="1" x14ac:dyDescent="0.45">
      <c r="B20" s="42" t="s">
        <v>151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50</v>
      </c>
      <c r="J20" s="1">
        <v>71</v>
      </c>
      <c r="K20" s="1">
        <v>71</v>
      </c>
      <c r="L20" s="1">
        <v>56</v>
      </c>
      <c r="M20" s="1">
        <v>63</v>
      </c>
    </row>
    <row r="21" spans="2:13" ht="19.5" customHeight="1" x14ac:dyDescent="0.45">
      <c r="B21" s="42" t="s">
        <v>130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49</v>
      </c>
      <c r="J21" s="1">
        <v>59</v>
      </c>
      <c r="K21" s="1">
        <v>73</v>
      </c>
      <c r="L21" s="1">
        <v>31</v>
      </c>
      <c r="M21" s="1">
        <v>73</v>
      </c>
    </row>
    <row r="22" spans="2:13" ht="19.5" customHeight="1" x14ac:dyDescent="0.45">
      <c r="B22" s="42" t="s">
        <v>137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97</v>
      </c>
      <c r="J22" s="1">
        <v>24</v>
      </c>
      <c r="K22" s="1">
        <v>70</v>
      </c>
      <c r="L22" s="1">
        <v>26</v>
      </c>
      <c r="M22" s="1">
        <v>64</v>
      </c>
    </row>
    <row r="23" spans="2:13" ht="19.5" customHeight="1" x14ac:dyDescent="0.45">
      <c r="B23" s="42" t="s">
        <v>128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49</v>
      </c>
      <c r="J23" s="1">
        <v>47</v>
      </c>
      <c r="K23" s="1">
        <v>17</v>
      </c>
      <c r="L23" s="1">
        <v>24</v>
      </c>
      <c r="M23" s="1">
        <v>64</v>
      </c>
    </row>
    <row r="24" spans="2:13" ht="19.5" customHeight="1" x14ac:dyDescent="0.45">
      <c r="B24" s="42" t="s">
        <v>129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58</v>
      </c>
      <c r="J24" s="1">
        <v>23</v>
      </c>
      <c r="K24" s="1">
        <v>18</v>
      </c>
      <c r="L24" s="1">
        <v>50</v>
      </c>
      <c r="M24" s="1">
        <v>40</v>
      </c>
    </row>
    <row r="25" spans="2:13" ht="19.5" customHeight="1" x14ac:dyDescent="0.45">
      <c r="B25" s="42" t="s">
        <v>148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56</v>
      </c>
      <c r="K25" s="1">
        <v>15</v>
      </c>
      <c r="L25" s="1">
        <v>35</v>
      </c>
      <c r="M25" s="1">
        <v>39</v>
      </c>
    </row>
    <row r="26" spans="2:13" ht="19.5" customHeight="1" x14ac:dyDescent="0.45">
      <c r="B26" s="42" t="s">
        <v>140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62</v>
      </c>
      <c r="J26" s="1">
        <v>32</v>
      </c>
      <c r="K26" s="1">
        <v>62</v>
      </c>
      <c r="L26" s="1">
        <v>28</v>
      </c>
      <c r="M26" s="1">
        <v>76</v>
      </c>
    </row>
    <row r="27" spans="2:13" ht="19.5" customHeight="1" x14ac:dyDescent="0.45">
      <c r="B27" s="42" t="s">
        <v>132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45">
      <c r="B28" s="42" t="s">
        <v>147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43</v>
      </c>
      <c r="J28" s="1">
        <v>37</v>
      </c>
      <c r="K28" s="1">
        <v>50</v>
      </c>
      <c r="L28" s="1">
        <v>28</v>
      </c>
      <c r="M28" s="1">
        <v>29</v>
      </c>
    </row>
    <row r="29" spans="2:13" ht="19.5" customHeight="1" x14ac:dyDescent="0.45">
      <c r="B29" s="42" t="s">
        <v>125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83</v>
      </c>
      <c r="J29" s="1">
        <v>16</v>
      </c>
      <c r="K29" s="1">
        <v>28</v>
      </c>
      <c r="L29" s="1">
        <v>51</v>
      </c>
      <c r="M29" s="1">
        <v>82</v>
      </c>
    </row>
    <row r="30" spans="2:13" ht="19.5" customHeight="1" x14ac:dyDescent="0.45">
      <c r="B30" s="42" t="s">
        <v>144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53</v>
      </c>
      <c r="J30" s="1">
        <v>68</v>
      </c>
      <c r="K30" s="1">
        <v>65</v>
      </c>
      <c r="L30" s="1">
        <v>28</v>
      </c>
      <c r="M30" s="1">
        <v>63</v>
      </c>
    </row>
    <row r="31" spans="2:13" ht="19.5" customHeight="1" x14ac:dyDescent="0.45">
      <c r="B31" s="42" t="s">
        <v>126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66</v>
      </c>
      <c r="J31" s="1">
        <v>28</v>
      </c>
      <c r="K31" s="1">
        <v>25</v>
      </c>
      <c r="L31" s="1">
        <v>12</v>
      </c>
      <c r="M31" s="1">
        <v>34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2" spans="2:2" ht="18.5" x14ac:dyDescent="0.35">
      <c r="B42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{07B49BA3-D47B-43E5-A0FC-F68C9157B030}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{95416B3E-C907-4116-9A9C-0461948CA0D9}</x14:id>
        </ext>
      </extLst>
    </cfRule>
  </conditionalFormatting>
  <conditionalFormatting sqref="C32">
    <cfRule type="colorScale" priority="99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{CEC6D4E8-9907-453E-9DB0-81198DBB5314}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{A402EE29-6A6A-483B-85A7-7E5C6FD14C2A}</x14:id>
        </ext>
      </extLst>
    </cfRule>
  </conditionalFormatting>
  <conditionalFormatting sqref="D32">
    <cfRule type="colorScale" priority="98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{D541B592-3247-4487-AA53-C131326249EE}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{46D52093-1D4B-4DF9-9360-55B9BA7FC1B7}</x14:id>
        </ext>
      </extLst>
    </cfRule>
  </conditionalFormatting>
  <conditionalFormatting sqref="E32">
    <cfRule type="colorScale" priority="97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{774F71A4-65E6-4845-85DB-3AEAF5176949}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{8A2F225D-ACE9-4EED-9B05-9E420071FAFA}</x14:id>
        </ext>
      </extLst>
    </cfRule>
  </conditionalFormatting>
  <conditionalFormatting sqref="F32">
    <cfRule type="colorScale" priority="96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{B0483207-7656-4D90-B6D4-D1B1A3865CD4}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{8DE02D66-CDE8-49F1-A1E9-9233B089C502}</x14:id>
        </ext>
      </extLst>
    </cfRule>
  </conditionalFormatting>
  <conditionalFormatting sqref="G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{6D8BF72F-6415-421F-B691-D3776593852C}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{D15B396B-ACFF-43F1-8D06-8672120F7552}</x14:id>
        </ext>
      </extLst>
    </cfRule>
  </conditionalFormatting>
  <conditionalFormatting sqref="H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{A96C6290-5E4C-455F-820A-5119ED9B1FC9}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{33E8819B-020A-4642-89AD-B21CDDBEDC99}</x14:id>
        </ext>
      </extLst>
    </cfRule>
  </conditionalFormatting>
  <conditionalFormatting sqref="I32">
    <cfRule type="colorScale" priority="89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{71C2CAC0-CD9C-475F-A610-E1CCA76DF8A6}</x14:id>
        </ext>
      </extLst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{9E9C1909-2696-4CCB-83FE-5C7DEBE9C44D}</x14:id>
        </ext>
      </extLst>
    </cfRule>
  </conditionalFormatting>
  <conditionalFormatting sqref="J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{ECDA5DE4-39AE-453E-ACDE-CD90A3398A76}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{03D9F3B2-5DB9-4022-BA08-2AB68886E2EE}</x14:id>
        </ext>
      </extLst>
    </cfRule>
  </conditionalFormatting>
  <conditionalFormatting sqref="K32">
    <cfRule type="colorScale" priority="95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{1C673314-E72F-43D5-8808-ADDD4377B1C2}</x14:id>
        </ext>
      </extLst>
    </cfRule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{A6352414-E2CE-4113-B471-EF05E771B839}</x14:id>
        </ext>
      </extLst>
    </cfRule>
  </conditionalFormatting>
  <conditionalFormatting sqref="L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{EE329A77-7416-42B9-91C3-66735A82D1BC}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{C1C7946B-D859-4091-A11D-FDEBD8C0C0A4}</x14:id>
        </ext>
      </extLst>
    </cfRule>
  </conditionalFormatting>
  <conditionalFormatting sqref="M32">
    <cfRule type="colorScale" priority="9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B49BA3-D47B-43E5-A0FC-F68C9157B03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5416B3E-C907-4116-9A9C-0461948CA0D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CEC6D4E8-9907-453E-9DB0-81198DBB531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402EE29-6A6A-483B-85A7-7E5C6FD14C2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D541B592-3247-4487-AA53-C131326249E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6D52093-1D4B-4DF9-9360-55B9BA7FC1B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774F71A4-65E6-4845-85DB-3AEAF517694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A2F225D-ACE9-4EED-9B05-9E420071FAF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B0483207-7656-4D90-B6D4-D1B1A3865CD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DE02D66-CDE8-49F1-A1E9-9233B089C50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6D8BF72F-6415-421F-B691-D3776593852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15B396B-ACFF-43F1-8D06-8672120F755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A96C6290-5E4C-455F-820A-5119ED9B1FC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3E8819B-020A-4642-89AD-B21CDDBEDC9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71C2CAC0-CD9C-475F-A610-E1CCA76DF8A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E9C1909-2696-4CCB-83FE-5C7DEBE9C44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ECDA5DE4-39AE-453E-ACDE-CD90A3398A7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3D9F3B2-5DB9-4022-BA08-2AB68886E2E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1C673314-E72F-43D5-8808-ADDD4377B1C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6352414-E2CE-4113-B471-EF05E771B83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EE329A77-7416-42B9-91C3-66735A82D1B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1C7946B-D859-4091-A11D-FDEBD8C0C0A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FC816-FEA4-49E4-9D37-5EE9A079E900}">
  <sheetPr codeName="Sheet19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8" t="s">
        <v>122</v>
      </c>
      <c r="C2" s="41" t="s">
        <v>156</v>
      </c>
      <c r="D2" s="41" t="s">
        <v>154</v>
      </c>
      <c r="E2" s="41" t="s">
        <v>157</v>
      </c>
      <c r="F2" s="41" t="s">
        <v>152</v>
      </c>
      <c r="G2" s="41" t="s">
        <v>155</v>
      </c>
      <c r="H2" s="41" t="s">
        <v>160</v>
      </c>
      <c r="I2" s="41" t="s">
        <v>159</v>
      </c>
      <c r="J2" s="41" t="s">
        <v>162</v>
      </c>
      <c r="K2" s="41" t="s">
        <v>158</v>
      </c>
      <c r="L2" s="41" t="s">
        <v>161</v>
      </c>
      <c r="M2" s="41" t="s">
        <v>153</v>
      </c>
    </row>
    <row r="3" spans="1:13" ht="19.5" customHeight="1" x14ac:dyDescent="0.45">
      <c r="B3" s="42" t="s">
        <v>144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35</v>
      </c>
      <c r="L3" s="1">
        <v>51</v>
      </c>
      <c r="M3" s="1">
        <v>77</v>
      </c>
    </row>
    <row r="4" spans="1:13" ht="19.5" customHeight="1" x14ac:dyDescent="0.45">
      <c r="B4" s="42" t="s">
        <v>147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21</v>
      </c>
      <c r="K4" s="1">
        <v>21</v>
      </c>
      <c r="L4" s="1">
        <v>68</v>
      </c>
      <c r="M4" s="1">
        <v>33</v>
      </c>
    </row>
    <row r="5" spans="1:13" ht="19.5" customHeight="1" x14ac:dyDescent="0.45">
      <c r="B5" s="42" t="s">
        <v>131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66</v>
      </c>
      <c r="J5" s="1">
        <v>28</v>
      </c>
      <c r="K5" s="1">
        <v>12</v>
      </c>
      <c r="L5" s="1">
        <v>25</v>
      </c>
      <c r="M5" s="1">
        <v>34</v>
      </c>
    </row>
    <row r="6" spans="1:13" ht="19.5" customHeight="1" x14ac:dyDescent="0.45">
      <c r="B6" s="42" t="s">
        <v>123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79</v>
      </c>
      <c r="J6" s="1">
        <v>47</v>
      </c>
      <c r="K6" s="1">
        <v>60</v>
      </c>
      <c r="L6" s="1">
        <v>16</v>
      </c>
      <c r="M6" s="1">
        <v>40</v>
      </c>
    </row>
    <row r="7" spans="1:13" ht="19.5" customHeight="1" x14ac:dyDescent="0.45">
      <c r="B7" s="42" t="s">
        <v>124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53</v>
      </c>
      <c r="J7" s="1">
        <v>68</v>
      </c>
      <c r="K7" s="1">
        <v>28</v>
      </c>
      <c r="L7" s="1">
        <v>65</v>
      </c>
      <c r="M7" s="1">
        <v>63</v>
      </c>
    </row>
    <row r="8" spans="1:13" ht="19.5" customHeight="1" x14ac:dyDescent="0.45">
      <c r="B8" s="42" t="s">
        <v>148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32</v>
      </c>
      <c r="K8" s="1">
        <v>28</v>
      </c>
      <c r="L8" s="1">
        <v>62</v>
      </c>
      <c r="M8" s="1">
        <v>76</v>
      </c>
    </row>
    <row r="9" spans="1:13" ht="19.5" customHeight="1" x14ac:dyDescent="0.45">
      <c r="B9" s="42" t="s">
        <v>125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19</v>
      </c>
      <c r="L9" s="1">
        <v>35</v>
      </c>
      <c r="M9" s="1">
        <v>63</v>
      </c>
    </row>
    <row r="10" spans="1:13" ht="19.5" customHeight="1" x14ac:dyDescent="0.45">
      <c r="B10" s="42" t="s">
        <v>134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40</v>
      </c>
      <c r="J10" s="1">
        <v>24</v>
      </c>
      <c r="K10" s="1">
        <v>16</v>
      </c>
      <c r="L10" s="1">
        <v>20</v>
      </c>
      <c r="M10" s="1">
        <v>63</v>
      </c>
    </row>
    <row r="11" spans="1:13" ht="19.5" customHeight="1" x14ac:dyDescent="0.45">
      <c r="B11" s="42" t="s">
        <v>150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86</v>
      </c>
      <c r="J11" s="1">
        <v>21</v>
      </c>
      <c r="K11" s="1">
        <v>19</v>
      </c>
      <c r="L11" s="1">
        <v>50</v>
      </c>
      <c r="M11" s="1">
        <v>65</v>
      </c>
    </row>
    <row r="12" spans="1:13" ht="19.5" customHeight="1" x14ac:dyDescent="0.45">
      <c r="B12" s="42" t="s">
        <v>136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53</v>
      </c>
      <c r="K12" s="1">
        <v>40</v>
      </c>
      <c r="L12" s="1">
        <v>49</v>
      </c>
      <c r="M12" s="1">
        <v>64</v>
      </c>
    </row>
    <row r="13" spans="1:13" ht="19.5" customHeight="1" x14ac:dyDescent="0.45">
      <c r="B13" s="42" t="s">
        <v>135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83</v>
      </c>
      <c r="J13" s="1">
        <v>16</v>
      </c>
      <c r="K13" s="1">
        <v>51</v>
      </c>
      <c r="L13" s="1">
        <v>28</v>
      </c>
      <c r="M13" s="1">
        <v>82</v>
      </c>
    </row>
    <row r="14" spans="1:13" ht="19.5" customHeight="1" x14ac:dyDescent="0.45">
      <c r="B14" s="42" t="s">
        <v>151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58</v>
      </c>
      <c r="J14" s="1">
        <v>23</v>
      </c>
      <c r="K14" s="1">
        <v>50</v>
      </c>
      <c r="L14" s="1">
        <v>18</v>
      </c>
      <c r="M14" s="1">
        <v>40</v>
      </c>
    </row>
    <row r="15" spans="1:13" ht="19.5" customHeight="1" x14ac:dyDescent="0.45">
      <c r="B15" s="42" t="s">
        <v>130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36</v>
      </c>
      <c r="J15" s="1">
        <v>42</v>
      </c>
      <c r="K15" s="1">
        <v>19</v>
      </c>
      <c r="L15" s="1">
        <v>37</v>
      </c>
      <c r="M15" s="1">
        <v>33</v>
      </c>
    </row>
    <row r="16" spans="1:13" ht="19.5" customHeight="1" x14ac:dyDescent="0.45">
      <c r="B16" s="42" t="s">
        <v>133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67</v>
      </c>
      <c r="J16" s="1">
        <v>36</v>
      </c>
      <c r="K16" s="1">
        <v>47</v>
      </c>
      <c r="L16" s="1">
        <v>27</v>
      </c>
      <c r="M16" s="1">
        <v>45</v>
      </c>
    </row>
    <row r="17" spans="2:13" ht="19.5" customHeight="1" x14ac:dyDescent="0.45">
      <c r="B17" s="42" t="s">
        <v>143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50</v>
      </c>
      <c r="J17" s="1">
        <v>27</v>
      </c>
      <c r="K17" s="1">
        <v>44</v>
      </c>
      <c r="L17" s="1">
        <v>29</v>
      </c>
      <c r="M17" s="1">
        <v>70</v>
      </c>
    </row>
    <row r="18" spans="2:13" ht="19.5" customHeight="1" x14ac:dyDescent="0.45">
      <c r="B18" s="42" t="s">
        <v>149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36</v>
      </c>
      <c r="J18" s="1">
        <v>25</v>
      </c>
      <c r="K18" s="1">
        <v>22</v>
      </c>
      <c r="L18" s="1">
        <v>29</v>
      </c>
      <c r="M18" s="1">
        <v>47</v>
      </c>
    </row>
    <row r="19" spans="2:13" ht="19.5" customHeight="1" x14ac:dyDescent="0.45">
      <c r="B19" s="42" t="s">
        <v>139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49</v>
      </c>
      <c r="J19" s="1">
        <v>59</v>
      </c>
      <c r="K19" s="1">
        <v>31</v>
      </c>
      <c r="L19" s="1">
        <v>73</v>
      </c>
      <c r="M19" s="1">
        <v>73</v>
      </c>
    </row>
    <row r="20" spans="2:13" ht="19.5" customHeight="1" x14ac:dyDescent="0.45">
      <c r="B20" s="42" t="s">
        <v>145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52</v>
      </c>
      <c r="J20" s="1">
        <v>56</v>
      </c>
      <c r="K20" s="1">
        <v>35</v>
      </c>
      <c r="L20" s="1">
        <v>15</v>
      </c>
      <c r="M20" s="1">
        <v>39</v>
      </c>
    </row>
    <row r="21" spans="2:13" ht="19.5" customHeight="1" x14ac:dyDescent="0.45">
      <c r="B21" s="42" t="s">
        <v>142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43</v>
      </c>
      <c r="J21" s="1">
        <v>37</v>
      </c>
      <c r="K21" s="1">
        <v>28</v>
      </c>
      <c r="L21" s="1">
        <v>50</v>
      </c>
      <c r="M21" s="1">
        <v>29</v>
      </c>
    </row>
    <row r="22" spans="2:13" ht="19.5" customHeight="1" x14ac:dyDescent="0.45">
      <c r="B22" s="42" t="s">
        <v>132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50</v>
      </c>
      <c r="J22" s="1">
        <v>71</v>
      </c>
      <c r="K22" s="1">
        <v>56</v>
      </c>
      <c r="L22" s="1">
        <v>71</v>
      </c>
      <c r="M22" s="1">
        <v>63</v>
      </c>
    </row>
    <row r="23" spans="2:13" ht="19.5" customHeight="1" x14ac:dyDescent="0.45">
      <c r="B23" s="42" t="s">
        <v>140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98</v>
      </c>
      <c r="J23" s="1">
        <v>15</v>
      </c>
      <c r="K23" s="1">
        <v>24</v>
      </c>
      <c r="L23" s="1">
        <v>26</v>
      </c>
      <c r="M23" s="1">
        <v>32</v>
      </c>
    </row>
    <row r="24" spans="2:13" ht="19.5" customHeight="1" x14ac:dyDescent="0.45">
      <c r="B24" s="42" t="s">
        <v>128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49</v>
      </c>
      <c r="J24" s="1">
        <v>47</v>
      </c>
      <c r="K24" s="1">
        <v>24</v>
      </c>
      <c r="L24" s="1">
        <v>17</v>
      </c>
      <c r="M24" s="1">
        <v>64</v>
      </c>
    </row>
    <row r="25" spans="2:13" ht="19.5" customHeight="1" x14ac:dyDescent="0.45">
      <c r="B25" s="42" t="s">
        <v>129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95</v>
      </c>
      <c r="J25" s="1">
        <v>65</v>
      </c>
      <c r="K25" s="1">
        <v>37</v>
      </c>
      <c r="L25" s="1">
        <v>59</v>
      </c>
      <c r="M25" s="1">
        <v>67</v>
      </c>
    </row>
    <row r="26" spans="2:13" ht="19.5" customHeight="1" x14ac:dyDescent="0.45">
      <c r="B26" s="42" t="s">
        <v>141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97</v>
      </c>
      <c r="J26" s="1">
        <v>24</v>
      </c>
      <c r="K26" s="1">
        <v>26</v>
      </c>
      <c r="L26" s="1">
        <v>70</v>
      </c>
      <c r="M26" s="1">
        <v>64</v>
      </c>
    </row>
    <row r="27" spans="2:13" ht="19.5" customHeight="1" x14ac:dyDescent="0.45">
      <c r="B27" s="42" t="s">
        <v>146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41</v>
      </c>
      <c r="J27" s="1">
        <v>41</v>
      </c>
      <c r="K27" s="1">
        <v>25</v>
      </c>
      <c r="L27" s="1">
        <v>52</v>
      </c>
      <c r="M27" s="1">
        <v>83</v>
      </c>
    </row>
    <row r="28" spans="2:13" ht="19.5" customHeight="1" x14ac:dyDescent="0.45">
      <c r="B28" s="42" t="s">
        <v>127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48</v>
      </c>
      <c r="J28" s="1">
        <v>43</v>
      </c>
      <c r="K28" s="1">
        <v>36</v>
      </c>
      <c r="L28" s="1">
        <v>45</v>
      </c>
      <c r="M28" s="1">
        <v>55</v>
      </c>
    </row>
    <row r="29" spans="2:13" ht="19.5" customHeight="1" x14ac:dyDescent="0.45">
      <c r="B29" s="42" t="s">
        <v>126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91</v>
      </c>
      <c r="J29" s="1">
        <v>43</v>
      </c>
      <c r="K29" s="1">
        <v>17</v>
      </c>
      <c r="L29" s="1">
        <v>31</v>
      </c>
      <c r="M29" s="1">
        <v>35</v>
      </c>
    </row>
    <row r="30" spans="2:13" ht="19.5" customHeight="1" x14ac:dyDescent="0.45">
      <c r="B30" s="42" t="s">
        <v>137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39</v>
      </c>
      <c r="J30" s="1">
        <v>42</v>
      </c>
      <c r="K30" s="1">
        <v>53</v>
      </c>
      <c r="L30" s="1">
        <v>75</v>
      </c>
      <c r="M30" s="1">
        <v>64</v>
      </c>
    </row>
    <row r="31" spans="2:13" ht="19.5" customHeight="1" x14ac:dyDescent="0.45">
      <c r="B31" s="42" t="s">
        <v>138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75</v>
      </c>
      <c r="J31" s="1">
        <v>70</v>
      </c>
      <c r="K31" s="1">
        <v>36</v>
      </c>
      <c r="L31" s="1">
        <v>28</v>
      </c>
      <c r="M31" s="1">
        <v>88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K1:L41">
    <sortCondition ref="K1:L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9C20-0F97-4985-821B-4F6156B49C9B}">
  <sheetPr codeName="Sheet62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4.2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1" t="s">
        <v>122</v>
      </c>
      <c r="C2" s="41" t="s">
        <v>159</v>
      </c>
      <c r="D2" s="41" t="s">
        <v>153</v>
      </c>
      <c r="E2" s="41" t="s">
        <v>162</v>
      </c>
      <c r="F2" s="41" t="s">
        <v>155</v>
      </c>
      <c r="G2" s="41" t="s">
        <v>154</v>
      </c>
      <c r="H2" s="41" t="s">
        <v>152</v>
      </c>
      <c r="I2" s="41" t="s">
        <v>158</v>
      </c>
      <c r="J2" s="41" t="s">
        <v>157</v>
      </c>
      <c r="K2" s="41" t="s">
        <v>160</v>
      </c>
      <c r="L2" s="41" t="s">
        <v>161</v>
      </c>
      <c r="M2" s="41" t="s">
        <v>156</v>
      </c>
    </row>
    <row r="3" spans="1:13" ht="19.5" customHeight="1" x14ac:dyDescent="0.45">
      <c r="B3" s="46" t="s">
        <v>144</v>
      </c>
      <c r="C3" s="10">
        <v>31</v>
      </c>
      <c r="D3" s="10">
        <v>36</v>
      </c>
      <c r="E3" s="10">
        <v>59</v>
      </c>
      <c r="F3" s="10">
        <v>40</v>
      </c>
      <c r="G3" s="10">
        <v>36</v>
      </c>
      <c r="H3" s="10">
        <v>19</v>
      </c>
      <c r="I3" s="10">
        <v>65</v>
      </c>
      <c r="J3" s="10">
        <v>40</v>
      </c>
      <c r="K3" s="11">
        <v>35</v>
      </c>
      <c r="L3" s="11">
        <v>51</v>
      </c>
      <c r="M3" s="11">
        <v>77</v>
      </c>
    </row>
    <row r="4" spans="1:13" ht="19.5" customHeight="1" x14ac:dyDescent="0.45">
      <c r="B4" s="42" t="s">
        <v>140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21</v>
      </c>
      <c r="K4" s="12">
        <v>21</v>
      </c>
      <c r="L4" s="12">
        <v>68</v>
      </c>
      <c r="M4" s="12">
        <v>33</v>
      </c>
    </row>
    <row r="5" spans="1:13" ht="19.5" customHeight="1" x14ac:dyDescent="0.45">
      <c r="B5" s="46" t="s">
        <v>129</v>
      </c>
      <c r="C5" s="10">
        <v>11</v>
      </c>
      <c r="D5" s="10">
        <v>25</v>
      </c>
      <c r="E5" s="10">
        <v>61</v>
      </c>
      <c r="F5" s="10">
        <v>27</v>
      </c>
      <c r="G5" s="10">
        <v>15</v>
      </c>
      <c r="H5" s="10">
        <v>20</v>
      </c>
      <c r="I5" s="10">
        <v>66</v>
      </c>
      <c r="J5" s="10">
        <v>28</v>
      </c>
      <c r="K5" s="11">
        <v>12</v>
      </c>
      <c r="L5" s="11">
        <v>25</v>
      </c>
      <c r="M5" s="11">
        <v>34</v>
      </c>
    </row>
    <row r="6" spans="1:13" ht="19.5" customHeight="1" x14ac:dyDescent="0.45">
      <c r="B6" s="42" t="s">
        <v>135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79</v>
      </c>
      <c r="J6" s="1">
        <v>47</v>
      </c>
      <c r="K6" s="12">
        <v>60</v>
      </c>
      <c r="L6" s="12">
        <v>16</v>
      </c>
      <c r="M6" s="12">
        <v>40</v>
      </c>
    </row>
    <row r="7" spans="1:13" ht="19.5" customHeight="1" x14ac:dyDescent="0.45">
      <c r="B7" s="46" t="s">
        <v>128</v>
      </c>
      <c r="C7" s="10">
        <v>25</v>
      </c>
      <c r="D7" s="10">
        <v>61</v>
      </c>
      <c r="E7" s="10">
        <v>55</v>
      </c>
      <c r="F7" s="10">
        <v>90</v>
      </c>
      <c r="G7" s="10">
        <v>41</v>
      </c>
      <c r="H7" s="10">
        <v>65</v>
      </c>
      <c r="I7" s="10">
        <v>53</v>
      </c>
      <c r="J7" s="10">
        <v>68</v>
      </c>
      <c r="K7" s="11">
        <v>28</v>
      </c>
      <c r="L7" s="11">
        <v>65</v>
      </c>
      <c r="M7" s="11">
        <v>63</v>
      </c>
    </row>
    <row r="8" spans="1:13" ht="19.5" customHeight="1" x14ac:dyDescent="0.45">
      <c r="B8" s="42" t="s">
        <v>149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32</v>
      </c>
      <c r="K8" s="12">
        <v>28</v>
      </c>
      <c r="L8" s="12">
        <v>62</v>
      </c>
      <c r="M8" s="12">
        <v>76</v>
      </c>
    </row>
    <row r="9" spans="1:13" ht="19.5" customHeight="1" x14ac:dyDescent="0.45">
      <c r="B9" s="46" t="s">
        <v>142</v>
      </c>
      <c r="C9" s="10">
        <v>17</v>
      </c>
      <c r="D9" s="10">
        <v>55</v>
      </c>
      <c r="E9" s="10">
        <v>20</v>
      </c>
      <c r="F9" s="10">
        <v>68</v>
      </c>
      <c r="G9" s="10">
        <v>59</v>
      </c>
      <c r="H9" s="10">
        <v>84</v>
      </c>
      <c r="I9" s="10">
        <v>48</v>
      </c>
      <c r="J9" s="10">
        <v>62</v>
      </c>
      <c r="K9" s="11">
        <v>19</v>
      </c>
      <c r="L9" s="11">
        <v>35</v>
      </c>
      <c r="M9" s="11">
        <v>63</v>
      </c>
    </row>
    <row r="10" spans="1:13" ht="19.5" customHeight="1" x14ac:dyDescent="0.45">
      <c r="B10" s="42" t="s">
        <v>136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40</v>
      </c>
      <c r="J10" s="1">
        <v>24</v>
      </c>
      <c r="K10" s="12">
        <v>16</v>
      </c>
      <c r="L10" s="12">
        <v>20</v>
      </c>
      <c r="M10" s="12">
        <v>63</v>
      </c>
    </row>
    <row r="11" spans="1:13" ht="19.5" customHeight="1" x14ac:dyDescent="0.45">
      <c r="B11" s="46" t="s">
        <v>151</v>
      </c>
      <c r="C11" s="10">
        <v>17</v>
      </c>
      <c r="D11" s="10">
        <v>18</v>
      </c>
      <c r="E11" s="10">
        <v>50</v>
      </c>
      <c r="F11" s="10">
        <v>38</v>
      </c>
      <c r="G11" s="10">
        <v>25</v>
      </c>
      <c r="H11" s="10">
        <v>52</v>
      </c>
      <c r="I11" s="10">
        <v>86</v>
      </c>
      <c r="J11" s="10">
        <v>21</v>
      </c>
      <c r="K11" s="11">
        <v>19</v>
      </c>
      <c r="L11" s="11">
        <v>50</v>
      </c>
      <c r="M11" s="11">
        <v>65</v>
      </c>
    </row>
    <row r="12" spans="1:13" ht="19.5" customHeight="1" x14ac:dyDescent="0.45">
      <c r="B12" s="42" t="s">
        <v>134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53</v>
      </c>
      <c r="K12" s="12">
        <v>40</v>
      </c>
      <c r="L12" s="12">
        <v>49</v>
      </c>
      <c r="M12" s="12">
        <v>64</v>
      </c>
    </row>
    <row r="13" spans="1:13" ht="19.5" customHeight="1" x14ac:dyDescent="0.45">
      <c r="B13" s="46" t="s">
        <v>133</v>
      </c>
      <c r="C13" s="10">
        <v>46</v>
      </c>
      <c r="D13" s="10">
        <v>14</v>
      </c>
      <c r="E13" s="10">
        <v>45</v>
      </c>
      <c r="F13" s="10">
        <v>30</v>
      </c>
      <c r="G13" s="10">
        <v>40</v>
      </c>
      <c r="H13" s="10">
        <v>35</v>
      </c>
      <c r="I13" s="10">
        <v>83</v>
      </c>
      <c r="J13" s="10">
        <v>16</v>
      </c>
      <c r="K13" s="11">
        <v>51</v>
      </c>
      <c r="L13" s="11">
        <v>28</v>
      </c>
      <c r="M13" s="11">
        <v>82</v>
      </c>
    </row>
    <row r="14" spans="1:13" ht="19.5" customHeight="1" x14ac:dyDescent="0.45">
      <c r="B14" s="42" t="s">
        <v>137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58</v>
      </c>
      <c r="J14" s="1">
        <v>23</v>
      </c>
      <c r="K14" s="12">
        <v>50</v>
      </c>
      <c r="L14" s="12">
        <v>18</v>
      </c>
      <c r="M14" s="12">
        <v>40</v>
      </c>
    </row>
    <row r="15" spans="1:13" ht="19.5" customHeight="1" x14ac:dyDescent="0.45">
      <c r="B15" s="46" t="s">
        <v>124</v>
      </c>
      <c r="C15" s="10">
        <v>17</v>
      </c>
      <c r="D15" s="10">
        <v>37</v>
      </c>
      <c r="E15" s="10">
        <v>47</v>
      </c>
      <c r="F15" s="10">
        <v>41</v>
      </c>
      <c r="G15" s="10">
        <v>14</v>
      </c>
      <c r="H15" s="10">
        <v>59</v>
      </c>
      <c r="I15" s="10">
        <v>36</v>
      </c>
      <c r="J15" s="10">
        <v>42</v>
      </c>
      <c r="K15" s="11">
        <v>19</v>
      </c>
      <c r="L15" s="11">
        <v>37</v>
      </c>
      <c r="M15" s="11">
        <v>33</v>
      </c>
    </row>
    <row r="16" spans="1:13" ht="19.5" customHeight="1" x14ac:dyDescent="0.45">
      <c r="B16" s="42" t="s">
        <v>138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67</v>
      </c>
      <c r="J16" s="1">
        <v>36</v>
      </c>
      <c r="K16" s="12">
        <v>47</v>
      </c>
      <c r="L16" s="12">
        <v>27</v>
      </c>
      <c r="M16" s="12">
        <v>45</v>
      </c>
    </row>
    <row r="17" spans="2:13" ht="19.5" customHeight="1" x14ac:dyDescent="0.45">
      <c r="B17" s="46" t="s">
        <v>127</v>
      </c>
      <c r="C17" s="10">
        <v>40</v>
      </c>
      <c r="D17" s="10">
        <v>24</v>
      </c>
      <c r="E17" s="10">
        <v>40</v>
      </c>
      <c r="F17" s="10">
        <v>34</v>
      </c>
      <c r="G17" s="10">
        <v>28</v>
      </c>
      <c r="H17" s="10">
        <v>73</v>
      </c>
      <c r="I17" s="10">
        <v>50</v>
      </c>
      <c r="J17" s="10">
        <v>27</v>
      </c>
      <c r="K17" s="11">
        <v>44</v>
      </c>
      <c r="L17" s="11">
        <v>29</v>
      </c>
      <c r="M17" s="11">
        <v>70</v>
      </c>
    </row>
    <row r="18" spans="2:13" ht="19.5" customHeight="1" x14ac:dyDescent="0.45">
      <c r="B18" s="42" t="s">
        <v>146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36</v>
      </c>
      <c r="J18" s="1">
        <v>25</v>
      </c>
      <c r="K18" s="12">
        <v>22</v>
      </c>
      <c r="L18" s="12">
        <v>29</v>
      </c>
      <c r="M18" s="12">
        <v>47</v>
      </c>
    </row>
    <row r="19" spans="2:13" ht="19.5" customHeight="1" x14ac:dyDescent="0.45">
      <c r="B19" s="46" t="s">
        <v>145</v>
      </c>
      <c r="C19" s="10">
        <v>27</v>
      </c>
      <c r="D19" s="10">
        <v>52</v>
      </c>
      <c r="E19" s="10">
        <v>46</v>
      </c>
      <c r="F19" s="10">
        <v>24</v>
      </c>
      <c r="G19" s="10">
        <v>74</v>
      </c>
      <c r="H19" s="10">
        <v>18</v>
      </c>
      <c r="I19" s="10">
        <v>49</v>
      </c>
      <c r="J19" s="10">
        <v>59</v>
      </c>
      <c r="K19" s="11">
        <v>31</v>
      </c>
      <c r="L19" s="11">
        <v>73</v>
      </c>
      <c r="M19" s="11">
        <v>73</v>
      </c>
    </row>
    <row r="20" spans="2:13" ht="19.5" customHeight="1" x14ac:dyDescent="0.45">
      <c r="B20" s="42" t="s">
        <v>125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52</v>
      </c>
      <c r="J20" s="1">
        <v>56</v>
      </c>
      <c r="K20" s="12">
        <v>35</v>
      </c>
      <c r="L20" s="12">
        <v>15</v>
      </c>
      <c r="M20" s="12">
        <v>39</v>
      </c>
    </row>
    <row r="21" spans="2:13" ht="19.5" customHeight="1" x14ac:dyDescent="0.45">
      <c r="B21" s="46" t="s">
        <v>132</v>
      </c>
      <c r="C21" s="10">
        <v>25</v>
      </c>
      <c r="D21" s="10">
        <v>33</v>
      </c>
      <c r="E21" s="10">
        <v>50</v>
      </c>
      <c r="F21" s="10">
        <v>35</v>
      </c>
      <c r="G21" s="10">
        <v>70</v>
      </c>
      <c r="H21" s="10">
        <v>42</v>
      </c>
      <c r="I21" s="10">
        <v>43</v>
      </c>
      <c r="J21" s="10">
        <v>37</v>
      </c>
      <c r="K21" s="11">
        <v>28</v>
      </c>
      <c r="L21" s="11">
        <v>50</v>
      </c>
      <c r="M21" s="11">
        <v>29</v>
      </c>
    </row>
    <row r="22" spans="2:13" ht="19.5" customHeight="1" x14ac:dyDescent="0.45">
      <c r="B22" s="42" t="s">
        <v>148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50</v>
      </c>
      <c r="J22" s="1">
        <v>71</v>
      </c>
      <c r="K22" s="12">
        <v>56</v>
      </c>
      <c r="L22" s="12">
        <v>71</v>
      </c>
      <c r="M22" s="12">
        <v>63</v>
      </c>
    </row>
    <row r="23" spans="2:13" ht="19.5" customHeight="1" x14ac:dyDescent="0.45">
      <c r="B23" s="46" t="s">
        <v>139</v>
      </c>
      <c r="C23" s="10">
        <v>21</v>
      </c>
      <c r="D23" s="10">
        <v>13</v>
      </c>
      <c r="E23" s="10">
        <v>46</v>
      </c>
      <c r="F23" s="10">
        <v>47</v>
      </c>
      <c r="G23" s="10">
        <v>41</v>
      </c>
      <c r="H23" s="10">
        <v>32</v>
      </c>
      <c r="I23" s="10">
        <v>98</v>
      </c>
      <c r="J23" s="10">
        <v>15</v>
      </c>
      <c r="K23" s="11">
        <v>24</v>
      </c>
      <c r="L23" s="11">
        <v>26</v>
      </c>
      <c r="M23" s="11">
        <v>32</v>
      </c>
    </row>
    <row r="24" spans="2:13" ht="19.5" customHeight="1" x14ac:dyDescent="0.45">
      <c r="B24" s="42" t="s">
        <v>131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49</v>
      </c>
      <c r="J24" s="1">
        <v>47</v>
      </c>
      <c r="K24" s="12">
        <v>24</v>
      </c>
      <c r="L24" s="12">
        <v>17</v>
      </c>
      <c r="M24" s="12">
        <v>64</v>
      </c>
    </row>
    <row r="25" spans="2:13" ht="19.5" customHeight="1" x14ac:dyDescent="0.45">
      <c r="B25" s="46" t="s">
        <v>130</v>
      </c>
      <c r="C25" s="10">
        <v>33</v>
      </c>
      <c r="D25" s="10">
        <v>58</v>
      </c>
      <c r="E25" s="10">
        <v>34</v>
      </c>
      <c r="F25" s="10">
        <v>37</v>
      </c>
      <c r="G25" s="10">
        <v>42</v>
      </c>
      <c r="H25" s="10">
        <v>39</v>
      </c>
      <c r="I25" s="10">
        <v>95</v>
      </c>
      <c r="J25" s="10">
        <v>65</v>
      </c>
      <c r="K25" s="11">
        <v>37</v>
      </c>
      <c r="L25" s="11">
        <v>59</v>
      </c>
      <c r="M25" s="11">
        <v>67</v>
      </c>
    </row>
    <row r="26" spans="2:13" ht="19.5" customHeight="1" x14ac:dyDescent="0.45">
      <c r="B26" s="42" t="s">
        <v>150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97</v>
      </c>
      <c r="J26" s="1">
        <v>24</v>
      </c>
      <c r="K26" s="12">
        <v>26</v>
      </c>
      <c r="L26" s="12">
        <v>70</v>
      </c>
      <c r="M26" s="12">
        <v>64</v>
      </c>
    </row>
    <row r="27" spans="2:13" ht="19.5" customHeight="1" x14ac:dyDescent="0.45">
      <c r="B27" s="46" t="s">
        <v>147</v>
      </c>
      <c r="C27" s="10">
        <v>22</v>
      </c>
      <c r="D27" s="10">
        <v>36</v>
      </c>
      <c r="E27" s="10">
        <v>29</v>
      </c>
      <c r="F27" s="10">
        <v>49</v>
      </c>
      <c r="G27" s="10">
        <v>45</v>
      </c>
      <c r="H27" s="10">
        <v>50</v>
      </c>
      <c r="I27" s="10">
        <v>41</v>
      </c>
      <c r="J27" s="10">
        <v>41</v>
      </c>
      <c r="K27" s="11">
        <v>25</v>
      </c>
      <c r="L27" s="11">
        <v>52</v>
      </c>
      <c r="M27" s="11">
        <v>83</v>
      </c>
    </row>
    <row r="28" spans="2:13" ht="19.5" customHeight="1" x14ac:dyDescent="0.45">
      <c r="B28" s="42" t="s">
        <v>143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48</v>
      </c>
      <c r="J28" s="1">
        <v>43</v>
      </c>
      <c r="K28" s="12">
        <v>36</v>
      </c>
      <c r="L28" s="12">
        <v>45</v>
      </c>
      <c r="M28" s="12">
        <v>55</v>
      </c>
    </row>
    <row r="29" spans="2:13" ht="19.5" customHeight="1" x14ac:dyDescent="0.45">
      <c r="B29" s="46" t="s">
        <v>123</v>
      </c>
      <c r="C29" s="10">
        <v>15</v>
      </c>
      <c r="D29" s="10">
        <v>38</v>
      </c>
      <c r="E29" s="10">
        <v>83</v>
      </c>
      <c r="F29" s="10">
        <v>78</v>
      </c>
      <c r="G29" s="10">
        <v>38</v>
      </c>
      <c r="H29" s="10">
        <v>62</v>
      </c>
      <c r="I29" s="10">
        <v>91</v>
      </c>
      <c r="J29" s="10">
        <v>43</v>
      </c>
      <c r="K29" s="11">
        <v>17</v>
      </c>
      <c r="L29" s="11">
        <v>31</v>
      </c>
      <c r="M29" s="11">
        <v>35</v>
      </c>
    </row>
    <row r="30" spans="2:13" ht="19.5" customHeight="1" x14ac:dyDescent="0.45">
      <c r="B30" s="42" t="s">
        <v>141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39</v>
      </c>
      <c r="J30" s="1">
        <v>42</v>
      </c>
      <c r="K30" s="12">
        <v>53</v>
      </c>
      <c r="L30" s="12">
        <v>75</v>
      </c>
      <c r="M30" s="12">
        <v>64</v>
      </c>
    </row>
    <row r="31" spans="2:13" ht="19.5" customHeight="1" x14ac:dyDescent="0.45">
      <c r="B31" s="46" t="s">
        <v>126</v>
      </c>
      <c r="C31" s="10">
        <v>32</v>
      </c>
      <c r="D31" s="10">
        <v>63</v>
      </c>
      <c r="E31" s="10">
        <v>86</v>
      </c>
      <c r="F31" s="10">
        <v>41</v>
      </c>
      <c r="G31" s="10">
        <v>23</v>
      </c>
      <c r="H31" s="10">
        <v>57</v>
      </c>
      <c r="I31" s="10">
        <v>75</v>
      </c>
      <c r="J31" s="10">
        <v>70</v>
      </c>
      <c r="K31" s="11">
        <v>36</v>
      </c>
      <c r="L31" s="11">
        <v>28</v>
      </c>
      <c r="M31" s="11">
        <v>88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D912-E323-44F7-8E97-42AC456F8642}">
  <sheetPr codeName="Sheet63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8" t="s">
        <v>122</v>
      </c>
      <c r="C2" s="41" t="s">
        <v>153</v>
      </c>
      <c r="D2" s="41" t="s">
        <v>156</v>
      </c>
      <c r="E2" s="41" t="s">
        <v>157</v>
      </c>
      <c r="F2" s="41" t="s">
        <v>152</v>
      </c>
      <c r="G2" s="41" t="s">
        <v>161</v>
      </c>
      <c r="H2" s="41" t="s">
        <v>162</v>
      </c>
      <c r="I2" s="41" t="s">
        <v>154</v>
      </c>
      <c r="J2" s="41" t="s">
        <v>155</v>
      </c>
      <c r="K2" s="41" t="s">
        <v>160</v>
      </c>
      <c r="L2" s="41" t="s">
        <v>158</v>
      </c>
      <c r="M2" s="41" t="s">
        <v>159</v>
      </c>
    </row>
    <row r="3" spans="1:13" ht="19.5" customHeight="1" x14ac:dyDescent="0.45">
      <c r="B3" s="42" t="s">
        <v>146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35</v>
      </c>
      <c r="L3" s="1">
        <v>51</v>
      </c>
      <c r="M3" s="1">
        <v>77</v>
      </c>
    </row>
    <row r="4" spans="1:13" ht="19.5" customHeight="1" x14ac:dyDescent="0.45">
      <c r="B4" s="42" t="s">
        <v>130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21</v>
      </c>
      <c r="K4" s="1">
        <v>21</v>
      </c>
      <c r="L4" s="1">
        <v>68</v>
      </c>
      <c r="M4" s="1">
        <v>33</v>
      </c>
    </row>
    <row r="5" spans="1:13" ht="19.5" customHeight="1" x14ac:dyDescent="0.45">
      <c r="B5" s="42" t="s">
        <v>136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66</v>
      </c>
      <c r="J5" s="1">
        <v>28</v>
      </c>
      <c r="K5" s="1">
        <v>12</v>
      </c>
      <c r="L5" s="1">
        <v>25</v>
      </c>
      <c r="M5" s="1">
        <v>34</v>
      </c>
    </row>
    <row r="6" spans="1:13" ht="19.5" customHeight="1" x14ac:dyDescent="0.45">
      <c r="B6" s="42" t="s">
        <v>150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79</v>
      </c>
      <c r="J6" s="1">
        <v>47</v>
      </c>
      <c r="K6" s="1">
        <v>60</v>
      </c>
      <c r="L6" s="1">
        <v>16</v>
      </c>
      <c r="M6" s="1">
        <v>40</v>
      </c>
    </row>
    <row r="7" spans="1:13" ht="19.5" customHeight="1" x14ac:dyDescent="0.45">
      <c r="B7" s="42" t="s">
        <v>134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53</v>
      </c>
      <c r="J7" s="1">
        <v>68</v>
      </c>
      <c r="K7" s="1">
        <v>28</v>
      </c>
      <c r="L7" s="1">
        <v>65</v>
      </c>
      <c r="M7" s="1">
        <v>63</v>
      </c>
    </row>
    <row r="8" spans="1:13" ht="19.5" customHeight="1" x14ac:dyDescent="0.45">
      <c r="B8" s="42" t="s">
        <v>124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32</v>
      </c>
      <c r="K8" s="1">
        <v>28</v>
      </c>
      <c r="L8" s="1">
        <v>62</v>
      </c>
      <c r="M8" s="1">
        <v>76</v>
      </c>
    </row>
    <row r="9" spans="1:13" ht="19.5" customHeight="1" x14ac:dyDescent="0.45">
      <c r="B9" s="42" t="s">
        <v>128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19</v>
      </c>
      <c r="L9" s="1">
        <v>35</v>
      </c>
      <c r="M9" s="1">
        <v>63</v>
      </c>
    </row>
    <row r="10" spans="1:13" ht="19.5" customHeight="1" x14ac:dyDescent="0.45">
      <c r="B10" s="42" t="s">
        <v>148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40</v>
      </c>
      <c r="J10" s="1">
        <v>24</v>
      </c>
      <c r="K10" s="1">
        <v>16</v>
      </c>
      <c r="L10" s="1">
        <v>20</v>
      </c>
      <c r="M10" s="1">
        <v>63</v>
      </c>
    </row>
    <row r="11" spans="1:13" ht="19.5" customHeight="1" x14ac:dyDescent="0.45">
      <c r="B11" s="42" t="s">
        <v>139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86</v>
      </c>
      <c r="J11" s="1">
        <v>21</v>
      </c>
      <c r="K11" s="1">
        <v>19</v>
      </c>
      <c r="L11" s="1">
        <v>50</v>
      </c>
      <c r="M11" s="1">
        <v>65</v>
      </c>
    </row>
    <row r="12" spans="1:13" ht="19.5" customHeight="1" x14ac:dyDescent="0.45">
      <c r="B12" s="42" t="s">
        <v>137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53</v>
      </c>
      <c r="K12" s="1">
        <v>40</v>
      </c>
      <c r="L12" s="1">
        <v>49</v>
      </c>
      <c r="M12" s="1">
        <v>64</v>
      </c>
    </row>
    <row r="13" spans="1:13" ht="19.5" customHeight="1" x14ac:dyDescent="0.45">
      <c r="B13" s="42" t="s">
        <v>123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83</v>
      </c>
      <c r="J13" s="1">
        <v>16</v>
      </c>
      <c r="K13" s="1">
        <v>51</v>
      </c>
      <c r="L13" s="1">
        <v>28</v>
      </c>
      <c r="M13" s="1">
        <v>82</v>
      </c>
    </row>
    <row r="14" spans="1:13" ht="19.5" customHeight="1" x14ac:dyDescent="0.45">
      <c r="B14" s="42" t="s">
        <v>142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58</v>
      </c>
      <c r="J14" s="1">
        <v>23</v>
      </c>
      <c r="K14" s="1">
        <v>50</v>
      </c>
      <c r="L14" s="1">
        <v>18</v>
      </c>
      <c r="M14" s="1">
        <v>40</v>
      </c>
    </row>
    <row r="15" spans="1:13" ht="19.5" customHeight="1" x14ac:dyDescent="0.45">
      <c r="B15" s="42" t="s">
        <v>133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36</v>
      </c>
      <c r="J15" s="1">
        <v>42</v>
      </c>
      <c r="K15" s="1">
        <v>19</v>
      </c>
      <c r="L15" s="1">
        <v>37</v>
      </c>
      <c r="M15" s="1">
        <v>33</v>
      </c>
    </row>
    <row r="16" spans="1:13" ht="19.5" customHeight="1" x14ac:dyDescent="0.45">
      <c r="B16" s="42" t="s">
        <v>149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67</v>
      </c>
      <c r="J16" s="1">
        <v>36</v>
      </c>
      <c r="K16" s="1">
        <v>47</v>
      </c>
      <c r="L16" s="1">
        <v>27</v>
      </c>
      <c r="M16" s="1">
        <v>45</v>
      </c>
    </row>
    <row r="17" spans="2:13" ht="19.5" customHeight="1" x14ac:dyDescent="0.45">
      <c r="B17" s="42" t="s">
        <v>127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50</v>
      </c>
      <c r="J17" s="1">
        <v>27</v>
      </c>
      <c r="K17" s="1">
        <v>44</v>
      </c>
      <c r="L17" s="1">
        <v>29</v>
      </c>
      <c r="M17" s="1">
        <v>70</v>
      </c>
    </row>
    <row r="18" spans="2:13" ht="19.5" customHeight="1" x14ac:dyDescent="0.45">
      <c r="B18" s="42" t="s">
        <v>135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36</v>
      </c>
      <c r="J18" s="1">
        <v>25</v>
      </c>
      <c r="K18" s="1">
        <v>22</v>
      </c>
      <c r="L18" s="1">
        <v>29</v>
      </c>
      <c r="M18" s="1">
        <v>47</v>
      </c>
    </row>
    <row r="19" spans="2:13" ht="19.5" customHeight="1" x14ac:dyDescent="0.45">
      <c r="B19" s="42" t="s">
        <v>147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49</v>
      </c>
      <c r="J19" s="1">
        <v>59</v>
      </c>
      <c r="K19" s="1">
        <v>31</v>
      </c>
      <c r="L19" s="1">
        <v>73</v>
      </c>
      <c r="M19" s="1">
        <v>73</v>
      </c>
    </row>
    <row r="20" spans="2:13" ht="19.5" customHeight="1" x14ac:dyDescent="0.45">
      <c r="B20" s="42" t="s">
        <v>143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52</v>
      </c>
      <c r="J20" s="1">
        <v>56</v>
      </c>
      <c r="K20" s="1">
        <v>35</v>
      </c>
      <c r="L20" s="1">
        <v>15</v>
      </c>
      <c r="M20" s="1">
        <v>39</v>
      </c>
    </row>
    <row r="21" spans="2:13" ht="19.5" customHeight="1" x14ac:dyDescent="0.45">
      <c r="B21" s="42" t="s">
        <v>140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43</v>
      </c>
      <c r="J21" s="1">
        <v>37</v>
      </c>
      <c r="K21" s="1">
        <v>28</v>
      </c>
      <c r="L21" s="1">
        <v>50</v>
      </c>
      <c r="M21" s="1">
        <v>29</v>
      </c>
    </row>
    <row r="22" spans="2:13" ht="19.5" customHeight="1" x14ac:dyDescent="0.45">
      <c r="B22" s="42" t="s">
        <v>144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50</v>
      </c>
      <c r="J22" s="1">
        <v>71</v>
      </c>
      <c r="K22" s="1">
        <v>56</v>
      </c>
      <c r="L22" s="1">
        <v>71</v>
      </c>
      <c r="M22" s="1">
        <v>63</v>
      </c>
    </row>
    <row r="23" spans="2:13" ht="19.5" customHeight="1" x14ac:dyDescent="0.45">
      <c r="B23" s="42" t="s">
        <v>125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98</v>
      </c>
      <c r="J23" s="1">
        <v>15</v>
      </c>
      <c r="K23" s="1">
        <v>24</v>
      </c>
      <c r="L23" s="1">
        <v>26</v>
      </c>
      <c r="M23" s="1">
        <v>32</v>
      </c>
    </row>
    <row r="24" spans="2:13" ht="19.5" customHeight="1" x14ac:dyDescent="0.45">
      <c r="B24" s="42" t="s">
        <v>145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49</v>
      </c>
      <c r="J24" s="1">
        <v>47</v>
      </c>
      <c r="K24" s="1">
        <v>24</v>
      </c>
      <c r="L24" s="1">
        <v>17</v>
      </c>
      <c r="M24" s="1">
        <v>64</v>
      </c>
    </row>
    <row r="25" spans="2:13" ht="19.5" customHeight="1" x14ac:dyDescent="0.45">
      <c r="B25" s="42" t="s">
        <v>126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95</v>
      </c>
      <c r="J25" s="1">
        <v>65</v>
      </c>
      <c r="K25" s="1">
        <v>37</v>
      </c>
      <c r="L25" s="1">
        <v>59</v>
      </c>
      <c r="M25" s="1">
        <v>67</v>
      </c>
    </row>
    <row r="26" spans="2:13" ht="19.5" customHeight="1" x14ac:dyDescent="0.45">
      <c r="B26" s="42" t="s">
        <v>129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97</v>
      </c>
      <c r="J26" s="1">
        <v>24</v>
      </c>
      <c r="K26" s="1">
        <v>26</v>
      </c>
      <c r="L26" s="1">
        <v>70</v>
      </c>
      <c r="M26" s="1">
        <v>64</v>
      </c>
    </row>
    <row r="27" spans="2:13" ht="19.5" customHeight="1" x14ac:dyDescent="0.45">
      <c r="B27" s="42" t="s">
        <v>141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41</v>
      </c>
      <c r="J27" s="1">
        <v>41</v>
      </c>
      <c r="K27" s="1">
        <v>25</v>
      </c>
      <c r="L27" s="1">
        <v>52</v>
      </c>
      <c r="M27" s="1">
        <v>83</v>
      </c>
    </row>
    <row r="28" spans="2:13" ht="19.5" customHeight="1" x14ac:dyDescent="0.45">
      <c r="B28" s="42" t="s">
        <v>131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48</v>
      </c>
      <c r="J28" s="1">
        <v>43</v>
      </c>
      <c r="K28" s="1">
        <v>36</v>
      </c>
      <c r="L28" s="1">
        <v>45</v>
      </c>
      <c r="M28" s="1">
        <v>55</v>
      </c>
    </row>
    <row r="29" spans="2:13" ht="19.5" customHeight="1" x14ac:dyDescent="0.45">
      <c r="B29" s="42" t="s">
        <v>138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91</v>
      </c>
      <c r="J29" s="1">
        <v>43</v>
      </c>
      <c r="K29" s="1">
        <v>17</v>
      </c>
      <c r="L29" s="1">
        <v>31</v>
      </c>
      <c r="M29" s="1">
        <v>35</v>
      </c>
    </row>
    <row r="30" spans="2:13" ht="19.5" customHeight="1" x14ac:dyDescent="0.45">
      <c r="B30" s="42" t="s">
        <v>132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39</v>
      </c>
      <c r="J30" s="1">
        <v>42</v>
      </c>
      <c r="K30" s="1">
        <v>53</v>
      </c>
      <c r="L30" s="1">
        <v>75</v>
      </c>
      <c r="M30" s="1">
        <v>64</v>
      </c>
    </row>
    <row r="31" spans="2:13" ht="19.5" customHeight="1" x14ac:dyDescent="0.45">
      <c r="B31" s="42" t="s">
        <v>151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75</v>
      </c>
      <c r="J31" s="1">
        <v>70</v>
      </c>
      <c r="K31" s="1">
        <v>36</v>
      </c>
      <c r="L31" s="1">
        <v>28</v>
      </c>
      <c r="M31" s="1">
        <v>88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00F6-7FA4-4509-B759-74DE7CB38FEB}">
  <sheetPr codeName="Sheet64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</row>
    <row r="2" spans="1:13" ht="50.15" customHeight="1" x14ac:dyDescent="0.35">
      <c r="B2" s="41" t="s">
        <v>122</v>
      </c>
      <c r="C2" s="41" t="s">
        <v>152</v>
      </c>
      <c r="D2" s="41" t="s">
        <v>156</v>
      </c>
      <c r="E2" s="41" t="s">
        <v>159</v>
      </c>
      <c r="F2" s="41" t="s">
        <v>154</v>
      </c>
      <c r="G2" s="41" t="s">
        <v>157</v>
      </c>
      <c r="H2" s="41" t="s">
        <v>158</v>
      </c>
      <c r="I2" s="41" t="s">
        <v>162</v>
      </c>
      <c r="J2" s="41" t="s">
        <v>160</v>
      </c>
      <c r="K2" s="41" t="s">
        <v>155</v>
      </c>
      <c r="L2" s="41" t="s">
        <v>161</v>
      </c>
      <c r="M2" s="41" t="s">
        <v>153</v>
      </c>
    </row>
    <row r="3" spans="1:13" ht="19.5" customHeight="1" x14ac:dyDescent="0.45">
      <c r="B3" s="42" t="s">
        <v>127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35</v>
      </c>
      <c r="L3" s="1">
        <v>51</v>
      </c>
      <c r="M3" s="1">
        <v>77</v>
      </c>
    </row>
    <row r="4" spans="1:13" ht="19.5" customHeight="1" x14ac:dyDescent="0.45">
      <c r="B4" s="42" t="s">
        <v>130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21</v>
      </c>
      <c r="K4" s="1">
        <v>21</v>
      </c>
      <c r="L4" s="1">
        <v>68</v>
      </c>
      <c r="M4" s="1">
        <v>33</v>
      </c>
    </row>
    <row r="5" spans="1:13" ht="19.5" customHeight="1" x14ac:dyDescent="0.45">
      <c r="B5" s="42" t="s">
        <v>138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66</v>
      </c>
      <c r="J5" s="1">
        <v>28</v>
      </c>
      <c r="K5" s="1">
        <v>12</v>
      </c>
      <c r="L5" s="1">
        <v>25</v>
      </c>
      <c r="M5" s="1">
        <v>34</v>
      </c>
    </row>
    <row r="6" spans="1:13" ht="19.5" customHeight="1" x14ac:dyDescent="0.45">
      <c r="B6" s="42" t="s">
        <v>128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79</v>
      </c>
      <c r="J6" s="1">
        <v>47</v>
      </c>
      <c r="K6" s="1">
        <v>60</v>
      </c>
      <c r="L6" s="1">
        <v>16</v>
      </c>
      <c r="M6" s="1">
        <v>40</v>
      </c>
    </row>
    <row r="7" spans="1:13" ht="19.5" customHeight="1" x14ac:dyDescent="0.45">
      <c r="B7" s="42" t="s">
        <v>144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53</v>
      </c>
      <c r="J7" s="1">
        <v>68</v>
      </c>
      <c r="K7" s="1">
        <v>28</v>
      </c>
      <c r="L7" s="1">
        <v>65</v>
      </c>
      <c r="M7" s="1">
        <v>63</v>
      </c>
    </row>
    <row r="8" spans="1:13" ht="19.5" customHeight="1" x14ac:dyDescent="0.45">
      <c r="B8" s="42" t="s">
        <v>148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32</v>
      </c>
      <c r="K8" s="1">
        <v>28</v>
      </c>
      <c r="L8" s="1">
        <v>62</v>
      </c>
      <c r="M8" s="1">
        <v>76</v>
      </c>
    </row>
    <row r="9" spans="1:13" ht="19.5" customHeight="1" x14ac:dyDescent="0.45">
      <c r="B9" s="42" t="s">
        <v>143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19</v>
      </c>
      <c r="L9" s="1">
        <v>35</v>
      </c>
      <c r="M9" s="1">
        <v>63</v>
      </c>
    </row>
    <row r="10" spans="1:13" ht="19.5" customHeight="1" x14ac:dyDescent="0.45">
      <c r="B10" s="42" t="s">
        <v>145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40</v>
      </c>
      <c r="J10" s="1">
        <v>24</v>
      </c>
      <c r="K10" s="1">
        <v>16</v>
      </c>
      <c r="L10" s="1">
        <v>20</v>
      </c>
      <c r="M10" s="1">
        <v>63</v>
      </c>
    </row>
    <row r="11" spans="1:13" ht="19.5" customHeight="1" x14ac:dyDescent="0.45">
      <c r="B11" s="42" t="s">
        <v>141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86</v>
      </c>
      <c r="J11" s="1">
        <v>21</v>
      </c>
      <c r="K11" s="1">
        <v>19</v>
      </c>
      <c r="L11" s="1">
        <v>50</v>
      </c>
      <c r="M11" s="1">
        <v>65</v>
      </c>
    </row>
    <row r="12" spans="1:13" ht="19.5" customHeight="1" x14ac:dyDescent="0.45">
      <c r="B12" s="42" t="s">
        <v>146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53</v>
      </c>
      <c r="K12" s="1">
        <v>40</v>
      </c>
      <c r="L12" s="1">
        <v>49</v>
      </c>
      <c r="M12" s="1">
        <v>64</v>
      </c>
    </row>
    <row r="13" spans="1:13" ht="19.5" customHeight="1" x14ac:dyDescent="0.45">
      <c r="B13" s="42" t="s">
        <v>132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83</v>
      </c>
      <c r="J13" s="1">
        <v>16</v>
      </c>
      <c r="K13" s="1">
        <v>51</v>
      </c>
      <c r="L13" s="1">
        <v>28</v>
      </c>
      <c r="M13" s="1">
        <v>82</v>
      </c>
    </row>
    <row r="14" spans="1:13" ht="19.5" customHeight="1" x14ac:dyDescent="0.45">
      <c r="B14" s="42" t="s">
        <v>124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58</v>
      </c>
      <c r="J14" s="1">
        <v>23</v>
      </c>
      <c r="K14" s="1">
        <v>50</v>
      </c>
      <c r="L14" s="1">
        <v>18</v>
      </c>
      <c r="M14" s="1">
        <v>40</v>
      </c>
    </row>
    <row r="15" spans="1:13" ht="19.5" customHeight="1" x14ac:dyDescent="0.45">
      <c r="B15" s="42" t="s">
        <v>147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36</v>
      </c>
      <c r="J15" s="1">
        <v>42</v>
      </c>
      <c r="K15" s="1">
        <v>19</v>
      </c>
      <c r="L15" s="1">
        <v>37</v>
      </c>
      <c r="M15" s="1">
        <v>33</v>
      </c>
    </row>
    <row r="16" spans="1:13" ht="19.5" customHeight="1" x14ac:dyDescent="0.45">
      <c r="B16" s="42" t="s">
        <v>126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67</v>
      </c>
      <c r="J16" s="1">
        <v>36</v>
      </c>
      <c r="K16" s="1">
        <v>47</v>
      </c>
      <c r="L16" s="1">
        <v>27</v>
      </c>
      <c r="M16" s="1">
        <v>45</v>
      </c>
    </row>
    <row r="17" spans="2:13" ht="19.5" customHeight="1" x14ac:dyDescent="0.45">
      <c r="B17" s="42" t="s">
        <v>134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50</v>
      </c>
      <c r="J17" s="1">
        <v>27</v>
      </c>
      <c r="K17" s="1">
        <v>44</v>
      </c>
      <c r="L17" s="1">
        <v>29</v>
      </c>
      <c r="M17" s="1">
        <v>70</v>
      </c>
    </row>
    <row r="18" spans="2:13" ht="19.5" customHeight="1" x14ac:dyDescent="0.45">
      <c r="B18" s="42" t="s">
        <v>149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36</v>
      </c>
      <c r="J18" s="1">
        <v>25</v>
      </c>
      <c r="K18" s="1">
        <v>22</v>
      </c>
      <c r="L18" s="1">
        <v>29</v>
      </c>
      <c r="M18" s="1">
        <v>47</v>
      </c>
    </row>
    <row r="19" spans="2:13" ht="19.5" customHeight="1" x14ac:dyDescent="0.45">
      <c r="B19" s="42" t="s">
        <v>123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49</v>
      </c>
      <c r="J19" s="1">
        <v>59</v>
      </c>
      <c r="K19" s="1">
        <v>31</v>
      </c>
      <c r="L19" s="1">
        <v>73</v>
      </c>
      <c r="M19" s="1">
        <v>73</v>
      </c>
    </row>
    <row r="20" spans="2:13" ht="19.5" customHeight="1" x14ac:dyDescent="0.45">
      <c r="B20" s="42" t="s">
        <v>125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52</v>
      </c>
      <c r="J20" s="1">
        <v>56</v>
      </c>
      <c r="K20" s="1">
        <v>35</v>
      </c>
      <c r="L20" s="1">
        <v>15</v>
      </c>
      <c r="M20" s="1">
        <v>39</v>
      </c>
    </row>
    <row r="21" spans="2:13" ht="19.5" customHeight="1" x14ac:dyDescent="0.45">
      <c r="B21" s="42" t="s">
        <v>150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43</v>
      </c>
      <c r="J21" s="1">
        <v>37</v>
      </c>
      <c r="K21" s="1">
        <v>28</v>
      </c>
      <c r="L21" s="1">
        <v>50</v>
      </c>
      <c r="M21" s="1">
        <v>29</v>
      </c>
    </row>
    <row r="22" spans="2:13" ht="19.5" customHeight="1" x14ac:dyDescent="0.45">
      <c r="B22" s="42" t="s">
        <v>129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50</v>
      </c>
      <c r="J22" s="1">
        <v>71</v>
      </c>
      <c r="K22" s="1">
        <v>56</v>
      </c>
      <c r="L22" s="1">
        <v>71</v>
      </c>
      <c r="M22" s="1">
        <v>63</v>
      </c>
    </row>
    <row r="23" spans="2:13" ht="19.5" customHeight="1" x14ac:dyDescent="0.45">
      <c r="B23" s="42" t="s">
        <v>136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98</v>
      </c>
      <c r="J23" s="1">
        <v>15</v>
      </c>
      <c r="K23" s="1">
        <v>24</v>
      </c>
      <c r="L23" s="1">
        <v>26</v>
      </c>
      <c r="M23" s="1">
        <v>32</v>
      </c>
    </row>
    <row r="24" spans="2:13" ht="19.5" customHeight="1" x14ac:dyDescent="0.45">
      <c r="B24" s="42" t="s">
        <v>139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49</v>
      </c>
      <c r="J24" s="1">
        <v>47</v>
      </c>
      <c r="K24" s="1">
        <v>24</v>
      </c>
      <c r="L24" s="1">
        <v>17</v>
      </c>
      <c r="M24" s="1">
        <v>64</v>
      </c>
    </row>
    <row r="25" spans="2:13" ht="19.5" customHeight="1" x14ac:dyDescent="0.45">
      <c r="B25" s="42" t="s">
        <v>137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95</v>
      </c>
      <c r="J25" s="1">
        <v>65</v>
      </c>
      <c r="K25" s="1">
        <v>37</v>
      </c>
      <c r="L25" s="1">
        <v>59</v>
      </c>
      <c r="M25" s="1">
        <v>67</v>
      </c>
    </row>
    <row r="26" spans="2:13" ht="19.5" customHeight="1" x14ac:dyDescent="0.45">
      <c r="B26" s="42" t="s">
        <v>135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97</v>
      </c>
      <c r="J26" s="1">
        <v>24</v>
      </c>
      <c r="K26" s="1">
        <v>26</v>
      </c>
      <c r="L26" s="1">
        <v>70</v>
      </c>
      <c r="M26" s="1">
        <v>64</v>
      </c>
    </row>
    <row r="27" spans="2:13" ht="19.5" customHeight="1" x14ac:dyDescent="0.45">
      <c r="B27" s="42" t="s">
        <v>151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41</v>
      </c>
      <c r="J27" s="1">
        <v>41</v>
      </c>
      <c r="K27" s="1">
        <v>25</v>
      </c>
      <c r="L27" s="1">
        <v>52</v>
      </c>
      <c r="M27" s="1">
        <v>83</v>
      </c>
    </row>
    <row r="28" spans="2:13" ht="19.5" customHeight="1" x14ac:dyDescent="0.45">
      <c r="B28" s="42" t="s">
        <v>142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48</v>
      </c>
      <c r="J28" s="1">
        <v>43</v>
      </c>
      <c r="K28" s="1">
        <v>36</v>
      </c>
      <c r="L28" s="1">
        <v>45</v>
      </c>
      <c r="M28" s="1">
        <v>55</v>
      </c>
    </row>
    <row r="29" spans="2:13" ht="19.5" customHeight="1" x14ac:dyDescent="0.45">
      <c r="B29" s="42" t="s">
        <v>133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91</v>
      </c>
      <c r="J29" s="1">
        <v>43</v>
      </c>
      <c r="K29" s="1">
        <v>17</v>
      </c>
      <c r="L29" s="1">
        <v>31</v>
      </c>
      <c r="M29" s="1">
        <v>35</v>
      </c>
    </row>
    <row r="30" spans="2:13" ht="19.5" customHeight="1" x14ac:dyDescent="0.45">
      <c r="B30" s="42" t="s">
        <v>140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39</v>
      </c>
      <c r="J30" s="1">
        <v>42</v>
      </c>
      <c r="K30" s="1">
        <v>53</v>
      </c>
      <c r="L30" s="1">
        <v>75</v>
      </c>
      <c r="M30" s="1">
        <v>64</v>
      </c>
    </row>
    <row r="31" spans="2:13" ht="19.5" customHeight="1" x14ac:dyDescent="0.45">
      <c r="B31" s="42" t="s">
        <v>131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75</v>
      </c>
      <c r="J31" s="1">
        <v>70</v>
      </c>
      <c r="K31" s="1">
        <v>36</v>
      </c>
      <c r="L31" s="1">
        <v>28</v>
      </c>
      <c r="M31" s="1">
        <v>88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  <row r="41" spans="2:2" ht="18.5" x14ac:dyDescent="0.35">
      <c r="B41" s="47"/>
    </row>
  </sheetData>
  <sortState xmlns:xlrd2="http://schemas.microsoft.com/office/spreadsheetml/2017/richdata2" columnSort="1" ref="C1:M2">
    <sortCondition ref="C1:M1"/>
  </sortState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{562AD114-E937-4CD3-8A7B-488829EE0E60}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{9555F643-DFAE-4383-A74F-A8581D220578}</x14:id>
        </ext>
      </extLst>
    </cfRule>
  </conditionalFormatting>
  <conditionalFormatting sqref="C32">
    <cfRule type="colorScale" priority="99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{695E0F4A-D799-4AC6-8ABB-DEF8A5BE3D4C}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{B4C88C9C-FE5C-42D0-9CBC-827AF594E324}</x14:id>
        </ext>
      </extLst>
    </cfRule>
  </conditionalFormatting>
  <conditionalFormatting sqref="D32">
    <cfRule type="colorScale" priority="98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{ECB5C91E-31F7-498D-B1BD-368AA69E70CA}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{E01F378D-6E43-4218-A3D5-983E90BC3184}</x14:id>
        </ext>
      </extLst>
    </cfRule>
  </conditionalFormatting>
  <conditionalFormatting sqref="E32">
    <cfRule type="colorScale" priority="97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{4ABBC7A6-5FE7-4611-8A75-D8635B1C5FAE}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{FEEFD96F-1EC2-4176-9772-9539C0F2E1BA}</x14:id>
        </ext>
      </extLst>
    </cfRule>
  </conditionalFormatting>
  <conditionalFormatting sqref="F32">
    <cfRule type="colorScale" priority="96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{834DBA9C-2630-44EA-AE17-12C3DBA42951}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{5DE75CF7-27F5-431A-96DE-3B9E4691F3B6}</x14:id>
        </ext>
      </extLst>
    </cfRule>
  </conditionalFormatting>
  <conditionalFormatting sqref="G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{E366F299-07DF-45F7-9C2C-A90871729064}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{9A41B935-72D5-4CD0-80EF-8C08D7F34204}</x14:id>
        </ext>
      </extLst>
    </cfRule>
  </conditionalFormatting>
  <conditionalFormatting sqref="H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{182CEDA1-3336-40B3-AF28-2A0A57FB87DC}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{9AA3528A-2437-41F9-B2B8-EB4FA28C7187}</x14:id>
        </ext>
      </extLst>
    </cfRule>
  </conditionalFormatting>
  <conditionalFormatting sqref="I32">
    <cfRule type="colorScale" priority="89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{0E558D36-8074-4D36-85D6-741AB93E1222}</x14:id>
        </ext>
      </extLst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{0CCCF2FA-9775-441B-8594-4A1463D4070E}</x14:id>
        </ext>
      </extLst>
    </cfRule>
  </conditionalFormatting>
  <conditionalFormatting sqref="J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{1A0A3358-6442-41A5-B8E3-16FF03B4EC43}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{BA90C052-94C9-4DB9-A415-3C9205A9D752}</x14:id>
        </ext>
      </extLst>
    </cfRule>
  </conditionalFormatting>
  <conditionalFormatting sqref="K32">
    <cfRule type="colorScale" priority="95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{291A13BB-224B-4EA4-8D43-5EDD0600DB43}</x14:id>
        </ext>
      </extLst>
    </cfRule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{4154CC22-F96F-4620-84F8-6A8E335F3D30}</x14:id>
        </ext>
      </extLst>
    </cfRule>
  </conditionalFormatting>
  <conditionalFormatting sqref="L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{1A39D7C3-2B69-44FD-864C-3A656E48E48C}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{B35E72A4-9B0A-4298-9CE2-C4AA8B6ACC58}</x14:id>
        </ext>
      </extLst>
    </cfRule>
  </conditionalFormatting>
  <conditionalFormatting sqref="M32">
    <cfRule type="colorScale" priority="9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2AD114-E937-4CD3-8A7B-488829EE0E6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555F643-DFAE-4383-A74F-A8581D22057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695E0F4A-D799-4AC6-8ABB-DEF8A5BE3D4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4C88C9C-FE5C-42D0-9CBC-827AF594E32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ECB5C91E-31F7-498D-B1BD-368AA69E70C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01F378D-6E43-4218-A3D5-983E90BC318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4ABBC7A6-5FE7-4611-8A75-D8635B1C5FA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EEFD96F-1EC2-4176-9772-9539C0F2E1B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834DBA9C-2630-44EA-AE17-12C3DBA4295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DE75CF7-27F5-431A-96DE-3B9E4691F3B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E366F299-07DF-45F7-9C2C-A9087172906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A41B935-72D5-4CD0-80EF-8C08D7F3420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182CEDA1-3336-40B3-AF28-2A0A57FB87D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AA3528A-2437-41F9-B2B8-EB4FA28C718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0E558D36-8074-4D36-85D6-741AB93E122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CCCF2FA-9775-441B-8594-4A1463D4070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1A0A3358-6442-41A5-B8E3-16FF03B4EC4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A90C052-94C9-4DB9-A415-3C9205A9D75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291A13BB-224B-4EA4-8D43-5EDD0600DB4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154CC22-F96F-4620-84F8-6A8E335F3D3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1A39D7C3-2B69-44FD-864C-3A656E48E48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35E72A4-9B0A-4298-9CE2-C4AA8B6ACC5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9DBE-77FA-4AC2-9D7E-F212C9D7EF42}">
  <sheetPr codeName="Sheet65"/>
  <dimension ref="A1:M39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s="6" customFormat="1" ht="45" customHeight="1" x14ac:dyDescent="0.35">
      <c r="A1" s="7"/>
      <c r="B1" s="45"/>
    </row>
    <row r="2" spans="1:13" ht="50.15" customHeight="1" x14ac:dyDescent="0.35">
      <c r="B2" s="41" t="s">
        <v>122</v>
      </c>
      <c r="C2" s="41" t="s">
        <v>160</v>
      </c>
      <c r="D2" s="41" t="s">
        <v>162</v>
      </c>
      <c r="E2" s="41" t="s">
        <v>159</v>
      </c>
      <c r="F2" s="41" t="s">
        <v>157</v>
      </c>
      <c r="G2" s="41" t="s">
        <v>154</v>
      </c>
      <c r="H2" s="41" t="s">
        <v>156</v>
      </c>
      <c r="I2" s="41" t="s">
        <v>155</v>
      </c>
      <c r="J2" s="41" t="s">
        <v>161</v>
      </c>
      <c r="K2" s="41" t="s">
        <v>158</v>
      </c>
      <c r="L2" s="41" t="s">
        <v>153</v>
      </c>
      <c r="M2" s="41" t="s">
        <v>152</v>
      </c>
    </row>
    <row r="3" spans="1:13" ht="19.5" customHeight="1" x14ac:dyDescent="0.45">
      <c r="B3" s="46" t="s">
        <v>147</v>
      </c>
      <c r="C3" s="10">
        <v>33</v>
      </c>
      <c r="D3" s="10">
        <v>25</v>
      </c>
      <c r="E3" s="10">
        <v>50</v>
      </c>
      <c r="F3" s="10">
        <v>35</v>
      </c>
      <c r="G3" s="10">
        <v>70</v>
      </c>
      <c r="H3" s="10">
        <v>42</v>
      </c>
      <c r="I3" s="10">
        <v>43</v>
      </c>
      <c r="J3" s="10">
        <v>37</v>
      </c>
      <c r="K3" s="11">
        <v>50</v>
      </c>
      <c r="L3" s="11">
        <v>28</v>
      </c>
      <c r="M3" s="11">
        <v>29</v>
      </c>
    </row>
    <row r="4" spans="1:13" ht="19.5" customHeight="1" x14ac:dyDescent="0.45">
      <c r="B4" s="42" t="s">
        <v>139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83</v>
      </c>
      <c r="J4" s="1">
        <v>16</v>
      </c>
      <c r="K4" s="12">
        <v>28</v>
      </c>
      <c r="L4" s="12">
        <v>51</v>
      </c>
      <c r="M4" s="12">
        <v>82</v>
      </c>
    </row>
    <row r="5" spans="1:13" ht="19.5" customHeight="1" x14ac:dyDescent="0.45">
      <c r="B5" s="46" t="s">
        <v>132</v>
      </c>
      <c r="C5" s="10">
        <v>58</v>
      </c>
      <c r="D5" s="10">
        <v>33</v>
      </c>
      <c r="E5" s="10">
        <v>34</v>
      </c>
      <c r="F5" s="10">
        <v>37</v>
      </c>
      <c r="G5" s="10">
        <v>42</v>
      </c>
      <c r="H5" s="10">
        <v>39</v>
      </c>
      <c r="I5" s="10">
        <v>95</v>
      </c>
      <c r="J5" s="10">
        <v>65</v>
      </c>
      <c r="K5" s="11">
        <v>59</v>
      </c>
      <c r="L5" s="11">
        <v>37</v>
      </c>
      <c r="M5" s="11">
        <v>67</v>
      </c>
    </row>
    <row r="6" spans="1:13" ht="19.5" customHeight="1" x14ac:dyDescent="0.45">
      <c r="B6" s="42" t="s">
        <v>148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75</v>
      </c>
      <c r="J6" s="1">
        <v>70</v>
      </c>
      <c r="K6" s="12">
        <v>28</v>
      </c>
      <c r="L6" s="12">
        <v>36</v>
      </c>
      <c r="M6" s="12">
        <v>88</v>
      </c>
    </row>
    <row r="7" spans="1:13" ht="19.5" customHeight="1" x14ac:dyDescent="0.45">
      <c r="B7" s="46" t="s">
        <v>127</v>
      </c>
      <c r="C7" s="10">
        <v>21</v>
      </c>
      <c r="D7" s="10">
        <v>14</v>
      </c>
      <c r="E7" s="10">
        <v>22</v>
      </c>
      <c r="F7" s="10">
        <v>84</v>
      </c>
      <c r="G7" s="10">
        <v>56</v>
      </c>
      <c r="H7" s="10">
        <v>98</v>
      </c>
      <c r="I7" s="10">
        <v>40</v>
      </c>
      <c r="J7" s="10">
        <v>24</v>
      </c>
      <c r="K7" s="11">
        <v>20</v>
      </c>
      <c r="L7" s="11">
        <v>16</v>
      </c>
      <c r="M7" s="11">
        <v>63</v>
      </c>
    </row>
    <row r="8" spans="1:13" ht="19.5" customHeight="1" x14ac:dyDescent="0.45">
      <c r="B8" s="42" t="s">
        <v>150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48</v>
      </c>
      <c r="J8" s="1">
        <v>43</v>
      </c>
      <c r="K8" s="12">
        <v>45</v>
      </c>
      <c r="L8" s="12">
        <v>36</v>
      </c>
      <c r="M8" s="12">
        <v>55</v>
      </c>
    </row>
    <row r="9" spans="1:13" ht="19.5" customHeight="1" x14ac:dyDescent="0.45">
      <c r="B9" s="46" t="s">
        <v>143</v>
      </c>
      <c r="C9" s="10">
        <v>21</v>
      </c>
      <c r="D9" s="10">
        <v>23</v>
      </c>
      <c r="E9" s="10">
        <v>33</v>
      </c>
      <c r="F9" s="10">
        <v>33</v>
      </c>
      <c r="G9" s="10">
        <v>11</v>
      </c>
      <c r="H9" s="10">
        <v>40</v>
      </c>
      <c r="I9" s="10">
        <v>97</v>
      </c>
      <c r="J9" s="10">
        <v>24</v>
      </c>
      <c r="K9" s="11">
        <v>70</v>
      </c>
      <c r="L9" s="11">
        <v>26</v>
      </c>
      <c r="M9" s="11">
        <v>64</v>
      </c>
    </row>
    <row r="10" spans="1:13" ht="19.5" customHeight="1" x14ac:dyDescent="0.45">
      <c r="B10" s="42" t="s">
        <v>129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53</v>
      </c>
      <c r="J10" s="1">
        <v>68</v>
      </c>
      <c r="K10" s="12">
        <v>65</v>
      </c>
      <c r="L10" s="12">
        <v>28</v>
      </c>
      <c r="M10" s="12">
        <v>63</v>
      </c>
    </row>
    <row r="11" spans="1:13" ht="19.5" customHeight="1" x14ac:dyDescent="0.45">
      <c r="B11" s="46" t="s">
        <v>135</v>
      </c>
      <c r="C11" s="10">
        <v>52</v>
      </c>
      <c r="D11" s="10">
        <v>27</v>
      </c>
      <c r="E11" s="10">
        <v>46</v>
      </c>
      <c r="F11" s="10">
        <v>24</v>
      </c>
      <c r="G11" s="10">
        <v>74</v>
      </c>
      <c r="H11" s="10">
        <v>18</v>
      </c>
      <c r="I11" s="10">
        <v>49</v>
      </c>
      <c r="J11" s="10">
        <v>59</v>
      </c>
      <c r="K11" s="11">
        <v>73</v>
      </c>
      <c r="L11" s="11">
        <v>31</v>
      </c>
      <c r="M11" s="11">
        <v>73</v>
      </c>
    </row>
    <row r="12" spans="1:13" ht="19.5" customHeight="1" x14ac:dyDescent="0.45">
      <c r="B12" s="42" t="s">
        <v>123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65</v>
      </c>
      <c r="J12" s="1">
        <v>40</v>
      </c>
      <c r="K12" s="12">
        <v>51</v>
      </c>
      <c r="L12" s="12">
        <v>35</v>
      </c>
      <c r="M12" s="12">
        <v>77</v>
      </c>
    </row>
    <row r="13" spans="1:13" ht="19.5" customHeight="1" x14ac:dyDescent="0.45">
      <c r="B13" s="46" t="s">
        <v>130</v>
      </c>
      <c r="C13" s="10">
        <v>55</v>
      </c>
      <c r="D13" s="10">
        <v>17</v>
      </c>
      <c r="E13" s="10">
        <v>20</v>
      </c>
      <c r="F13" s="10">
        <v>68</v>
      </c>
      <c r="G13" s="10">
        <v>59</v>
      </c>
      <c r="H13" s="10">
        <v>84</v>
      </c>
      <c r="I13" s="10">
        <v>48</v>
      </c>
      <c r="J13" s="10">
        <v>62</v>
      </c>
      <c r="K13" s="11">
        <v>35</v>
      </c>
      <c r="L13" s="11">
        <v>19</v>
      </c>
      <c r="M13" s="11">
        <v>63</v>
      </c>
    </row>
    <row r="14" spans="1:13" ht="19.5" customHeight="1" x14ac:dyDescent="0.45">
      <c r="B14" s="42" t="s">
        <v>136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41</v>
      </c>
      <c r="J14" s="1">
        <v>41</v>
      </c>
      <c r="K14" s="12">
        <v>52</v>
      </c>
      <c r="L14" s="12">
        <v>25</v>
      </c>
      <c r="M14" s="12">
        <v>83</v>
      </c>
    </row>
    <row r="15" spans="1:13" ht="19.5" customHeight="1" x14ac:dyDescent="0.45">
      <c r="B15" s="46" t="s">
        <v>145</v>
      </c>
      <c r="C15" s="10">
        <v>32</v>
      </c>
      <c r="D15" s="10">
        <v>43</v>
      </c>
      <c r="E15" s="10">
        <v>37</v>
      </c>
      <c r="F15" s="10">
        <v>42</v>
      </c>
      <c r="G15" s="10">
        <v>25</v>
      </c>
      <c r="H15" s="10">
        <v>37</v>
      </c>
      <c r="I15" s="10">
        <v>67</v>
      </c>
      <c r="J15" s="10">
        <v>36</v>
      </c>
      <c r="K15" s="11">
        <v>27</v>
      </c>
      <c r="L15" s="11">
        <v>47</v>
      </c>
      <c r="M15" s="11">
        <v>45</v>
      </c>
    </row>
    <row r="16" spans="1:13" ht="19.5" customHeight="1" x14ac:dyDescent="0.45">
      <c r="B16" s="42" t="s">
        <v>137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50</v>
      </c>
      <c r="J16" s="1">
        <v>27</v>
      </c>
      <c r="K16" s="12">
        <v>29</v>
      </c>
      <c r="L16" s="12">
        <v>44</v>
      </c>
      <c r="M16" s="12">
        <v>70</v>
      </c>
    </row>
    <row r="17" spans="2:13" ht="19.5" customHeight="1" x14ac:dyDescent="0.45">
      <c r="B17" s="46" t="s">
        <v>142</v>
      </c>
      <c r="C17" s="10">
        <v>38</v>
      </c>
      <c r="D17" s="10">
        <v>15</v>
      </c>
      <c r="E17" s="10">
        <v>83</v>
      </c>
      <c r="F17" s="10">
        <v>78</v>
      </c>
      <c r="G17" s="10">
        <v>38</v>
      </c>
      <c r="H17" s="10">
        <v>62</v>
      </c>
      <c r="I17" s="10">
        <v>91</v>
      </c>
      <c r="J17" s="10">
        <v>43</v>
      </c>
      <c r="K17" s="11">
        <v>31</v>
      </c>
      <c r="L17" s="11">
        <v>17</v>
      </c>
      <c r="M17" s="11">
        <v>35</v>
      </c>
    </row>
    <row r="18" spans="2:13" ht="19.5" customHeight="1" x14ac:dyDescent="0.45">
      <c r="B18" s="42" t="s">
        <v>149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50</v>
      </c>
      <c r="J18" s="1">
        <v>71</v>
      </c>
      <c r="K18" s="12">
        <v>71</v>
      </c>
      <c r="L18" s="12">
        <v>56</v>
      </c>
      <c r="M18" s="12">
        <v>63</v>
      </c>
    </row>
    <row r="19" spans="2:13" ht="19.5" customHeight="1" x14ac:dyDescent="0.45">
      <c r="B19" s="46" t="s">
        <v>151</v>
      </c>
      <c r="C19" s="10">
        <v>46</v>
      </c>
      <c r="D19" s="10">
        <v>36</v>
      </c>
      <c r="E19" s="10">
        <v>77</v>
      </c>
      <c r="F19" s="10">
        <v>46</v>
      </c>
      <c r="G19" s="10">
        <v>14</v>
      </c>
      <c r="H19" s="10">
        <v>57</v>
      </c>
      <c r="I19" s="10">
        <v>63</v>
      </c>
      <c r="J19" s="10">
        <v>53</v>
      </c>
      <c r="K19" s="11">
        <v>49</v>
      </c>
      <c r="L19" s="11">
        <v>40</v>
      </c>
      <c r="M19" s="11">
        <v>64</v>
      </c>
    </row>
    <row r="20" spans="2:13" ht="19.5" customHeight="1" x14ac:dyDescent="0.45">
      <c r="B20" s="42" t="s">
        <v>138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62</v>
      </c>
      <c r="J20" s="1">
        <v>32</v>
      </c>
      <c r="K20" s="12">
        <v>62</v>
      </c>
      <c r="L20" s="12">
        <v>28</v>
      </c>
      <c r="M20" s="12">
        <v>76</v>
      </c>
    </row>
    <row r="21" spans="2:13" ht="19.5" customHeight="1" x14ac:dyDescent="0.45">
      <c r="B21" s="46" t="s">
        <v>126</v>
      </c>
      <c r="C21" s="10">
        <v>49</v>
      </c>
      <c r="D21" s="10">
        <v>31</v>
      </c>
      <c r="E21" s="10">
        <v>49</v>
      </c>
      <c r="F21" s="10">
        <v>86</v>
      </c>
      <c r="G21" s="10">
        <v>18</v>
      </c>
      <c r="H21" s="10">
        <v>80</v>
      </c>
      <c r="I21" s="10">
        <v>52</v>
      </c>
      <c r="J21" s="10">
        <v>56</v>
      </c>
      <c r="K21" s="11">
        <v>15</v>
      </c>
      <c r="L21" s="11">
        <v>35</v>
      </c>
      <c r="M21" s="11">
        <v>39</v>
      </c>
    </row>
    <row r="22" spans="2:13" ht="19.5" customHeight="1" x14ac:dyDescent="0.45">
      <c r="B22" s="42" t="s">
        <v>125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86</v>
      </c>
      <c r="J22" s="1">
        <v>21</v>
      </c>
      <c r="K22" s="12">
        <v>50</v>
      </c>
      <c r="L22" s="12">
        <v>19</v>
      </c>
      <c r="M22" s="12">
        <v>65</v>
      </c>
    </row>
    <row r="23" spans="2:13" ht="19.5" customHeight="1" x14ac:dyDescent="0.45">
      <c r="B23" s="46" t="s">
        <v>134</v>
      </c>
      <c r="C23" s="10">
        <v>25</v>
      </c>
      <c r="D23" s="10">
        <v>11</v>
      </c>
      <c r="E23" s="10">
        <v>61</v>
      </c>
      <c r="F23" s="10">
        <v>27</v>
      </c>
      <c r="G23" s="10">
        <v>15</v>
      </c>
      <c r="H23" s="10">
        <v>20</v>
      </c>
      <c r="I23" s="10">
        <v>66</v>
      </c>
      <c r="J23" s="10">
        <v>28</v>
      </c>
      <c r="K23" s="11">
        <v>25</v>
      </c>
      <c r="L23" s="11">
        <v>12</v>
      </c>
      <c r="M23" s="11">
        <v>34</v>
      </c>
    </row>
    <row r="24" spans="2:13" ht="19.5" customHeight="1" x14ac:dyDescent="0.45">
      <c r="B24" s="42" t="s">
        <v>144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2">
        <v>37</v>
      </c>
      <c r="L24" s="12">
        <v>19</v>
      </c>
      <c r="M24" s="12">
        <v>33</v>
      </c>
    </row>
    <row r="25" spans="2:13" ht="19.5" customHeight="1" x14ac:dyDescent="0.45">
      <c r="B25" s="46" t="s">
        <v>141</v>
      </c>
      <c r="C25" s="10">
        <v>13</v>
      </c>
      <c r="D25" s="10">
        <v>21</v>
      </c>
      <c r="E25" s="10">
        <v>46</v>
      </c>
      <c r="F25" s="10">
        <v>47</v>
      </c>
      <c r="G25" s="10">
        <v>41</v>
      </c>
      <c r="H25" s="10">
        <v>32</v>
      </c>
      <c r="I25" s="10">
        <v>98</v>
      </c>
      <c r="J25" s="10">
        <v>15</v>
      </c>
      <c r="K25" s="11">
        <v>26</v>
      </c>
      <c r="L25" s="11">
        <v>24</v>
      </c>
      <c r="M25" s="11">
        <v>32</v>
      </c>
    </row>
    <row r="26" spans="2:13" ht="19.5" customHeight="1" x14ac:dyDescent="0.45">
      <c r="B26" s="42" t="s">
        <v>131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79</v>
      </c>
      <c r="J26" s="1">
        <v>47</v>
      </c>
      <c r="K26" s="12">
        <v>16</v>
      </c>
      <c r="L26" s="12">
        <v>60</v>
      </c>
      <c r="M26" s="12">
        <v>40</v>
      </c>
    </row>
    <row r="27" spans="2:13" ht="19.5" customHeight="1" x14ac:dyDescent="0.45">
      <c r="B27" s="46" t="s">
        <v>124</v>
      </c>
      <c r="C27" s="10">
        <v>22</v>
      </c>
      <c r="D27" s="10">
        <v>19</v>
      </c>
      <c r="E27" s="10">
        <v>43</v>
      </c>
      <c r="F27" s="10">
        <v>87</v>
      </c>
      <c r="G27" s="10">
        <v>23</v>
      </c>
      <c r="H27" s="10">
        <v>20</v>
      </c>
      <c r="I27" s="10">
        <v>36</v>
      </c>
      <c r="J27" s="10">
        <v>25</v>
      </c>
      <c r="K27" s="11">
        <v>29</v>
      </c>
      <c r="L27" s="11">
        <v>22</v>
      </c>
      <c r="M27" s="11">
        <v>47</v>
      </c>
    </row>
    <row r="28" spans="2:13" ht="19.5" customHeight="1" x14ac:dyDescent="0.45">
      <c r="B28" s="42" t="s">
        <v>146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90</v>
      </c>
      <c r="J28" s="1">
        <v>21</v>
      </c>
      <c r="K28" s="12">
        <v>68</v>
      </c>
      <c r="L28" s="12">
        <v>21</v>
      </c>
      <c r="M28" s="12">
        <v>33</v>
      </c>
    </row>
    <row r="29" spans="2:13" ht="19.5" customHeight="1" x14ac:dyDescent="0.45">
      <c r="B29" s="46" t="s">
        <v>133</v>
      </c>
      <c r="C29" s="10">
        <v>42</v>
      </c>
      <c r="D29" s="10">
        <v>21</v>
      </c>
      <c r="E29" s="10">
        <v>80</v>
      </c>
      <c r="F29" s="10">
        <v>54</v>
      </c>
      <c r="G29" s="10">
        <v>33</v>
      </c>
      <c r="H29" s="10">
        <v>69</v>
      </c>
      <c r="I29" s="10">
        <v>49</v>
      </c>
      <c r="J29" s="10">
        <v>47</v>
      </c>
      <c r="K29" s="11">
        <v>75</v>
      </c>
      <c r="L29" s="11">
        <v>24</v>
      </c>
      <c r="M29" s="11">
        <v>64</v>
      </c>
    </row>
    <row r="30" spans="2:13" ht="19.5" customHeight="1" x14ac:dyDescent="0.45">
      <c r="B30" s="42" t="s">
        <v>128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58</v>
      </c>
      <c r="J30" s="1">
        <v>23</v>
      </c>
      <c r="K30" s="12">
        <v>18</v>
      </c>
      <c r="L30" s="12">
        <v>50</v>
      </c>
      <c r="M30" s="12">
        <v>40</v>
      </c>
    </row>
    <row r="31" spans="2:13" ht="19.5" customHeight="1" x14ac:dyDescent="0.45">
      <c r="B31" s="46" t="s">
        <v>140</v>
      </c>
      <c r="C31" s="10">
        <v>37</v>
      </c>
      <c r="D31" s="10">
        <v>47</v>
      </c>
      <c r="E31" s="10">
        <v>27</v>
      </c>
      <c r="F31" s="10">
        <v>25</v>
      </c>
      <c r="G31" s="10">
        <v>65</v>
      </c>
      <c r="H31" s="10">
        <v>39</v>
      </c>
      <c r="I31" s="10">
        <v>39</v>
      </c>
      <c r="J31" s="10">
        <v>42</v>
      </c>
      <c r="K31" s="11">
        <v>17</v>
      </c>
      <c r="L31" s="11">
        <v>53</v>
      </c>
      <c r="M31" s="11">
        <v>64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6464F-C1C3-4D84-A1FD-7E816D208CA1}">
  <sheetPr codeName="Sheet20"/>
  <dimension ref="A1:M39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48" t="s">
        <v>122</v>
      </c>
      <c r="C2" s="41" t="s">
        <v>160</v>
      </c>
      <c r="D2" s="41" t="s">
        <v>154</v>
      </c>
      <c r="E2" s="41" t="s">
        <v>156</v>
      </c>
      <c r="F2" s="41" t="s">
        <v>158</v>
      </c>
      <c r="G2" s="41" t="s">
        <v>161</v>
      </c>
      <c r="H2" s="41" t="s">
        <v>159</v>
      </c>
      <c r="I2" s="41" t="s">
        <v>152</v>
      </c>
      <c r="J2" s="41" t="s">
        <v>155</v>
      </c>
      <c r="K2" s="41" t="s">
        <v>157</v>
      </c>
      <c r="L2" s="41" t="s">
        <v>153</v>
      </c>
      <c r="M2" s="41" t="s">
        <v>162</v>
      </c>
    </row>
    <row r="3" spans="2:13" ht="19.5" customHeight="1" x14ac:dyDescent="0.45">
      <c r="B3" s="42" t="s">
        <v>142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37</v>
      </c>
      <c r="K3" s="1">
        <v>50</v>
      </c>
      <c r="L3" s="1">
        <v>28</v>
      </c>
      <c r="M3" s="1">
        <v>29</v>
      </c>
    </row>
    <row r="4" spans="2:13" ht="19.5" customHeight="1" x14ac:dyDescent="0.45">
      <c r="B4" s="42" t="s">
        <v>135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83</v>
      </c>
      <c r="J4" s="1">
        <v>16</v>
      </c>
      <c r="K4" s="1">
        <v>28</v>
      </c>
      <c r="L4" s="1">
        <v>51</v>
      </c>
      <c r="M4" s="1">
        <v>82</v>
      </c>
    </row>
    <row r="5" spans="2:13" ht="19.5" customHeight="1" x14ac:dyDescent="0.45">
      <c r="B5" s="42" t="s">
        <v>129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95</v>
      </c>
      <c r="J5" s="1">
        <v>65</v>
      </c>
      <c r="K5" s="1">
        <v>59</v>
      </c>
      <c r="L5" s="1">
        <v>37</v>
      </c>
      <c r="M5" s="1">
        <v>67</v>
      </c>
    </row>
    <row r="6" spans="2:13" ht="19.5" customHeight="1" x14ac:dyDescent="0.45">
      <c r="B6" s="42" t="s">
        <v>138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75</v>
      </c>
      <c r="J6" s="1">
        <v>70</v>
      </c>
      <c r="K6" s="1">
        <v>28</v>
      </c>
      <c r="L6" s="1">
        <v>36</v>
      </c>
      <c r="M6" s="1">
        <v>88</v>
      </c>
    </row>
    <row r="7" spans="2:13" ht="19.5" customHeight="1" x14ac:dyDescent="0.45">
      <c r="B7" s="42" t="s">
        <v>134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40</v>
      </c>
      <c r="J7" s="1">
        <v>24</v>
      </c>
      <c r="K7" s="1">
        <v>20</v>
      </c>
      <c r="L7" s="1">
        <v>16</v>
      </c>
      <c r="M7" s="1">
        <v>63</v>
      </c>
    </row>
    <row r="8" spans="2:13" ht="19.5" customHeight="1" x14ac:dyDescent="0.45">
      <c r="B8" s="42" t="s">
        <v>127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48</v>
      </c>
      <c r="J8" s="1">
        <v>43</v>
      </c>
      <c r="K8" s="1">
        <v>45</v>
      </c>
      <c r="L8" s="1">
        <v>36</v>
      </c>
      <c r="M8" s="1">
        <v>55</v>
      </c>
    </row>
    <row r="9" spans="2:13" ht="19.5" customHeight="1" x14ac:dyDescent="0.45">
      <c r="B9" s="42" t="s">
        <v>141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2:13" ht="19.5" customHeight="1" x14ac:dyDescent="0.45">
      <c r="B10" s="42" t="s">
        <v>124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53</v>
      </c>
      <c r="J10" s="1">
        <v>68</v>
      </c>
      <c r="K10" s="1">
        <v>65</v>
      </c>
      <c r="L10" s="1">
        <v>28</v>
      </c>
      <c r="M10" s="1">
        <v>63</v>
      </c>
    </row>
    <row r="11" spans="2:13" ht="19.5" customHeight="1" x14ac:dyDescent="0.45">
      <c r="B11" s="42" t="s">
        <v>139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49</v>
      </c>
      <c r="J11" s="1">
        <v>59</v>
      </c>
      <c r="K11" s="1">
        <v>73</v>
      </c>
      <c r="L11" s="1">
        <v>31</v>
      </c>
      <c r="M11" s="1">
        <v>73</v>
      </c>
    </row>
    <row r="12" spans="2:13" ht="19.5" customHeight="1" x14ac:dyDescent="0.45">
      <c r="B12" s="42" t="s">
        <v>144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65</v>
      </c>
      <c r="J12" s="1">
        <v>40</v>
      </c>
      <c r="K12" s="1">
        <v>51</v>
      </c>
      <c r="L12" s="1">
        <v>35</v>
      </c>
      <c r="M12" s="1">
        <v>77</v>
      </c>
    </row>
    <row r="13" spans="2:13" ht="19.5" customHeight="1" x14ac:dyDescent="0.45">
      <c r="B13" s="42" t="s">
        <v>125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48</v>
      </c>
      <c r="J13" s="1">
        <v>62</v>
      </c>
      <c r="K13" s="1">
        <v>35</v>
      </c>
      <c r="L13" s="1">
        <v>19</v>
      </c>
      <c r="M13" s="1">
        <v>63</v>
      </c>
    </row>
    <row r="14" spans="2:13" ht="19.5" customHeight="1" x14ac:dyDescent="0.45">
      <c r="B14" s="42" t="s">
        <v>146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41</v>
      </c>
      <c r="J14" s="1">
        <v>41</v>
      </c>
      <c r="K14" s="1">
        <v>52</v>
      </c>
      <c r="L14" s="1">
        <v>25</v>
      </c>
      <c r="M14" s="1">
        <v>83</v>
      </c>
    </row>
    <row r="15" spans="2:13" ht="19.5" customHeight="1" x14ac:dyDescent="0.45">
      <c r="B15" s="42" t="s">
        <v>133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67</v>
      </c>
      <c r="J15" s="1">
        <v>36</v>
      </c>
      <c r="K15" s="1">
        <v>27</v>
      </c>
      <c r="L15" s="1">
        <v>47</v>
      </c>
      <c r="M15" s="1">
        <v>45</v>
      </c>
    </row>
    <row r="16" spans="2:13" ht="19.5" customHeight="1" x14ac:dyDescent="0.45">
      <c r="B16" s="42" t="s">
        <v>143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50</v>
      </c>
      <c r="J16" s="1">
        <v>27</v>
      </c>
      <c r="K16" s="1">
        <v>29</v>
      </c>
      <c r="L16" s="1">
        <v>44</v>
      </c>
      <c r="M16" s="1">
        <v>70</v>
      </c>
    </row>
    <row r="17" spans="2:13" ht="19.5" customHeight="1" x14ac:dyDescent="0.45">
      <c r="B17" s="42" t="s">
        <v>126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91</v>
      </c>
      <c r="J17" s="1">
        <v>43</v>
      </c>
      <c r="K17" s="1">
        <v>31</v>
      </c>
      <c r="L17" s="1">
        <v>17</v>
      </c>
      <c r="M17" s="1">
        <v>35</v>
      </c>
    </row>
    <row r="18" spans="2:13" ht="19.5" customHeight="1" x14ac:dyDescent="0.45">
      <c r="B18" s="42" t="s">
        <v>132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50</v>
      </c>
      <c r="J18" s="1">
        <v>71</v>
      </c>
      <c r="K18" s="1">
        <v>71</v>
      </c>
      <c r="L18" s="1">
        <v>56</v>
      </c>
      <c r="M18" s="1">
        <v>63</v>
      </c>
    </row>
    <row r="19" spans="2:13" ht="19.5" customHeight="1" x14ac:dyDescent="0.45">
      <c r="B19" s="42" t="s">
        <v>136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63</v>
      </c>
      <c r="J19" s="1">
        <v>53</v>
      </c>
      <c r="K19" s="1">
        <v>49</v>
      </c>
      <c r="L19" s="1">
        <v>40</v>
      </c>
      <c r="M19" s="1">
        <v>64</v>
      </c>
    </row>
    <row r="20" spans="2:13" ht="19.5" customHeight="1" x14ac:dyDescent="0.45">
      <c r="B20" s="42" t="s">
        <v>148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62</v>
      </c>
      <c r="J20" s="1">
        <v>32</v>
      </c>
      <c r="K20" s="1">
        <v>62</v>
      </c>
      <c r="L20" s="1">
        <v>28</v>
      </c>
      <c r="M20" s="1">
        <v>76</v>
      </c>
    </row>
    <row r="21" spans="2:13" ht="19.5" customHeight="1" x14ac:dyDescent="0.45">
      <c r="B21" s="42" t="s">
        <v>145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52</v>
      </c>
      <c r="J21" s="1">
        <v>56</v>
      </c>
      <c r="K21" s="1">
        <v>15</v>
      </c>
      <c r="L21" s="1">
        <v>35</v>
      </c>
      <c r="M21" s="1">
        <v>39</v>
      </c>
    </row>
    <row r="22" spans="2:13" ht="19.5" customHeight="1" x14ac:dyDescent="0.45">
      <c r="B22" s="42" t="s">
        <v>150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86</v>
      </c>
      <c r="J22" s="1">
        <v>21</v>
      </c>
      <c r="K22" s="1">
        <v>50</v>
      </c>
      <c r="L22" s="1">
        <v>19</v>
      </c>
      <c r="M22" s="1">
        <v>65</v>
      </c>
    </row>
    <row r="23" spans="2:13" ht="19.5" customHeight="1" x14ac:dyDescent="0.45">
      <c r="B23" s="42" t="s">
        <v>131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66</v>
      </c>
      <c r="J23" s="1">
        <v>28</v>
      </c>
      <c r="K23" s="1">
        <v>25</v>
      </c>
      <c r="L23" s="1">
        <v>12</v>
      </c>
      <c r="M23" s="1">
        <v>34</v>
      </c>
    </row>
    <row r="24" spans="2:13" ht="19.5" customHeight="1" x14ac:dyDescent="0.45">
      <c r="B24" s="42" t="s">
        <v>130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45">
      <c r="B25" s="42" t="s">
        <v>140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98</v>
      </c>
      <c r="J25" s="1">
        <v>15</v>
      </c>
      <c r="K25" s="1">
        <v>26</v>
      </c>
      <c r="L25" s="1">
        <v>24</v>
      </c>
      <c r="M25" s="1">
        <v>32</v>
      </c>
    </row>
    <row r="26" spans="2:13" ht="19.5" customHeight="1" x14ac:dyDescent="0.45">
      <c r="B26" s="42" t="s">
        <v>123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79</v>
      </c>
      <c r="J26" s="1">
        <v>47</v>
      </c>
      <c r="K26" s="1">
        <v>16</v>
      </c>
      <c r="L26" s="1">
        <v>60</v>
      </c>
      <c r="M26" s="1">
        <v>40</v>
      </c>
    </row>
    <row r="27" spans="2:13" ht="19.5" customHeight="1" x14ac:dyDescent="0.45">
      <c r="B27" s="42" t="s">
        <v>149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36</v>
      </c>
      <c r="J27" s="1">
        <v>25</v>
      </c>
      <c r="K27" s="1">
        <v>29</v>
      </c>
      <c r="L27" s="1">
        <v>22</v>
      </c>
      <c r="M27" s="1">
        <v>47</v>
      </c>
    </row>
    <row r="28" spans="2:13" ht="19.5" customHeight="1" x14ac:dyDescent="0.45">
      <c r="B28" s="42" t="s">
        <v>147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90</v>
      </c>
      <c r="J28" s="1">
        <v>21</v>
      </c>
      <c r="K28" s="1">
        <v>68</v>
      </c>
      <c r="L28" s="1">
        <v>21</v>
      </c>
      <c r="M28" s="1">
        <v>33</v>
      </c>
    </row>
    <row r="29" spans="2:13" ht="19.5" customHeight="1" x14ac:dyDescent="0.45">
      <c r="B29" s="42" t="s">
        <v>128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47</v>
      </c>
      <c r="K29" s="1">
        <v>75</v>
      </c>
      <c r="L29" s="1">
        <v>24</v>
      </c>
      <c r="M29" s="1">
        <v>64</v>
      </c>
    </row>
    <row r="30" spans="2:13" ht="19.5" customHeight="1" x14ac:dyDescent="0.45">
      <c r="B30" s="42" t="s">
        <v>151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58</v>
      </c>
      <c r="J30" s="1">
        <v>23</v>
      </c>
      <c r="K30" s="1">
        <v>18</v>
      </c>
      <c r="L30" s="1">
        <v>50</v>
      </c>
      <c r="M30" s="1">
        <v>40</v>
      </c>
    </row>
    <row r="31" spans="2:13" ht="19.5" customHeight="1" x14ac:dyDescent="0.45">
      <c r="B31" s="42" t="s">
        <v>137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42</v>
      </c>
      <c r="K31" s="1">
        <v>17</v>
      </c>
      <c r="L31" s="1">
        <v>53</v>
      </c>
      <c r="M31" s="1">
        <v>64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</sheetData>
  <sortState xmlns:xlrd2="http://schemas.microsoft.com/office/spreadsheetml/2017/richdata2" columnSort="1" ref="C1:D39">
    <sortCondition ref="C1:D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79FB-3AA5-44DF-B55D-D61CE5B7DD68}">
  <sheetPr codeName="Sheet66"/>
  <dimension ref="A1:M39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48" t="s">
        <v>122</v>
      </c>
      <c r="C2" s="41" t="s">
        <v>162</v>
      </c>
      <c r="D2" s="41" t="s">
        <v>159</v>
      </c>
      <c r="E2" s="41" t="s">
        <v>156</v>
      </c>
      <c r="F2" s="41" t="s">
        <v>161</v>
      </c>
      <c r="G2" s="41" t="s">
        <v>157</v>
      </c>
      <c r="H2" s="41" t="s">
        <v>158</v>
      </c>
      <c r="I2" s="41" t="s">
        <v>154</v>
      </c>
      <c r="J2" s="41" t="s">
        <v>155</v>
      </c>
      <c r="K2" s="41" t="s">
        <v>160</v>
      </c>
      <c r="L2" s="41" t="s">
        <v>152</v>
      </c>
      <c r="M2" s="41" t="s">
        <v>153</v>
      </c>
    </row>
    <row r="3" spans="2:13" ht="19.5" customHeight="1" x14ac:dyDescent="0.45">
      <c r="B3" s="42" t="s">
        <v>125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37</v>
      </c>
      <c r="K3" s="1">
        <v>50</v>
      </c>
      <c r="L3" s="1">
        <v>28</v>
      </c>
      <c r="M3" s="1">
        <v>29</v>
      </c>
    </row>
    <row r="4" spans="2:13" ht="19.5" customHeight="1" x14ac:dyDescent="0.45">
      <c r="B4" s="42" t="s">
        <v>134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83</v>
      </c>
      <c r="J4" s="1">
        <v>16</v>
      </c>
      <c r="K4" s="1">
        <v>28</v>
      </c>
      <c r="L4" s="1">
        <v>51</v>
      </c>
      <c r="M4" s="1">
        <v>82</v>
      </c>
    </row>
    <row r="5" spans="2:13" ht="19.5" customHeight="1" x14ac:dyDescent="0.45">
      <c r="B5" s="42" t="s">
        <v>151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95</v>
      </c>
      <c r="J5" s="1">
        <v>65</v>
      </c>
      <c r="K5" s="1">
        <v>59</v>
      </c>
      <c r="L5" s="1">
        <v>37</v>
      </c>
      <c r="M5" s="1">
        <v>67</v>
      </c>
    </row>
    <row r="6" spans="2:13" ht="19.5" customHeight="1" x14ac:dyDescent="0.45">
      <c r="B6" s="42" t="s">
        <v>137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75</v>
      </c>
      <c r="J6" s="1">
        <v>70</v>
      </c>
      <c r="K6" s="1">
        <v>28</v>
      </c>
      <c r="L6" s="1">
        <v>36</v>
      </c>
      <c r="M6" s="1">
        <v>88</v>
      </c>
    </row>
    <row r="7" spans="2:13" ht="19.5" customHeight="1" x14ac:dyDescent="0.45">
      <c r="B7" s="42" t="s">
        <v>147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40</v>
      </c>
      <c r="J7" s="1">
        <v>24</v>
      </c>
      <c r="K7" s="1">
        <v>20</v>
      </c>
      <c r="L7" s="1">
        <v>16</v>
      </c>
      <c r="M7" s="1">
        <v>63</v>
      </c>
    </row>
    <row r="8" spans="2:13" ht="19.5" customHeight="1" x14ac:dyDescent="0.45">
      <c r="B8" s="42" t="s">
        <v>135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48</v>
      </c>
      <c r="J8" s="1">
        <v>43</v>
      </c>
      <c r="K8" s="1">
        <v>45</v>
      </c>
      <c r="L8" s="1">
        <v>36</v>
      </c>
      <c r="M8" s="1">
        <v>55</v>
      </c>
    </row>
    <row r="9" spans="2:13" ht="19.5" customHeight="1" x14ac:dyDescent="0.45">
      <c r="B9" s="42" t="s">
        <v>131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2:13" ht="19.5" customHeight="1" x14ac:dyDescent="0.45">
      <c r="B10" s="42" t="s">
        <v>128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53</v>
      </c>
      <c r="J10" s="1">
        <v>68</v>
      </c>
      <c r="K10" s="1">
        <v>65</v>
      </c>
      <c r="L10" s="1">
        <v>28</v>
      </c>
      <c r="M10" s="1">
        <v>63</v>
      </c>
    </row>
    <row r="11" spans="2:13" ht="19.5" customHeight="1" x14ac:dyDescent="0.45">
      <c r="B11" s="42" t="s">
        <v>130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49</v>
      </c>
      <c r="J11" s="1">
        <v>59</v>
      </c>
      <c r="K11" s="1">
        <v>73</v>
      </c>
      <c r="L11" s="1">
        <v>31</v>
      </c>
      <c r="M11" s="1">
        <v>73</v>
      </c>
    </row>
    <row r="12" spans="2:13" ht="19.5" customHeight="1" x14ac:dyDescent="0.45">
      <c r="B12" s="42" t="s">
        <v>150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65</v>
      </c>
      <c r="J12" s="1">
        <v>40</v>
      </c>
      <c r="K12" s="1">
        <v>51</v>
      </c>
      <c r="L12" s="1">
        <v>35</v>
      </c>
      <c r="M12" s="1">
        <v>77</v>
      </c>
    </row>
    <row r="13" spans="2:13" ht="19.5" customHeight="1" x14ac:dyDescent="0.45">
      <c r="B13" s="42" t="s">
        <v>144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48</v>
      </c>
      <c r="J13" s="1">
        <v>62</v>
      </c>
      <c r="K13" s="1">
        <v>35</v>
      </c>
      <c r="L13" s="1">
        <v>19</v>
      </c>
      <c r="M13" s="1">
        <v>63</v>
      </c>
    </row>
    <row r="14" spans="2:13" ht="19.5" customHeight="1" x14ac:dyDescent="0.45">
      <c r="B14" s="42" t="s">
        <v>145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41</v>
      </c>
      <c r="J14" s="1">
        <v>41</v>
      </c>
      <c r="K14" s="1">
        <v>52</v>
      </c>
      <c r="L14" s="1">
        <v>25</v>
      </c>
      <c r="M14" s="1">
        <v>83</v>
      </c>
    </row>
    <row r="15" spans="2:13" ht="19.5" customHeight="1" x14ac:dyDescent="0.45">
      <c r="B15" s="42" t="s">
        <v>146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67</v>
      </c>
      <c r="J15" s="1">
        <v>36</v>
      </c>
      <c r="K15" s="1">
        <v>27</v>
      </c>
      <c r="L15" s="1">
        <v>47</v>
      </c>
      <c r="M15" s="1">
        <v>45</v>
      </c>
    </row>
    <row r="16" spans="2:13" ht="19.5" customHeight="1" x14ac:dyDescent="0.45">
      <c r="B16" s="42" t="s">
        <v>126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50</v>
      </c>
      <c r="J16" s="1">
        <v>27</v>
      </c>
      <c r="K16" s="1">
        <v>29</v>
      </c>
      <c r="L16" s="1">
        <v>44</v>
      </c>
      <c r="M16" s="1">
        <v>70</v>
      </c>
    </row>
    <row r="17" spans="2:13" ht="19.5" customHeight="1" x14ac:dyDescent="0.45">
      <c r="B17" s="42" t="s">
        <v>127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91</v>
      </c>
      <c r="J17" s="1">
        <v>43</v>
      </c>
      <c r="K17" s="1">
        <v>31</v>
      </c>
      <c r="L17" s="1">
        <v>17</v>
      </c>
      <c r="M17" s="1">
        <v>35</v>
      </c>
    </row>
    <row r="18" spans="2:13" ht="19.5" customHeight="1" x14ac:dyDescent="0.45">
      <c r="B18" s="42" t="s">
        <v>132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50</v>
      </c>
      <c r="J18" s="1">
        <v>71</v>
      </c>
      <c r="K18" s="1">
        <v>71</v>
      </c>
      <c r="L18" s="1">
        <v>56</v>
      </c>
      <c r="M18" s="1">
        <v>63</v>
      </c>
    </row>
    <row r="19" spans="2:13" ht="19.5" customHeight="1" x14ac:dyDescent="0.45">
      <c r="B19" s="42" t="s">
        <v>138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63</v>
      </c>
      <c r="J19" s="1">
        <v>53</v>
      </c>
      <c r="K19" s="1">
        <v>49</v>
      </c>
      <c r="L19" s="1">
        <v>40</v>
      </c>
      <c r="M19" s="1">
        <v>64</v>
      </c>
    </row>
    <row r="20" spans="2:13" ht="19.5" customHeight="1" x14ac:dyDescent="0.45">
      <c r="B20" s="42" t="s">
        <v>140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62</v>
      </c>
      <c r="J20" s="1">
        <v>32</v>
      </c>
      <c r="K20" s="1">
        <v>62</v>
      </c>
      <c r="L20" s="1">
        <v>28</v>
      </c>
      <c r="M20" s="1">
        <v>76</v>
      </c>
    </row>
    <row r="21" spans="2:13" ht="19.5" customHeight="1" x14ac:dyDescent="0.45">
      <c r="B21" s="42" t="s">
        <v>129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52</v>
      </c>
      <c r="J21" s="1">
        <v>56</v>
      </c>
      <c r="K21" s="1">
        <v>15</v>
      </c>
      <c r="L21" s="1">
        <v>35</v>
      </c>
      <c r="M21" s="1">
        <v>39</v>
      </c>
    </row>
    <row r="22" spans="2:13" ht="19.5" customHeight="1" x14ac:dyDescent="0.45">
      <c r="B22" s="42" t="s">
        <v>124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86</v>
      </c>
      <c r="J22" s="1">
        <v>21</v>
      </c>
      <c r="K22" s="1">
        <v>50</v>
      </c>
      <c r="L22" s="1">
        <v>19</v>
      </c>
      <c r="M22" s="1">
        <v>65</v>
      </c>
    </row>
    <row r="23" spans="2:13" ht="19.5" customHeight="1" x14ac:dyDescent="0.45">
      <c r="B23" s="42" t="s">
        <v>149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66</v>
      </c>
      <c r="J23" s="1">
        <v>28</v>
      </c>
      <c r="K23" s="1">
        <v>25</v>
      </c>
      <c r="L23" s="1">
        <v>12</v>
      </c>
      <c r="M23" s="1">
        <v>34</v>
      </c>
    </row>
    <row r="24" spans="2:13" ht="19.5" customHeight="1" x14ac:dyDescent="0.45">
      <c r="B24" s="42" t="s">
        <v>123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45">
      <c r="B25" s="42" t="s">
        <v>142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98</v>
      </c>
      <c r="J25" s="1">
        <v>15</v>
      </c>
      <c r="K25" s="1">
        <v>26</v>
      </c>
      <c r="L25" s="1">
        <v>24</v>
      </c>
      <c r="M25" s="1">
        <v>32</v>
      </c>
    </row>
    <row r="26" spans="2:13" ht="19.5" customHeight="1" x14ac:dyDescent="0.45">
      <c r="B26" s="42" t="s">
        <v>143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79</v>
      </c>
      <c r="J26" s="1">
        <v>47</v>
      </c>
      <c r="K26" s="1">
        <v>16</v>
      </c>
      <c r="L26" s="1">
        <v>60</v>
      </c>
      <c r="M26" s="1">
        <v>40</v>
      </c>
    </row>
    <row r="27" spans="2:13" ht="19.5" customHeight="1" x14ac:dyDescent="0.45">
      <c r="B27" s="42" t="s">
        <v>141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36</v>
      </c>
      <c r="J27" s="1">
        <v>25</v>
      </c>
      <c r="K27" s="1">
        <v>29</v>
      </c>
      <c r="L27" s="1">
        <v>22</v>
      </c>
      <c r="M27" s="1">
        <v>47</v>
      </c>
    </row>
    <row r="28" spans="2:13" ht="19.5" customHeight="1" x14ac:dyDescent="0.45">
      <c r="B28" s="42" t="s">
        <v>139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90</v>
      </c>
      <c r="J28" s="1">
        <v>21</v>
      </c>
      <c r="K28" s="1">
        <v>68</v>
      </c>
      <c r="L28" s="1">
        <v>21</v>
      </c>
      <c r="M28" s="1">
        <v>33</v>
      </c>
    </row>
    <row r="29" spans="2:13" ht="19.5" customHeight="1" x14ac:dyDescent="0.45">
      <c r="B29" s="42" t="s">
        <v>148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47</v>
      </c>
      <c r="K29" s="1">
        <v>75</v>
      </c>
      <c r="L29" s="1">
        <v>24</v>
      </c>
      <c r="M29" s="1">
        <v>64</v>
      </c>
    </row>
    <row r="30" spans="2:13" ht="19.5" customHeight="1" x14ac:dyDescent="0.45">
      <c r="B30" s="42" t="s">
        <v>136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58</v>
      </c>
      <c r="J30" s="1">
        <v>23</v>
      </c>
      <c r="K30" s="1">
        <v>18</v>
      </c>
      <c r="L30" s="1">
        <v>50</v>
      </c>
      <c r="M30" s="1">
        <v>40</v>
      </c>
    </row>
    <row r="31" spans="2:13" ht="19.5" customHeight="1" x14ac:dyDescent="0.45">
      <c r="B31" s="42" t="s">
        <v>133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42</v>
      </c>
      <c r="K31" s="1">
        <v>17</v>
      </c>
      <c r="L31" s="1">
        <v>53</v>
      </c>
      <c r="M31" s="1">
        <v>64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AE47-9B10-403A-A9BA-F5EAC64CEB1F}">
  <sheetPr codeName="Sheet67"/>
  <dimension ref="A1:M39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s="6" customFormat="1" ht="45" customHeight="1" x14ac:dyDescent="0.35">
      <c r="A1" s="7"/>
      <c r="B1" s="45"/>
    </row>
    <row r="2" spans="1:13" ht="50.15" customHeight="1" x14ac:dyDescent="0.35">
      <c r="B2" s="41" t="s">
        <v>122</v>
      </c>
      <c r="C2" s="41" t="s">
        <v>156</v>
      </c>
      <c r="D2" s="41" t="s">
        <v>154</v>
      </c>
      <c r="E2" s="41" t="s">
        <v>157</v>
      </c>
      <c r="F2" s="41" t="s">
        <v>152</v>
      </c>
      <c r="G2" s="41" t="s">
        <v>155</v>
      </c>
      <c r="H2" s="41" t="s">
        <v>160</v>
      </c>
      <c r="I2" s="41" t="s">
        <v>159</v>
      </c>
      <c r="J2" s="41" t="s">
        <v>162</v>
      </c>
      <c r="K2" s="41" t="s">
        <v>158</v>
      </c>
      <c r="L2" s="41" t="s">
        <v>161</v>
      </c>
      <c r="M2" s="41" t="s">
        <v>153</v>
      </c>
    </row>
    <row r="3" spans="1:13" ht="19.5" customHeight="1" x14ac:dyDescent="0.45">
      <c r="B3" s="42" t="s">
        <v>144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37</v>
      </c>
      <c r="K3" s="1">
        <v>50</v>
      </c>
      <c r="L3" s="1">
        <v>28</v>
      </c>
      <c r="M3" s="1">
        <v>29</v>
      </c>
    </row>
    <row r="4" spans="1:13" ht="19.5" customHeight="1" x14ac:dyDescent="0.45">
      <c r="B4" s="42" t="s">
        <v>147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83</v>
      </c>
      <c r="J4" s="1">
        <v>16</v>
      </c>
      <c r="K4" s="1">
        <v>28</v>
      </c>
      <c r="L4" s="1">
        <v>51</v>
      </c>
      <c r="M4" s="1">
        <v>82</v>
      </c>
    </row>
    <row r="5" spans="1:13" ht="19.5" customHeight="1" x14ac:dyDescent="0.45">
      <c r="B5" s="42" t="s">
        <v>131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95</v>
      </c>
      <c r="J5" s="1">
        <v>65</v>
      </c>
      <c r="K5" s="1">
        <v>59</v>
      </c>
      <c r="L5" s="1">
        <v>37</v>
      </c>
      <c r="M5" s="1">
        <v>67</v>
      </c>
    </row>
    <row r="6" spans="1:13" ht="19.5" customHeight="1" x14ac:dyDescent="0.45">
      <c r="B6" s="42" t="s">
        <v>123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75</v>
      </c>
      <c r="J6" s="1">
        <v>70</v>
      </c>
      <c r="K6" s="1">
        <v>28</v>
      </c>
      <c r="L6" s="1">
        <v>36</v>
      </c>
      <c r="M6" s="1">
        <v>88</v>
      </c>
    </row>
    <row r="7" spans="1:13" ht="19.5" customHeight="1" x14ac:dyDescent="0.45">
      <c r="B7" s="42" t="s">
        <v>124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40</v>
      </c>
      <c r="J7" s="1">
        <v>24</v>
      </c>
      <c r="K7" s="1">
        <v>20</v>
      </c>
      <c r="L7" s="1">
        <v>16</v>
      </c>
      <c r="M7" s="1">
        <v>63</v>
      </c>
    </row>
    <row r="8" spans="1:13" ht="19.5" customHeight="1" x14ac:dyDescent="0.45">
      <c r="B8" s="42" t="s">
        <v>148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48</v>
      </c>
      <c r="J8" s="1">
        <v>43</v>
      </c>
      <c r="K8" s="1">
        <v>45</v>
      </c>
      <c r="L8" s="1">
        <v>36</v>
      </c>
      <c r="M8" s="1">
        <v>55</v>
      </c>
    </row>
    <row r="9" spans="1:13" ht="19.5" customHeight="1" x14ac:dyDescent="0.45">
      <c r="B9" s="42" t="s">
        <v>125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1:13" ht="19.5" customHeight="1" x14ac:dyDescent="0.45">
      <c r="B10" s="42" t="s">
        <v>134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53</v>
      </c>
      <c r="J10" s="1">
        <v>68</v>
      </c>
      <c r="K10" s="1">
        <v>65</v>
      </c>
      <c r="L10" s="1">
        <v>28</v>
      </c>
      <c r="M10" s="1">
        <v>63</v>
      </c>
    </row>
    <row r="11" spans="1:13" ht="19.5" customHeight="1" x14ac:dyDescent="0.45">
      <c r="B11" s="42" t="s">
        <v>150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49</v>
      </c>
      <c r="J11" s="1">
        <v>59</v>
      </c>
      <c r="K11" s="1">
        <v>73</v>
      </c>
      <c r="L11" s="1">
        <v>31</v>
      </c>
      <c r="M11" s="1">
        <v>73</v>
      </c>
    </row>
    <row r="12" spans="1:13" ht="19.5" customHeight="1" x14ac:dyDescent="0.45">
      <c r="B12" s="42" t="s">
        <v>136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65</v>
      </c>
      <c r="J12" s="1">
        <v>40</v>
      </c>
      <c r="K12" s="1">
        <v>51</v>
      </c>
      <c r="L12" s="1">
        <v>35</v>
      </c>
      <c r="M12" s="1">
        <v>77</v>
      </c>
    </row>
    <row r="13" spans="1:13" ht="19.5" customHeight="1" x14ac:dyDescent="0.45">
      <c r="B13" s="42" t="s">
        <v>135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48</v>
      </c>
      <c r="J13" s="1">
        <v>62</v>
      </c>
      <c r="K13" s="1">
        <v>35</v>
      </c>
      <c r="L13" s="1">
        <v>19</v>
      </c>
      <c r="M13" s="1">
        <v>63</v>
      </c>
    </row>
    <row r="14" spans="1:13" ht="19.5" customHeight="1" x14ac:dyDescent="0.45">
      <c r="B14" s="42" t="s">
        <v>151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41</v>
      </c>
      <c r="J14" s="1">
        <v>41</v>
      </c>
      <c r="K14" s="1">
        <v>52</v>
      </c>
      <c r="L14" s="1">
        <v>25</v>
      </c>
      <c r="M14" s="1">
        <v>83</v>
      </c>
    </row>
    <row r="15" spans="1:13" ht="19.5" customHeight="1" x14ac:dyDescent="0.45">
      <c r="B15" s="42" t="s">
        <v>130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67</v>
      </c>
      <c r="J15" s="1">
        <v>36</v>
      </c>
      <c r="K15" s="1">
        <v>27</v>
      </c>
      <c r="L15" s="1">
        <v>47</v>
      </c>
      <c r="M15" s="1">
        <v>45</v>
      </c>
    </row>
    <row r="16" spans="1:13" ht="19.5" customHeight="1" x14ac:dyDescent="0.45">
      <c r="B16" s="42" t="s">
        <v>133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50</v>
      </c>
      <c r="J16" s="1">
        <v>27</v>
      </c>
      <c r="K16" s="1">
        <v>29</v>
      </c>
      <c r="L16" s="1">
        <v>44</v>
      </c>
      <c r="M16" s="1">
        <v>70</v>
      </c>
    </row>
    <row r="17" spans="2:13" ht="19.5" customHeight="1" x14ac:dyDescent="0.45">
      <c r="B17" s="42" t="s">
        <v>143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91</v>
      </c>
      <c r="J17" s="1">
        <v>43</v>
      </c>
      <c r="K17" s="1">
        <v>31</v>
      </c>
      <c r="L17" s="1">
        <v>17</v>
      </c>
      <c r="M17" s="1">
        <v>35</v>
      </c>
    </row>
    <row r="18" spans="2:13" ht="19.5" customHeight="1" x14ac:dyDescent="0.45">
      <c r="B18" s="42" t="s">
        <v>149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50</v>
      </c>
      <c r="J18" s="1">
        <v>71</v>
      </c>
      <c r="K18" s="1">
        <v>71</v>
      </c>
      <c r="L18" s="1">
        <v>56</v>
      </c>
      <c r="M18" s="1">
        <v>63</v>
      </c>
    </row>
    <row r="19" spans="2:13" ht="19.5" customHeight="1" x14ac:dyDescent="0.45">
      <c r="B19" s="42" t="s">
        <v>139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63</v>
      </c>
      <c r="J19" s="1">
        <v>53</v>
      </c>
      <c r="K19" s="1">
        <v>49</v>
      </c>
      <c r="L19" s="1">
        <v>40</v>
      </c>
      <c r="M19" s="1">
        <v>64</v>
      </c>
    </row>
    <row r="20" spans="2:13" ht="19.5" customHeight="1" x14ac:dyDescent="0.45">
      <c r="B20" s="42" t="s">
        <v>145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62</v>
      </c>
      <c r="J20" s="1">
        <v>32</v>
      </c>
      <c r="K20" s="1">
        <v>62</v>
      </c>
      <c r="L20" s="1">
        <v>28</v>
      </c>
      <c r="M20" s="1">
        <v>76</v>
      </c>
    </row>
    <row r="21" spans="2:13" ht="19.5" customHeight="1" x14ac:dyDescent="0.45">
      <c r="B21" s="42" t="s">
        <v>142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52</v>
      </c>
      <c r="J21" s="1">
        <v>56</v>
      </c>
      <c r="K21" s="1">
        <v>15</v>
      </c>
      <c r="L21" s="1">
        <v>35</v>
      </c>
      <c r="M21" s="1">
        <v>39</v>
      </c>
    </row>
    <row r="22" spans="2:13" ht="19.5" customHeight="1" x14ac:dyDescent="0.45">
      <c r="B22" s="42" t="s">
        <v>132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86</v>
      </c>
      <c r="J22" s="1">
        <v>21</v>
      </c>
      <c r="K22" s="1">
        <v>50</v>
      </c>
      <c r="L22" s="1">
        <v>19</v>
      </c>
      <c r="M22" s="1">
        <v>65</v>
      </c>
    </row>
    <row r="23" spans="2:13" ht="19.5" customHeight="1" x14ac:dyDescent="0.45">
      <c r="B23" s="42" t="s">
        <v>140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66</v>
      </c>
      <c r="J23" s="1">
        <v>28</v>
      </c>
      <c r="K23" s="1">
        <v>25</v>
      </c>
      <c r="L23" s="1">
        <v>12</v>
      </c>
      <c r="M23" s="1">
        <v>34</v>
      </c>
    </row>
    <row r="24" spans="2:13" ht="19.5" customHeight="1" x14ac:dyDescent="0.45">
      <c r="B24" s="42" t="s">
        <v>128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45">
      <c r="B25" s="42" t="s">
        <v>129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98</v>
      </c>
      <c r="J25" s="1">
        <v>15</v>
      </c>
      <c r="K25" s="1">
        <v>26</v>
      </c>
      <c r="L25" s="1">
        <v>24</v>
      </c>
      <c r="M25" s="1">
        <v>32</v>
      </c>
    </row>
    <row r="26" spans="2:13" ht="19.5" customHeight="1" x14ac:dyDescent="0.45">
      <c r="B26" s="42" t="s">
        <v>141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79</v>
      </c>
      <c r="J26" s="1">
        <v>47</v>
      </c>
      <c r="K26" s="1">
        <v>16</v>
      </c>
      <c r="L26" s="1">
        <v>60</v>
      </c>
      <c r="M26" s="1">
        <v>40</v>
      </c>
    </row>
    <row r="27" spans="2:13" ht="19.5" customHeight="1" x14ac:dyDescent="0.45">
      <c r="B27" s="42" t="s">
        <v>146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36</v>
      </c>
      <c r="J27" s="1">
        <v>25</v>
      </c>
      <c r="K27" s="1">
        <v>29</v>
      </c>
      <c r="L27" s="1">
        <v>22</v>
      </c>
      <c r="M27" s="1">
        <v>47</v>
      </c>
    </row>
    <row r="28" spans="2:13" ht="19.5" customHeight="1" x14ac:dyDescent="0.45">
      <c r="B28" s="42" t="s">
        <v>127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90</v>
      </c>
      <c r="J28" s="1">
        <v>21</v>
      </c>
      <c r="K28" s="1">
        <v>68</v>
      </c>
      <c r="L28" s="1">
        <v>21</v>
      </c>
      <c r="M28" s="1">
        <v>33</v>
      </c>
    </row>
    <row r="29" spans="2:13" ht="19.5" customHeight="1" x14ac:dyDescent="0.45">
      <c r="B29" s="42" t="s">
        <v>126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47</v>
      </c>
      <c r="K29" s="1">
        <v>75</v>
      </c>
      <c r="L29" s="1">
        <v>24</v>
      </c>
      <c r="M29" s="1">
        <v>64</v>
      </c>
    </row>
    <row r="30" spans="2:13" ht="19.5" customHeight="1" x14ac:dyDescent="0.45">
      <c r="B30" s="42" t="s">
        <v>137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58</v>
      </c>
      <c r="J30" s="1">
        <v>23</v>
      </c>
      <c r="K30" s="1">
        <v>18</v>
      </c>
      <c r="L30" s="1">
        <v>50</v>
      </c>
      <c r="M30" s="1">
        <v>40</v>
      </c>
    </row>
    <row r="31" spans="2:13" ht="19.5" customHeight="1" x14ac:dyDescent="0.45">
      <c r="B31" s="42" t="s">
        <v>138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42</v>
      </c>
      <c r="K31" s="1">
        <v>17</v>
      </c>
      <c r="L31" s="1">
        <v>53</v>
      </c>
      <c r="M31" s="1">
        <v>64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5" x14ac:dyDescent="0.35">
      <c r="B34" s="2"/>
    </row>
    <row r="36" spans="2:2" ht="18.5" x14ac:dyDescent="0.35">
      <c r="B36" s="2"/>
    </row>
    <row r="37" spans="2:2" ht="18.5" x14ac:dyDescent="0.35">
      <c r="B37" s="2"/>
    </row>
    <row r="38" spans="2:2" ht="18.5" x14ac:dyDescent="0.35">
      <c r="B38" s="2"/>
    </row>
    <row r="39" spans="2:2" ht="18.5" x14ac:dyDescent="0.35">
      <c r="B39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{05C3A506-6565-43BD-9A4D-FCC406E10A58}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{55A5082C-0F7B-411E-8AA7-7473504FEB1A}</x14:id>
        </ext>
      </extLst>
    </cfRule>
  </conditionalFormatting>
  <conditionalFormatting sqref="C32">
    <cfRule type="colorScale" priority="99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{3ED797AA-8CDF-418E-83F2-1A9F39B0F8F0}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{18A7D283-8733-4DBB-BAAC-7C9785E136E9}</x14:id>
        </ext>
      </extLst>
    </cfRule>
  </conditionalFormatting>
  <conditionalFormatting sqref="D32">
    <cfRule type="colorScale" priority="98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{5154D5C6-2C7C-4D0A-BA36-C2B29E24A8A6}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{E6B5E48F-3D6D-4BFB-9010-672670A7FFBC}</x14:id>
        </ext>
      </extLst>
    </cfRule>
  </conditionalFormatting>
  <conditionalFormatting sqref="E32">
    <cfRule type="colorScale" priority="97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{AFD51B27-0C6C-4441-B4CC-3183509EA20F}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{04A7B62A-C8D3-4126-8531-D09CA10DCF2C}</x14:id>
        </ext>
      </extLst>
    </cfRule>
  </conditionalFormatting>
  <conditionalFormatting sqref="F32">
    <cfRule type="colorScale" priority="96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{0DCE8529-D4C0-4D6B-93DE-D6D5D939D99B}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{FE61F28A-C8D4-425D-8A63-294A1FEC8D04}</x14:id>
        </ext>
      </extLst>
    </cfRule>
  </conditionalFormatting>
  <conditionalFormatting sqref="G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{1DCC44CB-D1D6-43AC-8B30-7169EB10998B}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{66CC396E-F2E8-4163-9488-7909DD6E4458}</x14:id>
        </ext>
      </extLst>
    </cfRule>
  </conditionalFormatting>
  <conditionalFormatting sqref="H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{B3519282-76B4-4284-8426-BAEF45DC5019}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{FE4AEDDE-0B67-4FC9-BC30-FA4D30BE90DD}</x14:id>
        </ext>
      </extLst>
    </cfRule>
  </conditionalFormatting>
  <conditionalFormatting sqref="I32">
    <cfRule type="colorScale" priority="89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{D6CCE781-BC8B-4088-865F-752D6ABD64CF}</x14:id>
        </ext>
      </extLst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{C900E0D8-BA35-46CD-8A12-D0E339776531}</x14:id>
        </ext>
      </extLst>
    </cfRule>
  </conditionalFormatting>
  <conditionalFormatting sqref="J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{B676A6FF-B801-4480-8E8B-CABB2FB94048}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{2360AA03-C257-4132-9589-EFC08842AC6E}</x14:id>
        </ext>
      </extLst>
    </cfRule>
  </conditionalFormatting>
  <conditionalFormatting sqref="K32">
    <cfRule type="colorScale" priority="95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{3B3C9CB0-82CA-4583-BF1B-60BDFBF5D82B}</x14:id>
        </ext>
      </extLst>
    </cfRule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{51A5CA03-1174-4D10-BD76-986485AF5C0D}</x14:id>
        </ext>
      </extLst>
    </cfRule>
  </conditionalFormatting>
  <conditionalFormatting sqref="L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{784BCA46-3B1C-41FE-87AF-3F46E7E28E1E}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{397A6760-5B6F-4125-BB73-9C652D758573}</x14:id>
        </ext>
      </extLst>
    </cfRule>
  </conditionalFormatting>
  <conditionalFormatting sqref="M32">
    <cfRule type="colorScale" priority="9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5C3A506-6565-43BD-9A4D-FCC406E10A5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5A5082C-0F7B-411E-8AA7-7473504FEB1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3ED797AA-8CDF-418E-83F2-1A9F39B0F8F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8A7D283-8733-4DBB-BAAC-7C9785E136E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5154D5C6-2C7C-4D0A-BA36-C2B29E24A8A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6B5E48F-3D6D-4BFB-9010-672670A7FFB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AFD51B27-0C6C-4441-B4CC-3183509EA20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4A7B62A-C8D3-4126-8531-D09CA10DCF2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0DCE8529-D4C0-4D6B-93DE-D6D5D939D99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E61F28A-C8D4-425D-8A63-294A1FEC8D0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1DCC44CB-D1D6-43AC-8B30-7169EB10998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6CC396E-F2E8-4163-9488-7909DD6E445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B3519282-76B4-4284-8426-BAEF45DC501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E4AEDDE-0B67-4FC9-BC30-FA4D30BE90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D6CCE781-BC8B-4088-865F-752D6ABD64C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900E0D8-BA35-46CD-8A12-D0E33977653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B676A6FF-B801-4480-8E8B-CABB2FB9404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360AA03-C257-4132-9589-EFC08842AC6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3B3C9CB0-82CA-4583-BF1B-60BDFBF5D82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1A5CA03-1174-4D10-BD76-986485AF5C0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784BCA46-3B1C-41FE-87AF-3F46E7E28E1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97A6760-5B6F-4125-BB73-9C652D75857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4CEFD-9F6C-4466-973D-79B0958236A3}">
  <sheetPr codeName="Sheet68"/>
  <dimension ref="A1:M40"/>
  <sheetViews>
    <sheetView workbookViewId="0"/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3" ht="45" customHeight="1" x14ac:dyDescent="0.35">
      <c r="A1" t="s">
        <v>200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35">
      <c r="A2" s="40"/>
      <c r="B2" s="48" t="s">
        <v>0</v>
      </c>
      <c r="C2" s="41" t="s">
        <v>2</v>
      </c>
      <c r="D2" s="41" t="s">
        <v>1</v>
      </c>
      <c r="E2" s="41" t="s">
        <v>3</v>
      </c>
      <c r="F2" s="41" t="s">
        <v>4</v>
      </c>
      <c r="G2" s="41" t="s">
        <v>5</v>
      </c>
      <c r="H2" s="41" t="s">
        <v>6</v>
      </c>
      <c r="I2" s="41" t="s">
        <v>8</v>
      </c>
      <c r="J2" s="41" t="s">
        <v>7</v>
      </c>
      <c r="K2" s="41" t="s">
        <v>9</v>
      </c>
      <c r="L2" s="41" t="s">
        <v>10</v>
      </c>
      <c r="M2" s="41" t="s">
        <v>11</v>
      </c>
    </row>
    <row r="3" spans="1:13" ht="19.5" x14ac:dyDescent="0.45">
      <c r="B3" s="42" t="s">
        <v>17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54</v>
      </c>
      <c r="I3" s="1">
        <v>65</v>
      </c>
      <c r="J3" s="1">
        <v>32</v>
      </c>
      <c r="K3" s="1">
        <v>61</v>
      </c>
      <c r="L3" s="1">
        <v>54</v>
      </c>
      <c r="M3" s="1">
        <v>34</v>
      </c>
    </row>
    <row r="4" spans="1:13" ht="19.5" x14ac:dyDescent="0.45">
      <c r="B4" s="42" t="s">
        <v>12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57</v>
      </c>
      <c r="J4" s="1">
        <v>57</v>
      </c>
      <c r="K4" s="1">
        <v>25</v>
      </c>
      <c r="L4" s="1">
        <v>11</v>
      </c>
      <c r="M4" s="1">
        <v>53</v>
      </c>
    </row>
    <row r="5" spans="1:13" ht="19.5" x14ac:dyDescent="0.45">
      <c r="B5" s="42" t="s">
        <v>19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28</v>
      </c>
      <c r="J5" s="1">
        <v>31</v>
      </c>
      <c r="K5" s="1">
        <v>28</v>
      </c>
      <c r="L5" s="1">
        <v>34</v>
      </c>
      <c r="M5" s="1">
        <v>35</v>
      </c>
    </row>
    <row r="6" spans="1:13" ht="19.5" x14ac:dyDescent="0.45">
      <c r="B6" s="42" t="s">
        <v>18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37</v>
      </c>
      <c r="J6" s="1">
        <v>30</v>
      </c>
      <c r="K6" s="1">
        <v>46</v>
      </c>
      <c r="L6" s="1">
        <v>47</v>
      </c>
      <c r="M6" s="1">
        <v>45</v>
      </c>
    </row>
    <row r="7" spans="1:13" ht="19.5" x14ac:dyDescent="0.45">
      <c r="B7" s="42" t="s">
        <v>21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27</v>
      </c>
      <c r="J7" s="1">
        <v>20</v>
      </c>
      <c r="K7" s="1">
        <v>28</v>
      </c>
      <c r="L7" s="1">
        <v>26</v>
      </c>
      <c r="M7" s="1">
        <v>21</v>
      </c>
    </row>
    <row r="8" spans="1:13" ht="19.5" x14ac:dyDescent="0.45">
      <c r="B8" s="42" t="s">
        <v>20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50</v>
      </c>
      <c r="J8" s="1">
        <v>20</v>
      </c>
      <c r="K8" s="1">
        <v>49</v>
      </c>
      <c r="L8" s="1">
        <v>45</v>
      </c>
      <c r="M8" s="1">
        <v>21</v>
      </c>
    </row>
    <row r="9" spans="1:13" ht="19.5" x14ac:dyDescent="0.45">
      <c r="B9" s="42" t="s">
        <v>36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23</v>
      </c>
      <c r="J9" s="1">
        <v>20</v>
      </c>
      <c r="K9" s="1">
        <v>60</v>
      </c>
      <c r="L9" s="1">
        <v>40</v>
      </c>
      <c r="M9" s="1">
        <v>17</v>
      </c>
    </row>
    <row r="10" spans="1:13" ht="19.5" x14ac:dyDescent="0.45">
      <c r="B10" s="42" t="s">
        <v>25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27</v>
      </c>
      <c r="J10" s="1">
        <v>21</v>
      </c>
      <c r="K10" s="1">
        <v>18</v>
      </c>
      <c r="L10" s="1">
        <v>32</v>
      </c>
      <c r="M10" s="1">
        <v>15</v>
      </c>
    </row>
    <row r="11" spans="1:13" ht="19.5" x14ac:dyDescent="0.45">
      <c r="B11" s="42" t="s">
        <v>39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33</v>
      </c>
      <c r="J11" s="1">
        <v>40</v>
      </c>
      <c r="K11" s="1">
        <v>21</v>
      </c>
      <c r="L11" s="1">
        <v>29</v>
      </c>
      <c r="M11" s="1">
        <v>45</v>
      </c>
    </row>
    <row r="12" spans="1:13" ht="19.5" x14ac:dyDescent="0.45">
      <c r="B12" s="42" t="s">
        <v>24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51</v>
      </c>
      <c r="J12" s="1">
        <v>44</v>
      </c>
      <c r="K12" s="1">
        <v>62</v>
      </c>
      <c r="L12" s="1">
        <v>76</v>
      </c>
      <c r="M12" s="1">
        <v>37</v>
      </c>
    </row>
    <row r="13" spans="1:13" ht="19.5" x14ac:dyDescent="0.45">
      <c r="B13" s="42" t="s">
        <v>23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53</v>
      </c>
      <c r="J13" s="1">
        <v>73</v>
      </c>
      <c r="K13" s="1">
        <v>34</v>
      </c>
      <c r="L13" s="1">
        <v>25</v>
      </c>
      <c r="M13" s="1">
        <v>72</v>
      </c>
    </row>
    <row r="14" spans="1:13" ht="21" customHeight="1" x14ac:dyDescent="0.45">
      <c r="B14" s="42" t="s">
        <v>35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53</v>
      </c>
      <c r="J14" s="1">
        <v>48</v>
      </c>
      <c r="K14" s="1">
        <v>53</v>
      </c>
      <c r="L14" s="1">
        <v>58</v>
      </c>
      <c r="M14" s="1">
        <v>44</v>
      </c>
    </row>
    <row r="15" spans="1:13" ht="19.5" x14ac:dyDescent="0.45">
      <c r="B15" s="42" t="s">
        <v>29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31</v>
      </c>
      <c r="J15" s="1">
        <v>25</v>
      </c>
      <c r="K15" s="1">
        <v>33</v>
      </c>
      <c r="L15" s="1">
        <v>24</v>
      </c>
      <c r="M15" s="1">
        <v>28</v>
      </c>
    </row>
    <row r="16" spans="1:13" ht="19.5" x14ac:dyDescent="0.45">
      <c r="B16" s="42" t="s">
        <v>14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32</v>
      </c>
      <c r="J16" s="1">
        <v>29</v>
      </c>
      <c r="K16" s="1">
        <v>11</v>
      </c>
      <c r="L16" s="1">
        <v>11</v>
      </c>
      <c r="M16" s="1">
        <v>31</v>
      </c>
    </row>
    <row r="17" spans="2:13" ht="19.5" x14ac:dyDescent="0.45">
      <c r="B17" s="42" t="s">
        <v>27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66</v>
      </c>
      <c r="J17" s="1">
        <v>41</v>
      </c>
      <c r="K17" s="1">
        <v>33</v>
      </c>
      <c r="L17" s="1">
        <v>27</v>
      </c>
      <c r="M17" s="1">
        <v>47</v>
      </c>
    </row>
    <row r="18" spans="2:13" ht="19.5" x14ac:dyDescent="0.45">
      <c r="B18" s="42" t="s">
        <v>38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64</v>
      </c>
      <c r="J18" s="1">
        <v>34</v>
      </c>
      <c r="K18" s="1">
        <v>33</v>
      </c>
      <c r="L18" s="1">
        <v>38</v>
      </c>
      <c r="M18" s="1">
        <v>30</v>
      </c>
    </row>
    <row r="19" spans="2:13" ht="19.5" x14ac:dyDescent="0.45">
      <c r="B19" s="42" t="s">
        <v>28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40</v>
      </c>
      <c r="J19" s="1">
        <v>44</v>
      </c>
      <c r="K19" s="1">
        <v>16</v>
      </c>
      <c r="L19" s="1">
        <v>33</v>
      </c>
      <c r="M19" s="1">
        <v>42</v>
      </c>
    </row>
    <row r="20" spans="2:13" ht="19.5" x14ac:dyDescent="0.45">
      <c r="B20" s="42" t="s">
        <v>37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23</v>
      </c>
      <c r="J20" s="1">
        <v>26</v>
      </c>
      <c r="K20" s="1">
        <v>50</v>
      </c>
      <c r="L20" s="1">
        <v>39</v>
      </c>
      <c r="M20" s="1">
        <v>19</v>
      </c>
    </row>
    <row r="21" spans="2:13" ht="19.5" x14ac:dyDescent="0.45">
      <c r="B21" s="42" t="s">
        <v>30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44</v>
      </c>
      <c r="J21" s="1">
        <v>23</v>
      </c>
      <c r="K21" s="1">
        <v>20</v>
      </c>
      <c r="L21" s="1">
        <v>12</v>
      </c>
      <c r="M21" s="1">
        <v>20</v>
      </c>
    </row>
    <row r="22" spans="2:13" ht="19.5" x14ac:dyDescent="0.45">
      <c r="B22" s="42" t="s">
        <v>15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41</v>
      </c>
      <c r="K22" s="1">
        <v>53</v>
      </c>
      <c r="L22" s="1">
        <v>58</v>
      </c>
      <c r="M22" s="1">
        <v>43</v>
      </c>
    </row>
    <row r="23" spans="2:13" ht="19.5" x14ac:dyDescent="0.45">
      <c r="B23" s="42" t="s">
        <v>26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39</v>
      </c>
      <c r="J23" s="1">
        <v>38</v>
      </c>
      <c r="K23" s="1">
        <v>21</v>
      </c>
      <c r="L23" s="1">
        <v>33</v>
      </c>
      <c r="M23" s="1">
        <v>42</v>
      </c>
    </row>
    <row r="24" spans="2:13" ht="19.5" x14ac:dyDescent="0.45">
      <c r="B24" s="42" t="s">
        <v>16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29</v>
      </c>
      <c r="J24" s="1">
        <v>40</v>
      </c>
      <c r="K24" s="1">
        <v>21</v>
      </c>
      <c r="L24" s="1">
        <v>41</v>
      </c>
      <c r="M24" s="1">
        <v>33</v>
      </c>
    </row>
    <row r="25" spans="2:13" ht="19.5" x14ac:dyDescent="0.45">
      <c r="B25" s="42" t="s">
        <v>31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41</v>
      </c>
      <c r="J25" s="1">
        <v>28</v>
      </c>
      <c r="K25" s="1">
        <v>47</v>
      </c>
      <c r="L25" s="1">
        <v>35</v>
      </c>
      <c r="M25" s="1">
        <v>34</v>
      </c>
    </row>
    <row r="26" spans="2:13" ht="19.5" x14ac:dyDescent="0.45">
      <c r="B26" s="42" t="s">
        <v>22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48</v>
      </c>
      <c r="J26" s="1">
        <v>22</v>
      </c>
      <c r="K26" s="1">
        <v>15</v>
      </c>
      <c r="L26" s="1">
        <v>36</v>
      </c>
      <c r="M26" s="1">
        <v>31</v>
      </c>
    </row>
    <row r="27" spans="2:13" ht="19.5" x14ac:dyDescent="0.45">
      <c r="B27" s="42" t="s">
        <v>13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42</v>
      </c>
      <c r="J27" s="1">
        <v>23</v>
      </c>
      <c r="K27" s="1">
        <v>34</v>
      </c>
      <c r="L27" s="1">
        <v>34</v>
      </c>
      <c r="M27" s="1">
        <v>25</v>
      </c>
    </row>
    <row r="28" spans="2:13" ht="19.5" x14ac:dyDescent="0.45">
      <c r="B28" s="42" t="s">
        <v>40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69</v>
      </c>
      <c r="J28" s="1">
        <v>44</v>
      </c>
      <c r="K28" s="1">
        <v>44</v>
      </c>
      <c r="L28" s="1">
        <v>33</v>
      </c>
      <c r="M28" s="1">
        <v>56</v>
      </c>
    </row>
    <row r="29" spans="2:13" ht="19.5" x14ac:dyDescent="0.45">
      <c r="B29" s="42" t="s">
        <v>32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75</v>
      </c>
      <c r="J29" s="1">
        <v>73</v>
      </c>
      <c r="K29" s="1">
        <v>50</v>
      </c>
      <c r="L29" s="1">
        <v>61</v>
      </c>
      <c r="M29" s="1">
        <v>66</v>
      </c>
    </row>
    <row r="30" spans="2:13" ht="19.5" x14ac:dyDescent="0.45">
      <c r="B30" s="42" t="s">
        <v>33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39</v>
      </c>
      <c r="J30" s="1">
        <v>11</v>
      </c>
      <c r="K30" s="1">
        <v>21</v>
      </c>
      <c r="L30" s="1">
        <v>14</v>
      </c>
      <c r="M30" s="1">
        <v>11</v>
      </c>
    </row>
    <row r="31" spans="2:13" ht="19.5" x14ac:dyDescent="0.45">
      <c r="B31" s="42" t="s">
        <v>34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44</v>
      </c>
      <c r="J31" s="1">
        <v>58</v>
      </c>
      <c r="K31" s="1">
        <v>48</v>
      </c>
      <c r="L31" s="1">
        <v>28</v>
      </c>
      <c r="M31" s="1">
        <v>45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13" ht="18.5" x14ac:dyDescent="0.35">
      <c r="B33" s="2"/>
    </row>
    <row r="34" spans="2:13" ht="18.5" x14ac:dyDescent="0.35">
      <c r="B34" s="2"/>
    </row>
    <row r="35" spans="2:13" x14ac:dyDescent="0.35">
      <c r="I35" cm="1">
        <f t="array" ref="I35">SQRT(AVERAGE((C3:C31 - I3:I31)^2))</f>
        <v>9.3624341073138186</v>
      </c>
      <c r="M35">
        <f>COUNTIF(I3:M31, "&lt;11")</f>
        <v>0</v>
      </c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-7.3252667820582742</v>
      </c>
      <c r="J38" s="76">
        <f ca="1">$G38*(RAND()-0.5)</f>
        <v>1.4291377919939974</v>
      </c>
      <c r="K38" s="76">
        <f ca="1">$G38*(RAND()-0.5)</f>
        <v>-1.9521058279147663</v>
      </c>
      <c r="L38" s="76">
        <f ca="1">$G38*(RAND()-0.5)</f>
        <v>-5.6070885674924487</v>
      </c>
      <c r="M38" s="76">
        <f ca="1">$G38*(RAND()-0.5)</f>
        <v>6.2269148424194594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0.95845576417486755</v>
      </c>
      <c r="J40" s="76">
        <f>CORREL($C$3:$C$31,J$3:J$31)</f>
        <v>0.48298995664976924</v>
      </c>
      <c r="K40" s="76">
        <f>CORREL($C$3:$C$31,K$3:K$31)</f>
        <v>0.28100101268586758</v>
      </c>
      <c r="L40" s="76">
        <f>CORREL($C$3:$C$31,L$3:L$31)</f>
        <v>0.26420611547871725</v>
      </c>
      <c r="M40" s="76">
        <f>CORREL($C$3:$C$31,M$3:M$31)</f>
        <v>0.50570144299226494</v>
      </c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AF57-B59F-4882-8583-9054C350098C}">
  <sheetPr codeName="Sheet69"/>
  <dimension ref="A1:M40"/>
  <sheetViews>
    <sheetView workbookViewId="0"/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3" ht="45" customHeight="1" x14ac:dyDescent="0.35"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35">
      <c r="A2" s="40"/>
      <c r="B2" s="41" t="s">
        <v>0</v>
      </c>
      <c r="C2" s="41" t="s">
        <v>2</v>
      </c>
      <c r="D2" s="41" t="s">
        <v>1</v>
      </c>
      <c r="E2" s="41" t="s">
        <v>3</v>
      </c>
      <c r="F2" s="41" t="s">
        <v>4</v>
      </c>
      <c r="G2" s="41" t="s">
        <v>5</v>
      </c>
      <c r="H2" s="41" t="s">
        <v>6</v>
      </c>
      <c r="I2" s="41" t="s">
        <v>8</v>
      </c>
      <c r="J2" s="41" t="s">
        <v>7</v>
      </c>
      <c r="K2" s="41" t="s">
        <v>9</v>
      </c>
      <c r="L2" s="41" t="s">
        <v>10</v>
      </c>
      <c r="M2" s="41" t="s">
        <v>11</v>
      </c>
    </row>
    <row r="3" spans="1:13" ht="19.5" x14ac:dyDescent="0.45">
      <c r="B3" s="46" t="s">
        <v>17</v>
      </c>
      <c r="C3" s="10">
        <v>55</v>
      </c>
      <c r="D3" s="10">
        <v>17</v>
      </c>
      <c r="E3" s="10">
        <v>20</v>
      </c>
      <c r="F3" s="10">
        <v>68</v>
      </c>
      <c r="G3" s="10">
        <v>59</v>
      </c>
      <c r="H3" s="10">
        <v>54</v>
      </c>
      <c r="I3" s="10">
        <v>65</v>
      </c>
      <c r="J3" s="10">
        <v>32</v>
      </c>
      <c r="K3" s="11">
        <v>61</v>
      </c>
      <c r="L3" s="11">
        <v>54</v>
      </c>
      <c r="M3" s="11">
        <v>34</v>
      </c>
    </row>
    <row r="4" spans="1:13" ht="19.5" x14ac:dyDescent="0.45">
      <c r="B4" s="42" t="s">
        <v>12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57</v>
      </c>
      <c r="J4" s="1">
        <v>57</v>
      </c>
      <c r="K4" s="12">
        <v>25</v>
      </c>
      <c r="L4" s="12">
        <v>11</v>
      </c>
      <c r="M4" s="12">
        <v>53</v>
      </c>
    </row>
    <row r="5" spans="1:13" ht="19.5" x14ac:dyDescent="0.45">
      <c r="B5" s="46" t="s">
        <v>19</v>
      </c>
      <c r="C5" s="10">
        <v>21</v>
      </c>
      <c r="D5" s="10">
        <v>23</v>
      </c>
      <c r="E5" s="10">
        <v>33</v>
      </c>
      <c r="F5" s="10">
        <v>33</v>
      </c>
      <c r="G5" s="10">
        <v>11</v>
      </c>
      <c r="H5" s="10">
        <v>40</v>
      </c>
      <c r="I5" s="10">
        <v>28</v>
      </c>
      <c r="J5" s="10">
        <v>31</v>
      </c>
      <c r="K5" s="11">
        <v>28</v>
      </c>
      <c r="L5" s="11">
        <v>34</v>
      </c>
      <c r="M5" s="11">
        <v>35</v>
      </c>
    </row>
    <row r="6" spans="1:13" ht="19.5" x14ac:dyDescent="0.45">
      <c r="B6" s="42" t="s">
        <v>18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37</v>
      </c>
      <c r="J6" s="1">
        <v>30</v>
      </c>
      <c r="K6" s="12">
        <v>46</v>
      </c>
      <c r="L6" s="12">
        <v>47</v>
      </c>
      <c r="M6" s="12">
        <v>45</v>
      </c>
    </row>
    <row r="7" spans="1:13" ht="19.5" x14ac:dyDescent="0.45">
      <c r="B7" s="46" t="s">
        <v>21</v>
      </c>
      <c r="C7" s="10">
        <v>18</v>
      </c>
      <c r="D7" s="10">
        <v>17</v>
      </c>
      <c r="E7" s="10">
        <v>50</v>
      </c>
      <c r="F7" s="10">
        <v>38</v>
      </c>
      <c r="G7" s="10">
        <v>25</v>
      </c>
      <c r="H7" s="10">
        <v>52</v>
      </c>
      <c r="I7" s="10">
        <v>27</v>
      </c>
      <c r="J7" s="10">
        <v>20</v>
      </c>
      <c r="K7" s="11">
        <v>28</v>
      </c>
      <c r="L7" s="11">
        <v>26</v>
      </c>
      <c r="M7" s="11">
        <v>21</v>
      </c>
    </row>
    <row r="8" spans="1:13" ht="19.5" x14ac:dyDescent="0.45">
      <c r="B8" s="42" t="s">
        <v>20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50</v>
      </c>
      <c r="J8" s="1">
        <v>20</v>
      </c>
      <c r="K8" s="12">
        <v>49</v>
      </c>
      <c r="L8" s="12">
        <v>45</v>
      </c>
      <c r="M8" s="12">
        <v>21</v>
      </c>
    </row>
    <row r="9" spans="1:13" ht="19.5" x14ac:dyDescent="0.45">
      <c r="B9" s="46" t="s">
        <v>36</v>
      </c>
      <c r="C9" s="10">
        <v>18</v>
      </c>
      <c r="D9" s="10">
        <v>25</v>
      </c>
      <c r="E9" s="10">
        <v>61</v>
      </c>
      <c r="F9" s="10">
        <v>37</v>
      </c>
      <c r="G9" s="10">
        <v>24</v>
      </c>
      <c r="H9" s="10">
        <v>45</v>
      </c>
      <c r="I9" s="10">
        <v>23</v>
      </c>
      <c r="J9" s="10">
        <v>20</v>
      </c>
      <c r="K9" s="11">
        <v>60</v>
      </c>
      <c r="L9" s="11">
        <v>40</v>
      </c>
      <c r="M9" s="11">
        <v>17</v>
      </c>
    </row>
    <row r="10" spans="1:13" ht="19.5" x14ac:dyDescent="0.45">
      <c r="B10" s="42" t="s">
        <v>25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27</v>
      </c>
      <c r="J10" s="1">
        <v>21</v>
      </c>
      <c r="K10" s="12">
        <v>18</v>
      </c>
      <c r="L10" s="12">
        <v>32</v>
      </c>
      <c r="M10" s="12">
        <v>15</v>
      </c>
    </row>
    <row r="11" spans="1:13" ht="19.5" x14ac:dyDescent="0.45">
      <c r="B11" s="46" t="s">
        <v>39</v>
      </c>
      <c r="C11" s="10">
        <v>18</v>
      </c>
      <c r="D11" s="10">
        <v>18</v>
      </c>
      <c r="E11" s="10">
        <v>73</v>
      </c>
      <c r="F11" s="10">
        <v>52</v>
      </c>
      <c r="G11" s="10">
        <v>27</v>
      </c>
      <c r="H11" s="10">
        <v>42</v>
      </c>
      <c r="I11" s="10">
        <v>33</v>
      </c>
      <c r="J11" s="10">
        <v>40</v>
      </c>
      <c r="K11" s="11">
        <v>21</v>
      </c>
      <c r="L11" s="11">
        <v>29</v>
      </c>
      <c r="M11" s="11">
        <v>45</v>
      </c>
    </row>
    <row r="12" spans="1:13" ht="19.5" x14ac:dyDescent="0.45">
      <c r="B12" s="42" t="s">
        <v>24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51</v>
      </c>
      <c r="J12" s="1">
        <v>44</v>
      </c>
      <c r="K12" s="12">
        <v>62</v>
      </c>
      <c r="L12" s="12">
        <v>76</v>
      </c>
      <c r="M12" s="12">
        <v>37</v>
      </c>
    </row>
    <row r="13" spans="1:13" ht="19.5" x14ac:dyDescent="0.45">
      <c r="B13" s="46" t="s">
        <v>23</v>
      </c>
      <c r="C13" s="10">
        <v>42</v>
      </c>
      <c r="D13" s="10">
        <v>54</v>
      </c>
      <c r="E13" s="10">
        <v>88</v>
      </c>
      <c r="F13" s="10">
        <v>32</v>
      </c>
      <c r="G13" s="10">
        <v>73</v>
      </c>
      <c r="H13" s="10">
        <v>72</v>
      </c>
      <c r="I13" s="10">
        <v>53</v>
      </c>
      <c r="J13" s="10">
        <v>73</v>
      </c>
      <c r="K13" s="11">
        <v>34</v>
      </c>
      <c r="L13" s="11">
        <v>25</v>
      </c>
      <c r="M13" s="11">
        <v>72</v>
      </c>
    </row>
    <row r="14" spans="1:13" ht="21" customHeight="1" x14ac:dyDescent="0.45">
      <c r="B14" s="42" t="s">
        <v>35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53</v>
      </c>
      <c r="J14" s="1">
        <v>48</v>
      </c>
      <c r="K14" s="12">
        <v>53</v>
      </c>
      <c r="L14" s="12">
        <v>58</v>
      </c>
      <c r="M14" s="12">
        <v>44</v>
      </c>
    </row>
    <row r="15" spans="1:13" ht="19.5" x14ac:dyDescent="0.45">
      <c r="B15" s="46" t="s">
        <v>29</v>
      </c>
      <c r="C15" s="10">
        <v>14</v>
      </c>
      <c r="D15" s="10">
        <v>46</v>
      </c>
      <c r="E15" s="10">
        <v>45</v>
      </c>
      <c r="F15" s="10">
        <v>30</v>
      </c>
      <c r="G15" s="10">
        <v>40</v>
      </c>
      <c r="H15" s="10">
        <v>35</v>
      </c>
      <c r="I15" s="10">
        <v>31</v>
      </c>
      <c r="J15" s="10">
        <v>25</v>
      </c>
      <c r="K15" s="11">
        <v>33</v>
      </c>
      <c r="L15" s="11">
        <v>24</v>
      </c>
      <c r="M15" s="11">
        <v>28</v>
      </c>
    </row>
    <row r="16" spans="1:13" ht="19.5" x14ac:dyDescent="0.45">
      <c r="B16" s="42" t="s">
        <v>14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32</v>
      </c>
      <c r="J16" s="1">
        <v>29</v>
      </c>
      <c r="K16" s="12">
        <v>11</v>
      </c>
      <c r="L16" s="12">
        <v>11</v>
      </c>
      <c r="M16" s="12">
        <v>31</v>
      </c>
    </row>
    <row r="17" spans="2:13" ht="19.5" x14ac:dyDescent="0.45">
      <c r="B17" s="46" t="s">
        <v>27</v>
      </c>
      <c r="C17" s="10">
        <v>63</v>
      </c>
      <c r="D17" s="10">
        <v>32</v>
      </c>
      <c r="E17" s="10">
        <v>86</v>
      </c>
      <c r="F17" s="10">
        <v>41</v>
      </c>
      <c r="G17" s="10">
        <v>23</v>
      </c>
      <c r="H17" s="10">
        <v>57</v>
      </c>
      <c r="I17" s="10">
        <v>66</v>
      </c>
      <c r="J17" s="10">
        <v>41</v>
      </c>
      <c r="K17" s="11">
        <v>33</v>
      </c>
      <c r="L17" s="11">
        <v>27</v>
      </c>
      <c r="M17" s="11">
        <v>47</v>
      </c>
    </row>
    <row r="18" spans="2:13" ht="19.5" x14ac:dyDescent="0.45">
      <c r="B18" s="42" t="s">
        <v>38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64</v>
      </c>
      <c r="J18" s="1">
        <v>34</v>
      </c>
      <c r="K18" s="12">
        <v>33</v>
      </c>
      <c r="L18" s="12">
        <v>38</v>
      </c>
      <c r="M18" s="12">
        <v>30</v>
      </c>
    </row>
    <row r="19" spans="2:13" ht="19.5" x14ac:dyDescent="0.45">
      <c r="B19" s="46" t="s">
        <v>28</v>
      </c>
      <c r="C19" s="10">
        <v>32</v>
      </c>
      <c r="D19" s="10">
        <v>43</v>
      </c>
      <c r="E19" s="10">
        <v>37</v>
      </c>
      <c r="F19" s="10">
        <v>42</v>
      </c>
      <c r="G19" s="10">
        <v>25</v>
      </c>
      <c r="H19" s="10">
        <v>37</v>
      </c>
      <c r="I19" s="10">
        <v>40</v>
      </c>
      <c r="J19" s="10">
        <v>44</v>
      </c>
      <c r="K19" s="11">
        <v>16</v>
      </c>
      <c r="L19" s="11">
        <v>33</v>
      </c>
      <c r="M19" s="11">
        <v>42</v>
      </c>
    </row>
    <row r="20" spans="2:13" ht="19.5" x14ac:dyDescent="0.45">
      <c r="B20" s="42" t="s">
        <v>37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23</v>
      </c>
      <c r="J20" s="1">
        <v>26</v>
      </c>
      <c r="K20" s="12">
        <v>50</v>
      </c>
      <c r="L20" s="12">
        <v>39</v>
      </c>
      <c r="M20" s="12">
        <v>19</v>
      </c>
    </row>
    <row r="21" spans="2:13" ht="19.5" x14ac:dyDescent="0.45">
      <c r="B21" s="46" t="s">
        <v>30</v>
      </c>
      <c r="C21" s="10">
        <v>37</v>
      </c>
      <c r="D21" s="10">
        <v>17</v>
      </c>
      <c r="E21" s="10">
        <v>47</v>
      </c>
      <c r="F21" s="10">
        <v>41</v>
      </c>
      <c r="G21" s="10">
        <v>14</v>
      </c>
      <c r="H21" s="10">
        <v>59</v>
      </c>
      <c r="I21" s="10">
        <v>44</v>
      </c>
      <c r="J21" s="10">
        <v>23</v>
      </c>
      <c r="K21" s="11">
        <v>20</v>
      </c>
      <c r="L21" s="11">
        <v>12</v>
      </c>
      <c r="M21" s="11">
        <v>20</v>
      </c>
    </row>
    <row r="22" spans="2:13" ht="19.5" x14ac:dyDescent="0.45">
      <c r="B22" s="42" t="s">
        <v>15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41</v>
      </c>
      <c r="K22" s="12">
        <v>53</v>
      </c>
      <c r="L22" s="12">
        <v>58</v>
      </c>
      <c r="M22" s="12">
        <v>43</v>
      </c>
    </row>
    <row r="23" spans="2:13" ht="19.5" x14ac:dyDescent="0.45">
      <c r="B23" s="46" t="s">
        <v>26</v>
      </c>
      <c r="C23" s="10">
        <v>36</v>
      </c>
      <c r="D23" s="10">
        <v>31</v>
      </c>
      <c r="E23" s="10">
        <v>59</v>
      </c>
      <c r="F23" s="10">
        <v>40</v>
      </c>
      <c r="G23" s="10">
        <v>36</v>
      </c>
      <c r="H23" s="10">
        <v>19</v>
      </c>
      <c r="I23" s="10">
        <v>39</v>
      </c>
      <c r="J23" s="10">
        <v>38</v>
      </c>
      <c r="K23" s="11">
        <v>21</v>
      </c>
      <c r="L23" s="11">
        <v>33</v>
      </c>
      <c r="M23" s="11">
        <v>42</v>
      </c>
    </row>
    <row r="24" spans="2:13" ht="19.5" x14ac:dyDescent="0.45">
      <c r="B24" s="42" t="s">
        <v>16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29</v>
      </c>
      <c r="J24" s="1">
        <v>40</v>
      </c>
      <c r="K24" s="12">
        <v>21</v>
      </c>
      <c r="L24" s="12">
        <v>41</v>
      </c>
      <c r="M24" s="12">
        <v>33</v>
      </c>
    </row>
    <row r="25" spans="2:13" ht="19.5" x14ac:dyDescent="0.45">
      <c r="B25" s="46" t="s">
        <v>31</v>
      </c>
      <c r="C25" s="10">
        <v>33</v>
      </c>
      <c r="D25" s="10">
        <v>25</v>
      </c>
      <c r="E25" s="10">
        <v>50</v>
      </c>
      <c r="F25" s="10">
        <v>35</v>
      </c>
      <c r="G25" s="10">
        <v>70</v>
      </c>
      <c r="H25" s="10">
        <v>42</v>
      </c>
      <c r="I25" s="10">
        <v>41</v>
      </c>
      <c r="J25" s="10">
        <v>28</v>
      </c>
      <c r="K25" s="11">
        <v>47</v>
      </c>
      <c r="L25" s="11">
        <v>35</v>
      </c>
      <c r="M25" s="11">
        <v>34</v>
      </c>
    </row>
    <row r="26" spans="2:13" ht="19.5" x14ac:dyDescent="0.45">
      <c r="B26" s="42" t="s">
        <v>22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48</v>
      </c>
      <c r="J26" s="1">
        <v>22</v>
      </c>
      <c r="K26" s="12">
        <v>15</v>
      </c>
      <c r="L26" s="12">
        <v>36</v>
      </c>
      <c r="M26" s="12">
        <v>31</v>
      </c>
    </row>
    <row r="27" spans="2:13" ht="19.5" x14ac:dyDescent="0.45">
      <c r="B27" s="46" t="s">
        <v>13</v>
      </c>
      <c r="C27" s="10">
        <v>37</v>
      </c>
      <c r="D27" s="10">
        <v>47</v>
      </c>
      <c r="E27" s="10">
        <v>27</v>
      </c>
      <c r="F27" s="10">
        <v>25</v>
      </c>
      <c r="G27" s="10">
        <v>65</v>
      </c>
      <c r="H27" s="10">
        <v>39</v>
      </c>
      <c r="I27" s="10">
        <v>42</v>
      </c>
      <c r="J27" s="10">
        <v>23</v>
      </c>
      <c r="K27" s="11">
        <v>34</v>
      </c>
      <c r="L27" s="11">
        <v>34</v>
      </c>
      <c r="M27" s="11">
        <v>25</v>
      </c>
    </row>
    <row r="28" spans="2:13" ht="19.5" x14ac:dyDescent="0.45">
      <c r="B28" s="42" t="s">
        <v>40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69</v>
      </c>
      <c r="J28" s="1">
        <v>44</v>
      </c>
      <c r="K28" s="12">
        <v>44</v>
      </c>
      <c r="L28" s="12">
        <v>33</v>
      </c>
      <c r="M28" s="12">
        <v>56</v>
      </c>
    </row>
    <row r="29" spans="2:13" ht="19.5" x14ac:dyDescent="0.45">
      <c r="B29" s="46" t="s">
        <v>32</v>
      </c>
      <c r="C29" s="10">
        <v>58</v>
      </c>
      <c r="D29" s="10">
        <v>33</v>
      </c>
      <c r="E29" s="10">
        <v>34</v>
      </c>
      <c r="F29" s="10">
        <v>37</v>
      </c>
      <c r="G29" s="10">
        <v>42</v>
      </c>
      <c r="H29" s="10">
        <v>39</v>
      </c>
      <c r="I29" s="10">
        <v>75</v>
      </c>
      <c r="J29" s="10">
        <v>73</v>
      </c>
      <c r="K29" s="11">
        <v>50</v>
      </c>
      <c r="L29" s="11">
        <v>61</v>
      </c>
      <c r="M29" s="11">
        <v>66</v>
      </c>
    </row>
    <row r="30" spans="2:13" ht="19.5" x14ac:dyDescent="0.45">
      <c r="B30" s="42" t="s">
        <v>33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39</v>
      </c>
      <c r="J30" s="1">
        <v>11</v>
      </c>
      <c r="K30" s="12">
        <v>21</v>
      </c>
      <c r="L30" s="12">
        <v>14</v>
      </c>
      <c r="M30" s="12">
        <v>11</v>
      </c>
    </row>
    <row r="31" spans="2:13" ht="19.5" x14ac:dyDescent="0.45">
      <c r="B31" s="46" t="s">
        <v>34</v>
      </c>
      <c r="C31" s="10">
        <v>36</v>
      </c>
      <c r="D31" s="10">
        <v>22</v>
      </c>
      <c r="E31" s="10">
        <v>29</v>
      </c>
      <c r="F31" s="10">
        <v>49</v>
      </c>
      <c r="G31" s="10">
        <v>45</v>
      </c>
      <c r="H31" s="10">
        <v>50</v>
      </c>
      <c r="I31" s="10">
        <v>44</v>
      </c>
      <c r="J31" s="10">
        <v>58</v>
      </c>
      <c r="K31" s="11">
        <v>48</v>
      </c>
      <c r="L31" s="11">
        <v>28</v>
      </c>
      <c r="M31" s="11">
        <v>45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13" ht="18.5" x14ac:dyDescent="0.35">
      <c r="B33" s="2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-6.4999678460841732</v>
      </c>
      <c r="J38" s="76">
        <f ca="1">$G38*(RAND()-0.5)</f>
        <v>-4.7568688667842949</v>
      </c>
      <c r="K38" s="76">
        <f ca="1">$G38*(RAND()-0.5)</f>
        <v>4.5374400230972984</v>
      </c>
      <c r="L38" s="76">
        <f ca="1">$G38*(RAND()-0.5)</f>
        <v>5.8779618111734582</v>
      </c>
      <c r="M38" s="76">
        <f ca="1">$G38*(RAND()-0.5)</f>
        <v>4.8339334415128787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0.95845576417486755</v>
      </c>
      <c r="J40" s="76">
        <f>CORREL($C$3:$C$31,J$3:J$31)</f>
        <v>0.48298995664976924</v>
      </c>
      <c r="K40" s="76">
        <f>CORREL($C$3:$C$31,K$3:K$31)</f>
        <v>0.28100101268586758</v>
      </c>
      <c r="L40" s="76">
        <f>CORREL($C$3:$C$31,L$3:L$31)</f>
        <v>0.26420611547871725</v>
      </c>
      <c r="M40" s="76">
        <f>CORREL($C$3:$C$31,M$3:M$31)</f>
        <v>0.50570144299226494</v>
      </c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41AF-9115-48C3-A67D-15D601D8CBB7}">
  <sheetPr codeName="Sheet70"/>
  <dimension ref="A1:M40"/>
  <sheetViews>
    <sheetView workbookViewId="0"/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3" ht="45" customHeight="1" x14ac:dyDescent="0.35">
      <c r="A1" t="s">
        <v>200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35">
      <c r="A2" s="40"/>
      <c r="B2" s="41" t="s">
        <v>0</v>
      </c>
      <c r="C2" s="41" t="s">
        <v>2</v>
      </c>
      <c r="D2" s="41" t="s">
        <v>1</v>
      </c>
      <c r="E2" s="41" t="s">
        <v>3</v>
      </c>
      <c r="F2" s="41" t="s">
        <v>4</v>
      </c>
      <c r="G2" s="41" t="s">
        <v>5</v>
      </c>
      <c r="H2" s="41" t="s">
        <v>6</v>
      </c>
      <c r="I2" s="41" t="s">
        <v>8</v>
      </c>
      <c r="J2" s="41" t="s">
        <v>7</v>
      </c>
      <c r="K2" s="41" t="s">
        <v>9</v>
      </c>
      <c r="L2" s="41" t="s">
        <v>10</v>
      </c>
      <c r="M2" s="41" t="s">
        <v>11</v>
      </c>
    </row>
    <row r="3" spans="1:13" ht="19.5" x14ac:dyDescent="0.45">
      <c r="B3" s="42" t="s">
        <v>17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54</v>
      </c>
      <c r="I3" s="1">
        <v>65</v>
      </c>
      <c r="J3" s="1">
        <v>32</v>
      </c>
      <c r="K3" s="1">
        <v>61</v>
      </c>
      <c r="L3" s="1">
        <v>54</v>
      </c>
      <c r="M3" s="1">
        <v>34</v>
      </c>
    </row>
    <row r="4" spans="1:13" ht="19.5" x14ac:dyDescent="0.45">
      <c r="B4" s="42" t="s">
        <v>12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57</v>
      </c>
      <c r="J4" s="1">
        <v>57</v>
      </c>
      <c r="K4" s="1">
        <v>25</v>
      </c>
      <c r="L4" s="1">
        <v>11</v>
      </c>
      <c r="M4" s="1">
        <v>53</v>
      </c>
    </row>
    <row r="5" spans="1:13" ht="19.5" x14ac:dyDescent="0.45">
      <c r="B5" s="42" t="s">
        <v>19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28</v>
      </c>
      <c r="J5" s="1">
        <v>31</v>
      </c>
      <c r="K5" s="1">
        <v>28</v>
      </c>
      <c r="L5" s="1">
        <v>34</v>
      </c>
      <c r="M5" s="1">
        <v>35</v>
      </c>
    </row>
    <row r="6" spans="1:13" ht="19.5" x14ac:dyDescent="0.45">
      <c r="B6" s="42" t="s">
        <v>18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37</v>
      </c>
      <c r="J6" s="1">
        <v>30</v>
      </c>
      <c r="K6" s="1">
        <v>46</v>
      </c>
      <c r="L6" s="1">
        <v>47</v>
      </c>
      <c r="M6" s="1">
        <v>45</v>
      </c>
    </row>
    <row r="7" spans="1:13" ht="19.5" x14ac:dyDescent="0.45">
      <c r="B7" s="42" t="s">
        <v>21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27</v>
      </c>
      <c r="J7" s="1">
        <v>20</v>
      </c>
      <c r="K7" s="1">
        <v>28</v>
      </c>
      <c r="L7" s="1">
        <v>26</v>
      </c>
      <c r="M7" s="1">
        <v>21</v>
      </c>
    </row>
    <row r="8" spans="1:13" ht="19.5" x14ac:dyDescent="0.45">
      <c r="B8" s="42" t="s">
        <v>20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50</v>
      </c>
      <c r="J8" s="1">
        <v>20</v>
      </c>
      <c r="K8" s="1">
        <v>49</v>
      </c>
      <c r="L8" s="1">
        <v>45</v>
      </c>
      <c r="M8" s="1">
        <v>21</v>
      </c>
    </row>
    <row r="9" spans="1:13" ht="19.5" x14ac:dyDescent="0.45">
      <c r="B9" s="42" t="s">
        <v>36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23</v>
      </c>
      <c r="J9" s="1">
        <v>20</v>
      </c>
      <c r="K9" s="1">
        <v>60</v>
      </c>
      <c r="L9" s="1">
        <v>40</v>
      </c>
      <c r="M9" s="1">
        <v>17</v>
      </c>
    </row>
    <row r="10" spans="1:13" ht="19.5" x14ac:dyDescent="0.45">
      <c r="B10" s="42" t="s">
        <v>25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27</v>
      </c>
      <c r="J10" s="1">
        <v>21</v>
      </c>
      <c r="K10" s="1">
        <v>18</v>
      </c>
      <c r="L10" s="1">
        <v>32</v>
      </c>
      <c r="M10" s="1">
        <v>15</v>
      </c>
    </row>
    <row r="11" spans="1:13" ht="19.5" x14ac:dyDescent="0.45">
      <c r="B11" s="42" t="s">
        <v>39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33</v>
      </c>
      <c r="J11" s="1">
        <v>40</v>
      </c>
      <c r="K11" s="1">
        <v>21</v>
      </c>
      <c r="L11" s="1">
        <v>29</v>
      </c>
      <c r="M11" s="1">
        <v>45</v>
      </c>
    </row>
    <row r="12" spans="1:13" ht="19.5" x14ac:dyDescent="0.45">
      <c r="B12" s="42" t="s">
        <v>24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51</v>
      </c>
      <c r="J12" s="1">
        <v>44</v>
      </c>
      <c r="K12" s="1">
        <v>62</v>
      </c>
      <c r="L12" s="1">
        <v>76</v>
      </c>
      <c r="M12" s="1">
        <v>37</v>
      </c>
    </row>
    <row r="13" spans="1:13" ht="19.5" x14ac:dyDescent="0.45">
      <c r="B13" s="42" t="s">
        <v>23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53</v>
      </c>
      <c r="J13" s="1">
        <v>73</v>
      </c>
      <c r="K13" s="1">
        <v>34</v>
      </c>
      <c r="L13" s="1">
        <v>25</v>
      </c>
      <c r="M13" s="1">
        <v>72</v>
      </c>
    </row>
    <row r="14" spans="1:13" ht="21" customHeight="1" x14ac:dyDescent="0.45">
      <c r="B14" s="42" t="s">
        <v>35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53</v>
      </c>
      <c r="J14" s="1">
        <v>48</v>
      </c>
      <c r="K14" s="1">
        <v>53</v>
      </c>
      <c r="L14" s="1">
        <v>58</v>
      </c>
      <c r="M14" s="1">
        <v>44</v>
      </c>
    </row>
    <row r="15" spans="1:13" ht="19.5" x14ac:dyDescent="0.45">
      <c r="B15" s="42" t="s">
        <v>29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31</v>
      </c>
      <c r="J15" s="1">
        <v>25</v>
      </c>
      <c r="K15" s="1">
        <v>33</v>
      </c>
      <c r="L15" s="1">
        <v>24</v>
      </c>
      <c r="M15" s="1">
        <v>28</v>
      </c>
    </row>
    <row r="16" spans="1:13" ht="19.5" x14ac:dyDescent="0.45">
      <c r="B16" s="42" t="s">
        <v>14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32</v>
      </c>
      <c r="J16" s="1">
        <v>29</v>
      </c>
      <c r="K16" s="1">
        <v>11</v>
      </c>
      <c r="L16" s="1">
        <v>11</v>
      </c>
      <c r="M16" s="1">
        <v>31</v>
      </c>
    </row>
    <row r="17" spans="2:13" ht="19.5" x14ac:dyDescent="0.45">
      <c r="B17" s="42" t="s">
        <v>27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66</v>
      </c>
      <c r="J17" s="1">
        <v>41</v>
      </c>
      <c r="K17" s="1">
        <v>33</v>
      </c>
      <c r="L17" s="1">
        <v>27</v>
      </c>
      <c r="M17" s="1">
        <v>47</v>
      </c>
    </row>
    <row r="18" spans="2:13" ht="19.5" x14ac:dyDescent="0.45">
      <c r="B18" s="42" t="s">
        <v>38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64</v>
      </c>
      <c r="J18" s="1">
        <v>34</v>
      </c>
      <c r="K18" s="1">
        <v>33</v>
      </c>
      <c r="L18" s="1">
        <v>38</v>
      </c>
      <c r="M18" s="1">
        <v>30</v>
      </c>
    </row>
    <row r="19" spans="2:13" ht="19.5" x14ac:dyDescent="0.45">
      <c r="B19" s="42" t="s">
        <v>28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40</v>
      </c>
      <c r="J19" s="1">
        <v>44</v>
      </c>
      <c r="K19" s="1">
        <v>16</v>
      </c>
      <c r="L19" s="1">
        <v>33</v>
      </c>
      <c r="M19" s="1">
        <v>42</v>
      </c>
    </row>
    <row r="20" spans="2:13" ht="19.5" x14ac:dyDescent="0.45">
      <c r="B20" s="42" t="s">
        <v>37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23</v>
      </c>
      <c r="J20" s="1">
        <v>26</v>
      </c>
      <c r="K20" s="1">
        <v>50</v>
      </c>
      <c r="L20" s="1">
        <v>39</v>
      </c>
      <c r="M20" s="1">
        <v>19</v>
      </c>
    </row>
    <row r="21" spans="2:13" ht="19.5" x14ac:dyDescent="0.45">
      <c r="B21" s="42" t="s">
        <v>30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44</v>
      </c>
      <c r="J21" s="1">
        <v>23</v>
      </c>
      <c r="K21" s="1">
        <v>20</v>
      </c>
      <c r="L21" s="1">
        <v>12</v>
      </c>
      <c r="M21" s="1">
        <v>20</v>
      </c>
    </row>
    <row r="22" spans="2:13" ht="19.5" x14ac:dyDescent="0.45">
      <c r="B22" s="42" t="s">
        <v>15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41</v>
      </c>
      <c r="K22" s="1">
        <v>53</v>
      </c>
      <c r="L22" s="1">
        <v>58</v>
      </c>
      <c r="M22" s="1">
        <v>43</v>
      </c>
    </row>
    <row r="23" spans="2:13" ht="19.5" x14ac:dyDescent="0.45">
      <c r="B23" s="42" t="s">
        <v>26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39</v>
      </c>
      <c r="J23" s="1">
        <v>38</v>
      </c>
      <c r="K23" s="1">
        <v>21</v>
      </c>
      <c r="L23" s="1">
        <v>33</v>
      </c>
      <c r="M23" s="1">
        <v>42</v>
      </c>
    </row>
    <row r="24" spans="2:13" ht="19.5" x14ac:dyDescent="0.45">
      <c r="B24" s="42" t="s">
        <v>16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29</v>
      </c>
      <c r="J24" s="1">
        <v>40</v>
      </c>
      <c r="K24" s="1">
        <v>21</v>
      </c>
      <c r="L24" s="1">
        <v>41</v>
      </c>
      <c r="M24" s="1">
        <v>33</v>
      </c>
    </row>
    <row r="25" spans="2:13" ht="19.5" x14ac:dyDescent="0.45">
      <c r="B25" s="42" t="s">
        <v>31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41</v>
      </c>
      <c r="J25" s="1">
        <v>28</v>
      </c>
      <c r="K25" s="1">
        <v>47</v>
      </c>
      <c r="L25" s="1">
        <v>35</v>
      </c>
      <c r="M25" s="1">
        <v>34</v>
      </c>
    </row>
    <row r="26" spans="2:13" ht="19.5" x14ac:dyDescent="0.45">
      <c r="B26" s="42" t="s">
        <v>22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48</v>
      </c>
      <c r="J26" s="1">
        <v>22</v>
      </c>
      <c r="K26" s="1">
        <v>15</v>
      </c>
      <c r="L26" s="1">
        <v>36</v>
      </c>
      <c r="M26" s="1">
        <v>31</v>
      </c>
    </row>
    <row r="27" spans="2:13" ht="19.5" x14ac:dyDescent="0.45">
      <c r="B27" s="42" t="s">
        <v>13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42</v>
      </c>
      <c r="J27" s="1">
        <v>23</v>
      </c>
      <c r="K27" s="1">
        <v>34</v>
      </c>
      <c r="L27" s="1">
        <v>34</v>
      </c>
      <c r="M27" s="1">
        <v>25</v>
      </c>
    </row>
    <row r="28" spans="2:13" ht="19.5" x14ac:dyDescent="0.45">
      <c r="B28" s="42" t="s">
        <v>40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69</v>
      </c>
      <c r="J28" s="1">
        <v>44</v>
      </c>
      <c r="K28" s="1">
        <v>44</v>
      </c>
      <c r="L28" s="1">
        <v>33</v>
      </c>
      <c r="M28" s="1">
        <v>56</v>
      </c>
    </row>
    <row r="29" spans="2:13" ht="19.5" x14ac:dyDescent="0.45">
      <c r="B29" s="42" t="s">
        <v>32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75</v>
      </c>
      <c r="J29" s="1">
        <v>73</v>
      </c>
      <c r="K29" s="1">
        <v>50</v>
      </c>
      <c r="L29" s="1">
        <v>61</v>
      </c>
      <c r="M29" s="1">
        <v>66</v>
      </c>
    </row>
    <row r="30" spans="2:13" ht="19.5" x14ac:dyDescent="0.45">
      <c r="B30" s="42" t="s">
        <v>33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39</v>
      </c>
      <c r="J30" s="1">
        <v>11</v>
      </c>
      <c r="K30" s="1">
        <v>21</v>
      </c>
      <c r="L30" s="1">
        <v>14</v>
      </c>
      <c r="M30" s="1">
        <v>11</v>
      </c>
    </row>
    <row r="31" spans="2:13" ht="19.5" x14ac:dyDescent="0.45">
      <c r="B31" s="42" t="s">
        <v>34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44</v>
      </c>
      <c r="J31" s="1">
        <v>58</v>
      </c>
      <c r="K31" s="1">
        <v>48</v>
      </c>
      <c r="L31" s="1">
        <v>28</v>
      </c>
      <c r="M31" s="1">
        <v>45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13" ht="18.5" x14ac:dyDescent="0.35">
      <c r="B33" s="2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7.1842934018354052</v>
      </c>
      <c r="J38" s="76">
        <f ca="1">$G38*(RAND()-0.5)</f>
        <v>-3.3699815193263523</v>
      </c>
      <c r="K38" s="76">
        <f ca="1">$G38*(RAND()-0.5)</f>
        <v>-5.6520997828556103</v>
      </c>
      <c r="L38" s="76">
        <f ca="1">$G38*(RAND()-0.5)</f>
        <v>-0.70897599286308011</v>
      </c>
      <c r="M38" s="76">
        <f ca="1">$G38*(RAND()-0.5)</f>
        <v>5.9426112455276865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0.95845576417486755</v>
      </c>
      <c r="J40" s="76">
        <f>CORREL($C$3:$C$31,J$3:J$31)</f>
        <v>0.48298995664976924</v>
      </c>
      <c r="K40" s="76">
        <f>CORREL($C$3:$C$31,K$3:K$31)</f>
        <v>0.28100101268586758</v>
      </c>
      <c r="L40" s="76">
        <f>CORREL($C$3:$C$31,L$3:L$31)</f>
        <v>0.26420611547871725</v>
      </c>
      <c r="M40" s="76">
        <f>CORREL($C$3:$C$31,M$3:M$31)</f>
        <v>0.50570144299226494</v>
      </c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1E3E-C6DF-4308-93C3-FE832FD6640F}">
  <sheetPr codeName="Sheet71"/>
  <dimension ref="A1:M40"/>
  <sheetViews>
    <sheetView workbookViewId="0"/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3" ht="45" customHeight="1" x14ac:dyDescent="0.35">
      <c r="A1" t="s">
        <v>200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35">
      <c r="A2" s="40"/>
      <c r="B2" s="41" t="s">
        <v>0</v>
      </c>
      <c r="C2" s="41" t="s">
        <v>2</v>
      </c>
      <c r="D2" s="41" t="s">
        <v>1</v>
      </c>
      <c r="E2" s="41" t="s">
        <v>3</v>
      </c>
      <c r="F2" s="41" t="s">
        <v>4</v>
      </c>
      <c r="G2" s="41" t="s">
        <v>5</v>
      </c>
      <c r="H2" s="41" t="s">
        <v>6</v>
      </c>
      <c r="I2" s="41" t="s">
        <v>8</v>
      </c>
      <c r="J2" s="41" t="s">
        <v>7</v>
      </c>
      <c r="K2" s="41" t="s">
        <v>9</v>
      </c>
      <c r="L2" s="41" t="s">
        <v>10</v>
      </c>
      <c r="M2" s="41" t="s">
        <v>11</v>
      </c>
    </row>
    <row r="3" spans="1:13" ht="19.5" x14ac:dyDescent="0.45">
      <c r="B3" s="42" t="s">
        <v>17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54</v>
      </c>
      <c r="I3" s="1">
        <v>65</v>
      </c>
      <c r="J3" s="1">
        <v>32</v>
      </c>
      <c r="K3" s="1">
        <v>61</v>
      </c>
      <c r="L3" s="1">
        <v>54</v>
      </c>
      <c r="M3" s="1">
        <v>34</v>
      </c>
    </row>
    <row r="4" spans="1:13" ht="19.5" x14ac:dyDescent="0.45">
      <c r="B4" s="42" t="s">
        <v>12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57</v>
      </c>
      <c r="J4" s="1">
        <v>57</v>
      </c>
      <c r="K4" s="1">
        <v>25</v>
      </c>
      <c r="L4" s="1">
        <v>11</v>
      </c>
      <c r="M4" s="1">
        <v>53</v>
      </c>
    </row>
    <row r="5" spans="1:13" ht="19.5" x14ac:dyDescent="0.45">
      <c r="B5" s="42" t="s">
        <v>19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28</v>
      </c>
      <c r="J5" s="1">
        <v>31</v>
      </c>
      <c r="K5" s="1">
        <v>28</v>
      </c>
      <c r="L5" s="1">
        <v>34</v>
      </c>
      <c r="M5" s="1">
        <v>35</v>
      </c>
    </row>
    <row r="6" spans="1:13" ht="19.5" x14ac:dyDescent="0.45">
      <c r="B6" s="42" t="s">
        <v>18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37</v>
      </c>
      <c r="J6" s="1">
        <v>30</v>
      </c>
      <c r="K6" s="1">
        <v>46</v>
      </c>
      <c r="L6" s="1">
        <v>47</v>
      </c>
      <c r="M6" s="1">
        <v>45</v>
      </c>
    </row>
    <row r="7" spans="1:13" ht="19.5" x14ac:dyDescent="0.45">
      <c r="B7" s="42" t="s">
        <v>21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27</v>
      </c>
      <c r="J7" s="1">
        <v>20</v>
      </c>
      <c r="K7" s="1">
        <v>28</v>
      </c>
      <c r="L7" s="1">
        <v>26</v>
      </c>
      <c r="M7" s="1">
        <v>21</v>
      </c>
    </row>
    <row r="8" spans="1:13" ht="19.5" x14ac:dyDescent="0.45">
      <c r="B8" s="42" t="s">
        <v>20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50</v>
      </c>
      <c r="J8" s="1">
        <v>20</v>
      </c>
      <c r="K8" s="1">
        <v>49</v>
      </c>
      <c r="L8" s="1">
        <v>45</v>
      </c>
      <c r="M8" s="1">
        <v>21</v>
      </c>
    </row>
    <row r="9" spans="1:13" ht="19.5" x14ac:dyDescent="0.45">
      <c r="B9" s="42" t="s">
        <v>36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23</v>
      </c>
      <c r="J9" s="1">
        <v>20</v>
      </c>
      <c r="K9" s="1">
        <v>60</v>
      </c>
      <c r="L9" s="1">
        <v>40</v>
      </c>
      <c r="M9" s="1">
        <v>17</v>
      </c>
    </row>
    <row r="10" spans="1:13" ht="19.5" x14ac:dyDescent="0.45">
      <c r="B10" s="42" t="s">
        <v>25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27</v>
      </c>
      <c r="J10" s="1">
        <v>21</v>
      </c>
      <c r="K10" s="1">
        <v>18</v>
      </c>
      <c r="L10" s="1">
        <v>32</v>
      </c>
      <c r="M10" s="1">
        <v>15</v>
      </c>
    </row>
    <row r="11" spans="1:13" ht="19.5" x14ac:dyDescent="0.45">
      <c r="B11" s="42" t="s">
        <v>39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33</v>
      </c>
      <c r="J11" s="1">
        <v>40</v>
      </c>
      <c r="K11" s="1">
        <v>21</v>
      </c>
      <c r="L11" s="1">
        <v>29</v>
      </c>
      <c r="M11" s="1">
        <v>45</v>
      </c>
    </row>
    <row r="12" spans="1:13" ht="19.5" x14ac:dyDescent="0.45">
      <c r="B12" s="42" t="s">
        <v>24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51</v>
      </c>
      <c r="J12" s="1">
        <v>44</v>
      </c>
      <c r="K12" s="1">
        <v>62</v>
      </c>
      <c r="L12" s="1">
        <v>76</v>
      </c>
      <c r="M12" s="1">
        <v>37</v>
      </c>
    </row>
    <row r="13" spans="1:13" ht="19.5" x14ac:dyDescent="0.45">
      <c r="B13" s="42" t="s">
        <v>23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53</v>
      </c>
      <c r="J13" s="1">
        <v>73</v>
      </c>
      <c r="K13" s="1">
        <v>34</v>
      </c>
      <c r="L13" s="1">
        <v>25</v>
      </c>
      <c r="M13" s="1">
        <v>72</v>
      </c>
    </row>
    <row r="14" spans="1:13" ht="21" customHeight="1" x14ac:dyDescent="0.45">
      <c r="B14" s="42" t="s">
        <v>35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53</v>
      </c>
      <c r="J14" s="1">
        <v>48</v>
      </c>
      <c r="K14" s="1">
        <v>53</v>
      </c>
      <c r="L14" s="1">
        <v>58</v>
      </c>
      <c r="M14" s="1">
        <v>44</v>
      </c>
    </row>
    <row r="15" spans="1:13" ht="19.5" x14ac:dyDescent="0.45">
      <c r="B15" s="42" t="s">
        <v>29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31</v>
      </c>
      <c r="J15" s="1">
        <v>25</v>
      </c>
      <c r="K15" s="1">
        <v>33</v>
      </c>
      <c r="L15" s="1">
        <v>24</v>
      </c>
      <c r="M15" s="1">
        <v>28</v>
      </c>
    </row>
    <row r="16" spans="1:13" ht="19.5" x14ac:dyDescent="0.45">
      <c r="B16" s="42" t="s">
        <v>14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32</v>
      </c>
      <c r="J16" s="1">
        <v>29</v>
      </c>
      <c r="K16" s="1">
        <v>11</v>
      </c>
      <c r="L16" s="1">
        <v>11</v>
      </c>
      <c r="M16" s="1">
        <v>31</v>
      </c>
    </row>
    <row r="17" spans="2:13" ht="19.5" x14ac:dyDescent="0.45">
      <c r="B17" s="42" t="s">
        <v>27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66</v>
      </c>
      <c r="J17" s="1">
        <v>41</v>
      </c>
      <c r="K17" s="1">
        <v>33</v>
      </c>
      <c r="L17" s="1">
        <v>27</v>
      </c>
      <c r="M17" s="1">
        <v>47</v>
      </c>
    </row>
    <row r="18" spans="2:13" ht="19.5" x14ac:dyDescent="0.45">
      <c r="B18" s="42" t="s">
        <v>38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64</v>
      </c>
      <c r="J18" s="1">
        <v>34</v>
      </c>
      <c r="K18" s="1">
        <v>33</v>
      </c>
      <c r="L18" s="1">
        <v>38</v>
      </c>
      <c r="M18" s="1">
        <v>30</v>
      </c>
    </row>
    <row r="19" spans="2:13" ht="19.5" x14ac:dyDescent="0.45">
      <c r="B19" s="42" t="s">
        <v>28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40</v>
      </c>
      <c r="J19" s="1">
        <v>44</v>
      </c>
      <c r="K19" s="1">
        <v>16</v>
      </c>
      <c r="L19" s="1">
        <v>33</v>
      </c>
      <c r="M19" s="1">
        <v>42</v>
      </c>
    </row>
    <row r="20" spans="2:13" ht="19.5" x14ac:dyDescent="0.45">
      <c r="B20" s="42" t="s">
        <v>37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23</v>
      </c>
      <c r="J20" s="1">
        <v>26</v>
      </c>
      <c r="K20" s="1">
        <v>50</v>
      </c>
      <c r="L20" s="1">
        <v>39</v>
      </c>
      <c r="M20" s="1">
        <v>19</v>
      </c>
    </row>
    <row r="21" spans="2:13" ht="19.5" x14ac:dyDescent="0.45">
      <c r="B21" s="42" t="s">
        <v>30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44</v>
      </c>
      <c r="J21" s="1">
        <v>23</v>
      </c>
      <c r="K21" s="1">
        <v>20</v>
      </c>
      <c r="L21" s="1">
        <v>12</v>
      </c>
      <c r="M21" s="1">
        <v>20</v>
      </c>
    </row>
    <row r="22" spans="2:13" ht="19.5" x14ac:dyDescent="0.45">
      <c r="B22" s="42" t="s">
        <v>15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41</v>
      </c>
      <c r="K22" s="1">
        <v>53</v>
      </c>
      <c r="L22" s="1">
        <v>58</v>
      </c>
      <c r="M22" s="1">
        <v>43</v>
      </c>
    </row>
    <row r="23" spans="2:13" ht="19.5" x14ac:dyDescent="0.45">
      <c r="B23" s="42" t="s">
        <v>26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39</v>
      </c>
      <c r="J23" s="1">
        <v>38</v>
      </c>
      <c r="K23" s="1">
        <v>21</v>
      </c>
      <c r="L23" s="1">
        <v>33</v>
      </c>
      <c r="M23" s="1">
        <v>42</v>
      </c>
    </row>
    <row r="24" spans="2:13" ht="19.5" x14ac:dyDescent="0.45">
      <c r="B24" s="42" t="s">
        <v>16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29</v>
      </c>
      <c r="J24" s="1">
        <v>40</v>
      </c>
      <c r="K24" s="1">
        <v>21</v>
      </c>
      <c r="L24" s="1">
        <v>41</v>
      </c>
      <c r="M24" s="1">
        <v>33</v>
      </c>
    </row>
    <row r="25" spans="2:13" ht="19.5" x14ac:dyDescent="0.45">
      <c r="B25" s="42" t="s">
        <v>31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41</v>
      </c>
      <c r="J25" s="1">
        <v>28</v>
      </c>
      <c r="K25" s="1">
        <v>47</v>
      </c>
      <c r="L25" s="1">
        <v>35</v>
      </c>
      <c r="M25" s="1">
        <v>34</v>
      </c>
    </row>
    <row r="26" spans="2:13" ht="19.5" x14ac:dyDescent="0.45">
      <c r="B26" s="42" t="s">
        <v>22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48</v>
      </c>
      <c r="J26" s="1">
        <v>22</v>
      </c>
      <c r="K26" s="1">
        <v>15</v>
      </c>
      <c r="L26" s="1">
        <v>36</v>
      </c>
      <c r="M26" s="1">
        <v>31</v>
      </c>
    </row>
    <row r="27" spans="2:13" ht="19.5" x14ac:dyDescent="0.45">
      <c r="B27" s="42" t="s">
        <v>13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42</v>
      </c>
      <c r="J27" s="1">
        <v>23</v>
      </c>
      <c r="K27" s="1">
        <v>34</v>
      </c>
      <c r="L27" s="1">
        <v>34</v>
      </c>
      <c r="M27" s="1">
        <v>25</v>
      </c>
    </row>
    <row r="28" spans="2:13" ht="19.5" x14ac:dyDescent="0.45">
      <c r="B28" s="42" t="s">
        <v>40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69</v>
      </c>
      <c r="J28" s="1">
        <v>44</v>
      </c>
      <c r="K28" s="1">
        <v>44</v>
      </c>
      <c r="L28" s="1">
        <v>33</v>
      </c>
      <c r="M28" s="1">
        <v>56</v>
      </c>
    </row>
    <row r="29" spans="2:13" ht="19.5" x14ac:dyDescent="0.45">
      <c r="B29" s="42" t="s">
        <v>32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75</v>
      </c>
      <c r="J29" s="1">
        <v>73</v>
      </c>
      <c r="K29" s="1">
        <v>50</v>
      </c>
      <c r="L29" s="1">
        <v>61</v>
      </c>
      <c r="M29" s="1">
        <v>66</v>
      </c>
    </row>
    <row r="30" spans="2:13" ht="19.5" x14ac:dyDescent="0.45">
      <c r="B30" s="42" t="s">
        <v>33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39</v>
      </c>
      <c r="J30" s="1">
        <v>11</v>
      </c>
      <c r="K30" s="1">
        <v>21</v>
      </c>
      <c r="L30" s="1">
        <v>14</v>
      </c>
      <c r="M30" s="1">
        <v>11</v>
      </c>
    </row>
    <row r="31" spans="2:13" ht="19.5" x14ac:dyDescent="0.45">
      <c r="B31" s="42" t="s">
        <v>34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44</v>
      </c>
      <c r="J31" s="1">
        <v>58</v>
      </c>
      <c r="K31" s="1">
        <v>48</v>
      </c>
      <c r="L31" s="1">
        <v>28</v>
      </c>
      <c r="M31" s="1">
        <v>45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13" ht="18.5" x14ac:dyDescent="0.35">
      <c r="B33" s="2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-2.7328456334590925</v>
      </c>
      <c r="J38" s="76">
        <f ca="1">$G38*(RAND()-0.5)</f>
        <v>1.335344895313908</v>
      </c>
      <c r="K38" s="76">
        <f ca="1">$G38*(RAND()-0.5)</f>
        <v>6.5173751364118644</v>
      </c>
      <c r="L38" s="76">
        <f ca="1">$G38*(RAND()-0.5)</f>
        <v>1.492449405903145</v>
      </c>
      <c r="M38" s="76">
        <f ca="1">$G38*(RAND()-0.5)</f>
        <v>6.1129202229061601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0.95845576417486755</v>
      </c>
      <c r="J40" s="76">
        <f>CORREL($C$3:$C$31,J$3:J$31)</f>
        <v>0.48298995664976924</v>
      </c>
      <c r="K40" s="76">
        <f>CORREL($C$3:$C$31,K$3:K$31)</f>
        <v>0.28100101268586758</v>
      </c>
      <c r="L40" s="76">
        <f>CORREL($C$3:$C$31,L$3:L$31)</f>
        <v>0.26420611547871725</v>
      </c>
      <c r="M40" s="76">
        <f>CORREL($C$3:$C$31,M$3:M$31)</f>
        <v>0.50570144299226494</v>
      </c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{4784156F-EB01-4D28-B6EB-CE49955A55DF}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{409EDF58-D82B-4FAE-8343-E572D8FD40DB}</x14:id>
        </ext>
      </extLst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{47F5DD1A-55ED-421E-B32C-3A5C2FB6046C}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{46F4969B-9C24-4ECB-8B62-79136FBC40DD}</x14:id>
        </ext>
      </extLst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{10131ED1-A34F-4A38-9108-4212984089F8}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{646976E4-0BFD-45F6-8AB0-BF24AD383E59}</x14:id>
        </ext>
      </extLst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{A0774388-59EB-40AF-8F7F-F66C5CC3F53E}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{6C7A1135-9C40-43CC-9617-42547EC82101}</x14:id>
        </ext>
      </extLst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{13B27A76-D829-4967-B122-FFFCB6CA797D}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{CAF601B3-7589-42ED-AAF1-ED5446E80E68}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{572A6C64-E9CF-4B38-9721-ACA650F303A7}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{3FC78119-374F-455A-B2D0-A499B5632114}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{E23EF359-B10F-41B6-B276-F486576D2A6E}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{F912DD05-A427-44EB-B8C9-E4C4E0D01AD8}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{DE3C0840-6A0F-4B89-AB4E-7DCC04F5008F}</x14:id>
        </ext>
      </extLst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{6CFF4C33-22E7-4B89-A37A-655C84A1C58D}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{A4E17F50-2A01-4CA8-AF55-B0743935EE83}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{5CB1AAEB-0034-4511-80DE-9C2E09C26A08}</x14:id>
        </ext>
      </extLst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{643B3AFD-7EDD-47E1-881E-4EB78A4AC75F}</x14:id>
        </ext>
      </extLst>
    </cfRule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{5461C7E0-98DE-4D05-9243-4E1A872C8D26}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{31D313C4-E158-4406-9AE3-588ADA59D49D}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{8382792D-94DF-42A1-8032-EE5B66C14ABA}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84156F-EB01-4D28-B6EB-CE49955A55D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09EDF58-D82B-4FAE-8343-E572D8FD40D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47F5DD1A-55ED-421E-B32C-3A5C2FB6046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6F4969B-9C24-4ECB-8B62-79136FBC40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10131ED1-A34F-4A38-9108-4212984089F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46976E4-0BFD-45F6-8AB0-BF24AD383E5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A0774388-59EB-40AF-8F7F-F66C5CC3F53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C7A1135-9C40-43CC-9617-42547EC8210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13B27A76-D829-4967-B122-FFFCB6CA797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AF601B3-7589-42ED-AAF1-ED5446E80E6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572A6C64-E9CF-4B38-9721-ACA650F303A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FC78119-374F-455A-B2D0-A499B563211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E23EF359-B10F-41B6-B276-F486576D2A6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912DD05-A427-44EB-B8C9-E4C4E0D01AD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DE3C0840-6A0F-4B89-AB4E-7DCC04F5008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CFF4C33-22E7-4B89-A37A-655C84A1C58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A4E17F50-2A01-4CA8-AF55-B0743935EE8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CB1AAEB-0034-4511-80DE-9C2E09C26A0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643B3AFD-7EDD-47E1-881E-4EB78A4AC75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461C7E0-98DE-4D05-9243-4E1A872C8D2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31D313C4-E158-4406-9AE3-588ADA59D49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382792D-94DF-42A1-8032-EE5B66C14AB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BD007-4A12-4CE2-A356-9EE621C3AD74}">
  <sheetPr codeName="Sheet72"/>
  <dimension ref="A1:O43"/>
  <sheetViews>
    <sheetView workbookViewId="0"/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5" s="6" customFormat="1" ht="45" customHeight="1" x14ac:dyDescent="0.35">
      <c r="B1" s="45"/>
    </row>
    <row r="2" spans="1:15" ht="50.25" customHeight="1" x14ac:dyDescent="0.35">
      <c r="B2" s="41" t="s">
        <v>0</v>
      </c>
      <c r="C2" s="41" t="s">
        <v>11</v>
      </c>
      <c r="D2" s="41" t="s">
        <v>5</v>
      </c>
      <c r="E2" s="41" t="s">
        <v>9</v>
      </c>
      <c r="F2" s="41" t="s">
        <v>2</v>
      </c>
      <c r="G2" s="41" t="s">
        <v>10</v>
      </c>
      <c r="H2" s="41" t="s">
        <v>3</v>
      </c>
      <c r="I2" s="41" t="s">
        <v>4</v>
      </c>
      <c r="J2" s="41" t="s">
        <v>8</v>
      </c>
      <c r="K2" s="41" t="s">
        <v>1</v>
      </c>
      <c r="L2" s="41" t="s">
        <v>6</v>
      </c>
      <c r="M2" s="41" t="s">
        <v>7</v>
      </c>
    </row>
    <row r="3" spans="1:15" ht="19.5" x14ac:dyDescent="0.45">
      <c r="A3" s="5"/>
      <c r="B3" s="42" t="s">
        <v>40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34</v>
      </c>
      <c r="J3" s="1">
        <v>56</v>
      </c>
      <c r="K3" s="1">
        <v>39</v>
      </c>
      <c r="L3" s="1">
        <v>51</v>
      </c>
      <c r="M3" s="1">
        <v>40</v>
      </c>
    </row>
    <row r="4" spans="1:15" ht="19.5" x14ac:dyDescent="0.45">
      <c r="A4" s="5"/>
      <c r="B4" s="42" t="s">
        <v>30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47</v>
      </c>
      <c r="J4" s="1">
        <v>35</v>
      </c>
      <c r="K4" s="1">
        <v>35</v>
      </c>
      <c r="L4" s="1">
        <v>68</v>
      </c>
      <c r="M4" s="1">
        <v>63</v>
      </c>
    </row>
    <row r="5" spans="1:15" ht="19.5" x14ac:dyDescent="0.45">
      <c r="A5" s="5"/>
      <c r="B5" s="42" t="s">
        <v>35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53</v>
      </c>
      <c r="J5" s="1">
        <v>67</v>
      </c>
      <c r="K5" s="1">
        <v>48</v>
      </c>
      <c r="L5" s="1">
        <v>63</v>
      </c>
      <c r="M5" s="1">
        <v>63</v>
      </c>
    </row>
    <row r="6" spans="1:15" ht="19.5" x14ac:dyDescent="0.45">
      <c r="A6" s="5"/>
      <c r="B6" s="42" t="s">
        <v>32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52</v>
      </c>
      <c r="J6" s="1">
        <v>62</v>
      </c>
      <c r="K6" s="1">
        <v>58</v>
      </c>
      <c r="L6" s="1">
        <v>41</v>
      </c>
      <c r="M6" s="1">
        <v>35</v>
      </c>
    </row>
    <row r="7" spans="1:15" ht="19.5" x14ac:dyDescent="0.45">
      <c r="A7" s="5"/>
      <c r="B7" s="42" t="s">
        <v>36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40</v>
      </c>
      <c r="J7" s="1">
        <v>29</v>
      </c>
      <c r="K7" s="1">
        <v>41</v>
      </c>
      <c r="L7" s="1">
        <v>46</v>
      </c>
      <c r="M7" s="1">
        <v>55</v>
      </c>
    </row>
    <row r="8" spans="1:15" ht="19.5" x14ac:dyDescent="0.45">
      <c r="A8" s="5"/>
      <c r="B8" s="42" t="s">
        <v>31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20</v>
      </c>
      <c r="J8" s="1">
        <v>53</v>
      </c>
      <c r="K8" s="1">
        <v>24</v>
      </c>
      <c r="L8" s="1">
        <v>48</v>
      </c>
      <c r="M8" s="1">
        <v>64</v>
      </c>
    </row>
    <row r="9" spans="1:15" ht="19.5" x14ac:dyDescent="0.45">
      <c r="A9" s="5"/>
      <c r="B9" s="42" t="s">
        <v>28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37</v>
      </c>
      <c r="J9" s="1">
        <v>78</v>
      </c>
      <c r="K9" s="1">
        <v>45</v>
      </c>
      <c r="L9" s="1">
        <v>59</v>
      </c>
      <c r="M9" s="1">
        <v>67</v>
      </c>
    </row>
    <row r="10" spans="1:15" ht="19.5" x14ac:dyDescent="0.45">
      <c r="A10" s="5"/>
      <c r="B10" s="42" t="s">
        <v>26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23</v>
      </c>
      <c r="J10" s="1">
        <v>40</v>
      </c>
      <c r="K10" s="1">
        <v>15</v>
      </c>
      <c r="L10" s="1">
        <v>32</v>
      </c>
      <c r="M10" s="1">
        <v>33</v>
      </c>
    </row>
    <row r="11" spans="1:15" ht="19.5" x14ac:dyDescent="0.45">
      <c r="A11" s="5"/>
      <c r="B11" s="42" t="s">
        <v>17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40</v>
      </c>
      <c r="J11" s="1">
        <v>19</v>
      </c>
      <c r="K11" s="1">
        <v>25</v>
      </c>
      <c r="L11" s="1">
        <v>25</v>
      </c>
      <c r="M11" s="1">
        <v>34</v>
      </c>
    </row>
    <row r="12" spans="1:15" ht="19.5" x14ac:dyDescent="0.45">
      <c r="A12" s="5"/>
      <c r="B12" s="42" t="s">
        <v>23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72</v>
      </c>
      <c r="J12" s="1">
        <v>75</v>
      </c>
      <c r="K12" s="1">
        <v>81</v>
      </c>
      <c r="L12" s="1">
        <v>72</v>
      </c>
      <c r="M12" s="1">
        <v>63</v>
      </c>
    </row>
    <row r="13" spans="1:15" ht="19.5" x14ac:dyDescent="0.45">
      <c r="A13" s="5"/>
      <c r="B13" s="42" t="s">
        <v>12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71</v>
      </c>
      <c r="J13" s="1">
        <v>37</v>
      </c>
      <c r="K13" s="1">
        <v>66</v>
      </c>
      <c r="L13" s="1">
        <v>42</v>
      </c>
      <c r="M13" s="1">
        <v>45</v>
      </c>
    </row>
    <row r="14" spans="1:15" ht="21" customHeight="1" x14ac:dyDescent="0.45">
      <c r="A14" s="5"/>
      <c r="B14" s="42" t="s">
        <v>29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45</v>
      </c>
      <c r="J14" s="1">
        <v>45</v>
      </c>
      <c r="K14" s="1">
        <v>48</v>
      </c>
      <c r="L14" s="1">
        <v>29</v>
      </c>
      <c r="M14" s="1">
        <v>63</v>
      </c>
    </row>
    <row r="15" spans="1:15" ht="19.5" x14ac:dyDescent="0.45">
      <c r="A15" s="5"/>
      <c r="B15" s="42" t="s">
        <v>20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30</v>
      </c>
      <c r="J15" s="1">
        <v>28</v>
      </c>
      <c r="K15" s="1">
        <v>32</v>
      </c>
      <c r="L15" s="1">
        <v>16</v>
      </c>
      <c r="M15" s="1">
        <v>82</v>
      </c>
      <c r="O15" t="s">
        <v>200</v>
      </c>
    </row>
    <row r="16" spans="1:15" ht="19.5" x14ac:dyDescent="0.45">
      <c r="A16" s="5"/>
      <c r="B16" s="42" t="s">
        <v>37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28</v>
      </c>
      <c r="J16" s="1">
        <v>29</v>
      </c>
      <c r="K16" s="1">
        <v>30</v>
      </c>
      <c r="L16" s="1">
        <v>53</v>
      </c>
      <c r="M16" s="1">
        <v>64</v>
      </c>
    </row>
    <row r="17" spans="1:13" ht="19.5" x14ac:dyDescent="0.45">
      <c r="A17" s="5"/>
      <c r="B17" s="42" t="s">
        <v>16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45</v>
      </c>
      <c r="J17" s="1">
        <v>23</v>
      </c>
      <c r="K17" s="1">
        <v>50</v>
      </c>
      <c r="L17" s="1">
        <v>42</v>
      </c>
      <c r="M17" s="1">
        <v>64</v>
      </c>
    </row>
    <row r="18" spans="1:13" ht="19.5" x14ac:dyDescent="0.45">
      <c r="A18" s="5"/>
      <c r="B18" s="42" t="s">
        <v>38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56</v>
      </c>
      <c r="J18" s="1">
        <v>35</v>
      </c>
      <c r="K18" s="1">
        <v>54</v>
      </c>
      <c r="L18" s="1">
        <v>71</v>
      </c>
      <c r="M18" s="1">
        <v>88</v>
      </c>
    </row>
    <row r="19" spans="1:13" ht="19.5" x14ac:dyDescent="0.45">
      <c r="A19" s="5"/>
      <c r="B19" s="42" t="s">
        <v>24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60</v>
      </c>
      <c r="J19" s="1">
        <v>41</v>
      </c>
      <c r="K19" s="1">
        <v>65</v>
      </c>
      <c r="L19" s="1">
        <v>61</v>
      </c>
      <c r="M19" s="1">
        <v>73</v>
      </c>
    </row>
    <row r="20" spans="1:13" ht="19.5" x14ac:dyDescent="0.45">
      <c r="A20" s="5"/>
      <c r="B20" s="42" t="s">
        <v>21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43</v>
      </c>
      <c r="J20" s="1">
        <v>53</v>
      </c>
      <c r="K20" s="1">
        <v>40</v>
      </c>
      <c r="L20" s="1">
        <v>18</v>
      </c>
      <c r="M20" s="1">
        <v>32</v>
      </c>
    </row>
    <row r="21" spans="1:13" ht="19.5" x14ac:dyDescent="0.45">
      <c r="A21" s="5"/>
      <c r="B21" s="42" t="s">
        <v>13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12</v>
      </c>
      <c r="J21" s="1">
        <v>11</v>
      </c>
      <c r="K21" s="1">
        <v>11</v>
      </c>
      <c r="L21" s="1">
        <v>22</v>
      </c>
      <c r="M21" s="1">
        <v>64</v>
      </c>
    </row>
    <row r="22" spans="1:13" ht="19.5" x14ac:dyDescent="0.45">
      <c r="A22" s="5"/>
      <c r="B22" s="42" t="s">
        <v>18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51</v>
      </c>
      <c r="J22" s="1">
        <v>59</v>
      </c>
      <c r="K22" s="1">
        <v>52</v>
      </c>
      <c r="L22" s="1">
        <v>38</v>
      </c>
      <c r="M22" s="1">
        <v>29</v>
      </c>
    </row>
    <row r="23" spans="1:13" ht="19.5" x14ac:dyDescent="0.45">
      <c r="A23" s="5"/>
      <c r="B23" s="42" t="s">
        <v>19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20</v>
      </c>
      <c r="J23" s="1">
        <v>32</v>
      </c>
      <c r="K23" s="1">
        <v>25</v>
      </c>
      <c r="L23" s="1">
        <v>29</v>
      </c>
      <c r="M23" s="1">
        <v>70</v>
      </c>
    </row>
    <row r="24" spans="1:13" ht="19.5" x14ac:dyDescent="0.45">
      <c r="A24" s="5"/>
      <c r="B24" s="42" t="s">
        <v>39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38</v>
      </c>
      <c r="J24" s="1">
        <v>42</v>
      </c>
      <c r="K24" s="1">
        <v>41</v>
      </c>
      <c r="L24" s="1">
        <v>43</v>
      </c>
      <c r="M24" s="1">
        <v>77</v>
      </c>
    </row>
    <row r="25" spans="1:13" ht="19.5" x14ac:dyDescent="0.45">
      <c r="A25" s="5"/>
      <c r="B25" s="42" t="s">
        <v>25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58</v>
      </c>
      <c r="J25" s="1">
        <v>50</v>
      </c>
      <c r="K25" s="1">
        <v>51</v>
      </c>
      <c r="L25" s="1">
        <v>54</v>
      </c>
      <c r="M25" s="1">
        <v>39</v>
      </c>
    </row>
    <row r="26" spans="1:13" ht="19.5" x14ac:dyDescent="0.45">
      <c r="A26" s="5"/>
      <c r="B26" s="42" t="s">
        <v>27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16</v>
      </c>
      <c r="J26" s="1">
        <v>20</v>
      </c>
      <c r="K26" s="1">
        <v>12</v>
      </c>
      <c r="L26" s="1">
        <v>37</v>
      </c>
      <c r="M26" s="1">
        <v>83</v>
      </c>
    </row>
    <row r="27" spans="1:13" ht="19.5" x14ac:dyDescent="0.45">
      <c r="A27" s="5"/>
      <c r="B27" s="42" t="s">
        <v>34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24</v>
      </c>
      <c r="J27" s="1">
        <v>36</v>
      </c>
      <c r="K27" s="1">
        <v>29</v>
      </c>
      <c r="L27" s="1">
        <v>20</v>
      </c>
      <c r="M27" s="1">
        <v>33</v>
      </c>
    </row>
    <row r="28" spans="1:13" ht="19.5" x14ac:dyDescent="0.45">
      <c r="A28" s="5"/>
      <c r="B28" s="42" t="s">
        <v>22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35</v>
      </c>
      <c r="J28" s="1">
        <v>24</v>
      </c>
      <c r="K28" s="1">
        <v>33</v>
      </c>
      <c r="L28" s="1">
        <v>30</v>
      </c>
      <c r="M28" s="1">
        <v>76</v>
      </c>
    </row>
    <row r="29" spans="1:13" ht="19.5" x14ac:dyDescent="0.45">
      <c r="A29" s="5"/>
      <c r="B29" s="42" t="s">
        <v>15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66</v>
      </c>
      <c r="J29" s="1">
        <v>37</v>
      </c>
      <c r="K29" s="1">
        <v>59</v>
      </c>
      <c r="L29" s="1">
        <v>20</v>
      </c>
      <c r="M29" s="1">
        <v>47</v>
      </c>
    </row>
    <row r="30" spans="1:13" ht="19.5" x14ac:dyDescent="0.45">
      <c r="A30" s="5"/>
      <c r="B30" s="42" t="s">
        <v>33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13</v>
      </c>
      <c r="J30" s="1">
        <v>27</v>
      </c>
      <c r="K30" s="1">
        <v>23</v>
      </c>
      <c r="L30" s="1">
        <v>21</v>
      </c>
      <c r="M30" s="1">
        <v>65</v>
      </c>
    </row>
    <row r="31" spans="1:13" ht="19.5" x14ac:dyDescent="0.45">
      <c r="A31" s="5"/>
      <c r="B31" s="42" t="s">
        <v>14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51</v>
      </c>
      <c r="J31" s="1">
        <v>36</v>
      </c>
      <c r="K31" s="1">
        <v>46</v>
      </c>
      <c r="L31" s="1">
        <v>27</v>
      </c>
      <c r="M31" s="1">
        <v>40</v>
      </c>
    </row>
    <row r="32" spans="1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  <c r="M34">
        <f>COUNTIF(I3:M31, "&lt;11")</f>
        <v>0</v>
      </c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-3.0876623925963695</v>
      </c>
      <c r="J38" s="76">
        <f ca="1">$G38*(RAND()-0.5)</f>
        <v>-7.0223832730916467</v>
      </c>
      <c r="K38" s="76">
        <f ca="1">$G38*(RAND()-0.5)</f>
        <v>-2.2580908752996431</v>
      </c>
      <c r="L38" s="76">
        <f ca="1">$G38*(RAND()-0.5)</f>
        <v>-4.7183438151532124</v>
      </c>
      <c r="M38" s="76">
        <f ca="1">$G38*(RAND()-0.5)</f>
        <v>0.14327639007708115</v>
      </c>
    </row>
    <row r="39" spans="2:13" ht="18.5" x14ac:dyDescent="0.35">
      <c r="B39" s="2"/>
      <c r="F39" s="76"/>
      <c r="G39" s="76"/>
      <c r="H39" s="76"/>
      <c r="I39" s="76">
        <v>30</v>
      </c>
      <c r="J39" s="76">
        <v>30</v>
      </c>
      <c r="K39" s="76">
        <v>30</v>
      </c>
      <c r="L39" s="76">
        <v>5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0.38643833189502563</v>
      </c>
      <c r="J40" s="76">
        <f>CORREL($C$3:$C$31,J$3:J$31)</f>
        <v>0.47371241960016064</v>
      </c>
      <c r="K40" s="76">
        <f>CORREL($C$3:$C$31,K$3:K$31)</f>
        <v>0.40028680247452364</v>
      </c>
      <c r="L40" s="76">
        <f>CORREL($C$3:$C$31,L$3:L$31)</f>
        <v>0.97907681254828294</v>
      </c>
      <c r="M40" s="76">
        <f>CORREL($C$3:$C$31,M$3:M$31)</f>
        <v>0.27254045798042376</v>
      </c>
    </row>
    <row r="41" spans="2:13" ht="18.5" x14ac:dyDescent="0.35">
      <c r="B41" s="2"/>
    </row>
    <row r="43" spans="2:13" ht="18.5" x14ac:dyDescent="0.35">
      <c r="B43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43E2-7469-4D6C-BD88-806DE225F25C}">
  <sheetPr codeName="Sheet73"/>
  <dimension ref="A1:O43"/>
  <sheetViews>
    <sheetView workbookViewId="0"/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5" s="6" customFormat="1" ht="45" customHeight="1" x14ac:dyDescent="0.35">
      <c r="B1" s="45"/>
    </row>
    <row r="2" spans="1:15" ht="50.25" customHeight="1" x14ac:dyDescent="0.35">
      <c r="B2" s="41" t="s">
        <v>0</v>
      </c>
      <c r="C2" s="41" t="s">
        <v>11</v>
      </c>
      <c r="D2" s="41" t="s">
        <v>5</v>
      </c>
      <c r="E2" s="41" t="s">
        <v>9</v>
      </c>
      <c r="F2" s="41" t="s">
        <v>2</v>
      </c>
      <c r="G2" s="41" t="s">
        <v>10</v>
      </c>
      <c r="H2" s="41" t="s">
        <v>3</v>
      </c>
      <c r="I2" s="41" t="s">
        <v>4</v>
      </c>
      <c r="J2" s="41" t="s">
        <v>8</v>
      </c>
      <c r="K2" s="41" t="s">
        <v>1</v>
      </c>
      <c r="L2" s="41" t="s">
        <v>6</v>
      </c>
      <c r="M2" s="41" t="s">
        <v>7</v>
      </c>
    </row>
    <row r="3" spans="1:15" ht="19.5" x14ac:dyDescent="0.45">
      <c r="A3" s="5"/>
      <c r="B3" s="42" t="s">
        <v>40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34</v>
      </c>
      <c r="J3" s="1">
        <v>56</v>
      </c>
      <c r="K3" s="1">
        <v>39</v>
      </c>
      <c r="L3" s="1">
        <v>51</v>
      </c>
      <c r="M3" s="1">
        <v>40</v>
      </c>
    </row>
    <row r="4" spans="1:15" ht="19.5" x14ac:dyDescent="0.45">
      <c r="A4" s="5"/>
      <c r="B4" s="42" t="s">
        <v>30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47</v>
      </c>
      <c r="J4" s="1">
        <v>35</v>
      </c>
      <c r="K4" s="1">
        <v>35</v>
      </c>
      <c r="L4" s="1">
        <v>68</v>
      </c>
      <c r="M4" s="1">
        <v>63</v>
      </c>
    </row>
    <row r="5" spans="1:15" ht="19.5" x14ac:dyDescent="0.45">
      <c r="A5" s="5"/>
      <c r="B5" s="42" t="s">
        <v>35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53</v>
      </c>
      <c r="J5" s="1">
        <v>67</v>
      </c>
      <c r="K5" s="1">
        <v>48</v>
      </c>
      <c r="L5" s="1">
        <v>63</v>
      </c>
      <c r="M5" s="1">
        <v>63</v>
      </c>
    </row>
    <row r="6" spans="1:15" ht="19.5" x14ac:dyDescent="0.45">
      <c r="A6" s="5"/>
      <c r="B6" s="42" t="s">
        <v>32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52</v>
      </c>
      <c r="J6" s="1">
        <v>62</v>
      </c>
      <c r="K6" s="1">
        <v>58</v>
      </c>
      <c r="L6" s="1">
        <v>41</v>
      </c>
      <c r="M6" s="1">
        <v>35</v>
      </c>
    </row>
    <row r="7" spans="1:15" ht="19.5" x14ac:dyDescent="0.45">
      <c r="A7" s="5"/>
      <c r="B7" s="42" t="s">
        <v>36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40</v>
      </c>
      <c r="J7" s="1">
        <v>29</v>
      </c>
      <c r="K7" s="1">
        <v>41</v>
      </c>
      <c r="L7" s="1">
        <v>46</v>
      </c>
      <c r="M7" s="1">
        <v>55</v>
      </c>
    </row>
    <row r="8" spans="1:15" ht="19.5" x14ac:dyDescent="0.45">
      <c r="A8" s="5"/>
      <c r="B8" s="42" t="s">
        <v>31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20</v>
      </c>
      <c r="J8" s="1">
        <v>53</v>
      </c>
      <c r="K8" s="1">
        <v>24</v>
      </c>
      <c r="L8" s="1">
        <v>48</v>
      </c>
      <c r="M8" s="1">
        <v>64</v>
      </c>
    </row>
    <row r="9" spans="1:15" ht="19.5" x14ac:dyDescent="0.45">
      <c r="A9" s="5"/>
      <c r="B9" s="42" t="s">
        <v>28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37</v>
      </c>
      <c r="J9" s="1">
        <v>78</v>
      </c>
      <c r="K9" s="1">
        <v>45</v>
      </c>
      <c r="L9" s="1">
        <v>59</v>
      </c>
      <c r="M9" s="1">
        <v>67</v>
      </c>
    </row>
    <row r="10" spans="1:15" ht="19.5" x14ac:dyDescent="0.45">
      <c r="A10" s="5"/>
      <c r="B10" s="42" t="s">
        <v>26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23</v>
      </c>
      <c r="J10" s="1">
        <v>40</v>
      </c>
      <c r="K10" s="1">
        <v>15</v>
      </c>
      <c r="L10" s="1">
        <v>32</v>
      </c>
      <c r="M10" s="1">
        <v>33</v>
      </c>
    </row>
    <row r="11" spans="1:15" ht="19.5" x14ac:dyDescent="0.45">
      <c r="A11" s="5"/>
      <c r="B11" s="42" t="s">
        <v>17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40</v>
      </c>
      <c r="J11" s="1">
        <v>19</v>
      </c>
      <c r="K11" s="1">
        <v>25</v>
      </c>
      <c r="L11" s="1">
        <v>25</v>
      </c>
      <c r="M11" s="1">
        <v>34</v>
      </c>
    </row>
    <row r="12" spans="1:15" ht="19.5" x14ac:dyDescent="0.45">
      <c r="A12" s="5"/>
      <c r="B12" s="42" t="s">
        <v>23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72</v>
      </c>
      <c r="J12" s="1">
        <v>75</v>
      </c>
      <c r="K12" s="1">
        <v>81</v>
      </c>
      <c r="L12" s="1">
        <v>72</v>
      </c>
      <c r="M12" s="1">
        <v>63</v>
      </c>
    </row>
    <row r="13" spans="1:15" ht="19.5" x14ac:dyDescent="0.45">
      <c r="A13" s="5"/>
      <c r="B13" s="42" t="s">
        <v>12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71</v>
      </c>
      <c r="J13" s="1">
        <v>37</v>
      </c>
      <c r="K13" s="1">
        <v>66</v>
      </c>
      <c r="L13" s="1">
        <v>42</v>
      </c>
      <c r="M13" s="1">
        <v>45</v>
      </c>
    </row>
    <row r="14" spans="1:15" ht="21" customHeight="1" x14ac:dyDescent="0.45">
      <c r="A14" s="5"/>
      <c r="B14" s="42" t="s">
        <v>29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45</v>
      </c>
      <c r="J14" s="1">
        <v>45</v>
      </c>
      <c r="K14" s="1">
        <v>48</v>
      </c>
      <c r="L14" s="1">
        <v>29</v>
      </c>
      <c r="M14" s="1">
        <v>63</v>
      </c>
    </row>
    <row r="15" spans="1:15" ht="19.5" x14ac:dyDescent="0.45">
      <c r="A15" s="5"/>
      <c r="B15" s="42" t="s">
        <v>20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30</v>
      </c>
      <c r="J15" s="1">
        <v>28</v>
      </c>
      <c r="K15" s="1">
        <v>32</v>
      </c>
      <c r="L15" s="1">
        <v>16</v>
      </c>
      <c r="M15" s="1">
        <v>82</v>
      </c>
      <c r="O15" t="s">
        <v>200</v>
      </c>
    </row>
    <row r="16" spans="1:15" ht="19.5" x14ac:dyDescent="0.45">
      <c r="A16" s="5"/>
      <c r="B16" s="42" t="s">
        <v>37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28</v>
      </c>
      <c r="J16" s="1">
        <v>29</v>
      </c>
      <c r="K16" s="1">
        <v>30</v>
      </c>
      <c r="L16" s="1">
        <v>53</v>
      </c>
      <c r="M16" s="1">
        <v>64</v>
      </c>
    </row>
    <row r="17" spans="1:13" ht="19.5" x14ac:dyDescent="0.45">
      <c r="A17" s="5"/>
      <c r="B17" s="42" t="s">
        <v>16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45</v>
      </c>
      <c r="J17" s="1">
        <v>23</v>
      </c>
      <c r="K17" s="1">
        <v>50</v>
      </c>
      <c r="L17" s="1">
        <v>42</v>
      </c>
      <c r="M17" s="1">
        <v>64</v>
      </c>
    </row>
    <row r="18" spans="1:13" ht="19.5" x14ac:dyDescent="0.45">
      <c r="A18" s="5"/>
      <c r="B18" s="42" t="s">
        <v>38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56</v>
      </c>
      <c r="J18" s="1">
        <v>35</v>
      </c>
      <c r="K18" s="1">
        <v>54</v>
      </c>
      <c r="L18" s="1">
        <v>71</v>
      </c>
      <c r="M18" s="1">
        <v>88</v>
      </c>
    </row>
    <row r="19" spans="1:13" ht="19.5" x14ac:dyDescent="0.45">
      <c r="A19" s="5"/>
      <c r="B19" s="42" t="s">
        <v>24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60</v>
      </c>
      <c r="J19" s="1">
        <v>41</v>
      </c>
      <c r="K19" s="1">
        <v>65</v>
      </c>
      <c r="L19" s="1">
        <v>61</v>
      </c>
      <c r="M19" s="1">
        <v>73</v>
      </c>
    </row>
    <row r="20" spans="1:13" ht="19.5" x14ac:dyDescent="0.45">
      <c r="A20" s="5"/>
      <c r="B20" s="42" t="s">
        <v>21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43</v>
      </c>
      <c r="J20" s="1">
        <v>53</v>
      </c>
      <c r="K20" s="1">
        <v>40</v>
      </c>
      <c r="L20" s="1">
        <v>18</v>
      </c>
      <c r="M20" s="1">
        <v>32</v>
      </c>
    </row>
    <row r="21" spans="1:13" ht="19.5" x14ac:dyDescent="0.45">
      <c r="A21" s="5"/>
      <c r="B21" s="42" t="s">
        <v>13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12</v>
      </c>
      <c r="J21" s="1">
        <v>11</v>
      </c>
      <c r="K21" s="1">
        <v>11</v>
      </c>
      <c r="L21" s="1">
        <v>22</v>
      </c>
      <c r="M21" s="1">
        <v>64</v>
      </c>
    </row>
    <row r="22" spans="1:13" ht="19.5" x14ac:dyDescent="0.45">
      <c r="A22" s="5"/>
      <c r="B22" s="42" t="s">
        <v>18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51</v>
      </c>
      <c r="J22" s="1">
        <v>59</v>
      </c>
      <c r="K22" s="1">
        <v>52</v>
      </c>
      <c r="L22" s="1">
        <v>38</v>
      </c>
      <c r="M22" s="1">
        <v>29</v>
      </c>
    </row>
    <row r="23" spans="1:13" ht="19.5" x14ac:dyDescent="0.45">
      <c r="A23" s="5"/>
      <c r="B23" s="42" t="s">
        <v>19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20</v>
      </c>
      <c r="J23" s="1">
        <v>32</v>
      </c>
      <c r="K23" s="1">
        <v>25</v>
      </c>
      <c r="L23" s="1">
        <v>29</v>
      </c>
      <c r="M23" s="1">
        <v>70</v>
      </c>
    </row>
    <row r="24" spans="1:13" ht="19.5" x14ac:dyDescent="0.45">
      <c r="A24" s="5"/>
      <c r="B24" s="42" t="s">
        <v>39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38</v>
      </c>
      <c r="J24" s="1">
        <v>42</v>
      </c>
      <c r="K24" s="1">
        <v>41</v>
      </c>
      <c r="L24" s="1">
        <v>43</v>
      </c>
      <c r="M24" s="1">
        <v>77</v>
      </c>
    </row>
    <row r="25" spans="1:13" ht="19.5" x14ac:dyDescent="0.45">
      <c r="A25" s="5"/>
      <c r="B25" s="42" t="s">
        <v>25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58</v>
      </c>
      <c r="J25" s="1">
        <v>50</v>
      </c>
      <c r="K25" s="1">
        <v>51</v>
      </c>
      <c r="L25" s="1">
        <v>54</v>
      </c>
      <c r="M25" s="1">
        <v>39</v>
      </c>
    </row>
    <row r="26" spans="1:13" ht="19.5" x14ac:dyDescent="0.45">
      <c r="A26" s="5"/>
      <c r="B26" s="42" t="s">
        <v>27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16</v>
      </c>
      <c r="J26" s="1">
        <v>20</v>
      </c>
      <c r="K26" s="1">
        <v>12</v>
      </c>
      <c r="L26" s="1">
        <v>37</v>
      </c>
      <c r="M26" s="1">
        <v>83</v>
      </c>
    </row>
    <row r="27" spans="1:13" ht="19.5" x14ac:dyDescent="0.45">
      <c r="A27" s="5"/>
      <c r="B27" s="42" t="s">
        <v>34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24</v>
      </c>
      <c r="J27" s="1">
        <v>36</v>
      </c>
      <c r="K27" s="1">
        <v>29</v>
      </c>
      <c r="L27" s="1">
        <v>20</v>
      </c>
      <c r="M27" s="1">
        <v>33</v>
      </c>
    </row>
    <row r="28" spans="1:13" ht="19.5" x14ac:dyDescent="0.45">
      <c r="A28" s="5"/>
      <c r="B28" s="42" t="s">
        <v>22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35</v>
      </c>
      <c r="J28" s="1">
        <v>24</v>
      </c>
      <c r="K28" s="1">
        <v>33</v>
      </c>
      <c r="L28" s="1">
        <v>30</v>
      </c>
      <c r="M28" s="1">
        <v>76</v>
      </c>
    </row>
    <row r="29" spans="1:13" ht="19.5" x14ac:dyDescent="0.45">
      <c r="A29" s="5"/>
      <c r="B29" s="42" t="s">
        <v>15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66</v>
      </c>
      <c r="J29" s="1">
        <v>37</v>
      </c>
      <c r="K29" s="1">
        <v>59</v>
      </c>
      <c r="L29" s="1">
        <v>20</v>
      </c>
      <c r="M29" s="1">
        <v>47</v>
      </c>
    </row>
    <row r="30" spans="1:13" ht="19.5" x14ac:dyDescent="0.45">
      <c r="A30" s="5"/>
      <c r="B30" s="42" t="s">
        <v>33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13</v>
      </c>
      <c r="J30" s="1">
        <v>27</v>
      </c>
      <c r="K30" s="1">
        <v>23</v>
      </c>
      <c r="L30" s="1">
        <v>21</v>
      </c>
      <c r="M30" s="1">
        <v>65</v>
      </c>
    </row>
    <row r="31" spans="1:13" ht="19.5" x14ac:dyDescent="0.45">
      <c r="A31" s="5"/>
      <c r="B31" s="42" t="s">
        <v>14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51</v>
      </c>
      <c r="J31" s="1">
        <v>36</v>
      </c>
      <c r="K31" s="1">
        <v>46</v>
      </c>
      <c r="L31" s="1">
        <v>27</v>
      </c>
      <c r="M31" s="1">
        <v>40</v>
      </c>
    </row>
    <row r="32" spans="1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3.7507134656594152</v>
      </c>
      <c r="J38" s="76">
        <f ca="1">$G38*(RAND()-0.5)</f>
        <v>5.1348141154152858</v>
      </c>
      <c r="K38" s="76">
        <f ca="1">$G38*(RAND()-0.5)</f>
        <v>-7.0448281182430241</v>
      </c>
      <c r="L38" s="76">
        <f ca="1">$G38*(RAND()-0.5)</f>
        <v>-3.4216394904721326</v>
      </c>
      <c r="M38" s="76">
        <f ca="1">$G38*(RAND()-0.5)</f>
        <v>5.9651754511083475</v>
      </c>
    </row>
    <row r="39" spans="2:13" ht="18.5" x14ac:dyDescent="0.35">
      <c r="B39" s="2"/>
      <c r="F39" s="76"/>
      <c r="G39" s="76"/>
      <c r="H39" s="76"/>
      <c r="I39" s="76">
        <v>30</v>
      </c>
      <c r="J39" s="76">
        <v>30</v>
      </c>
      <c r="K39" s="76">
        <v>30</v>
      </c>
      <c r="L39" s="76">
        <v>5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0.38643833189502563</v>
      </c>
      <c r="J40" s="76">
        <f>CORREL($C$3:$C$31,J$3:J$31)</f>
        <v>0.47371241960016064</v>
      </c>
      <c r="K40" s="76">
        <f>CORREL($C$3:$C$31,K$3:K$31)</f>
        <v>0.40028680247452364</v>
      </c>
      <c r="L40" s="76">
        <f>CORREL($C$3:$C$31,L$3:L$31)</f>
        <v>0.97907681254828294</v>
      </c>
      <c r="M40" s="76">
        <f>CORREL($C$3:$C$31,M$3:M$31)</f>
        <v>0.27254045798042376</v>
      </c>
    </row>
    <row r="41" spans="2:13" ht="18.5" x14ac:dyDescent="0.35">
      <c r="B41" s="2"/>
    </row>
    <row r="43" spans="2:13" ht="18.5" x14ac:dyDescent="0.35">
      <c r="B43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{BADD62B0-71BB-4EB6-AE5A-4458D2C8495C}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{C472BAF6-25CA-4724-B151-4CE303625763}</x14:id>
        </ext>
      </extLst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{41FC15D3-50C2-4C84-B5D7-8EACEEDA957F}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{A4F008EB-0432-4C86-B309-D8FD7DFCE5DD}</x14:id>
        </ext>
      </extLst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{281862DA-96DD-4BCF-B944-0E7688070469}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{3ABEB67A-B4B9-4BAF-96BC-BECE508E58D9}</x14:id>
        </ext>
      </extLst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{A8E8678F-7AF2-40C9-9AB3-0826CD8A939A}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{54F56102-4154-4855-AE49-218D5881372D}</x14:id>
        </ext>
      </extLst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{68CAB8E7-414C-4F0A-8322-D397F1A51BC8}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{5176CB7F-0819-4A70-9189-6A865C153329}</x14:id>
        </ext>
      </extLst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{D19101B4-435D-49C6-8FE3-C4DE285FA14D}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{5FC314C1-1415-4F4C-AB10-1C0AA3A9C9E2}</x14:id>
        </ext>
      </extLst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{7B94D502-8960-4673-9C25-6947CC93CB59}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{8889ADC6-F393-4AA9-8E13-6D69621561D3}</x14:id>
        </ext>
      </extLst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{4E137D84-4EF7-4514-906F-C1FDC6147301}</x14:id>
        </ext>
      </extLst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{9406CC8E-0538-4152-A2B4-8D854A2C956B}</x14:id>
        </ext>
      </extLst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{873CBB60-D179-4609-90BA-AF91B434FB71}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{D59BDD59-53FF-4097-AA05-73E6102B0CD0}</x14:id>
        </ext>
      </extLst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{DE94C213-2F95-4D58-97EA-CFECC1E4F637}</x14:id>
        </ext>
      </extLst>
    </cfRule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{A82D76E1-E50B-44C3-A786-1ABDA778F12F}</x14:id>
        </ext>
      </extLst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{902EDA8F-C6E6-4773-8F0F-8DCCC892CC82}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{D64FC0CE-0AEA-443F-A405-A844B1354F44}</x14:id>
        </ext>
      </extLst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ADD62B0-71BB-4EB6-AE5A-4458D2C8495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472BAF6-25CA-4724-B151-4CE30362576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41FC15D3-50C2-4C84-B5D7-8EACEEDA957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4F008EB-0432-4C86-B309-D8FD7DFCE5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281862DA-96DD-4BCF-B944-0E768807046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ABEB67A-B4B9-4BAF-96BC-BECE508E58D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A8E8678F-7AF2-40C9-9AB3-0826CD8A939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4F56102-4154-4855-AE49-218D5881372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68CAB8E7-414C-4F0A-8322-D397F1A51BC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176CB7F-0819-4A70-9189-6A865C15332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D19101B4-435D-49C6-8FE3-C4DE285FA14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FC314C1-1415-4F4C-AB10-1C0AA3A9C9E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7B94D502-8960-4673-9C25-6947CC93CB5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889ADC6-F393-4AA9-8E13-6D69621561D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4E137D84-4EF7-4514-906F-C1FDC614730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406CC8E-0538-4152-A2B4-8D854A2C956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873CBB60-D179-4609-90BA-AF91B434FB7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59BDD59-53FF-4097-AA05-73E6102B0CD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DE94C213-2F95-4D58-97EA-CFECC1E4F63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82D76E1-E50B-44C3-A786-1ABDA778F12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902EDA8F-C6E6-4773-8F0F-8DCCC892CC8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64FC0CE-0AEA-443F-A405-A844B1354F4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59D1-910C-4706-97D8-4ADEAB831E4E}">
  <sheetPr codeName="Sheet74"/>
  <dimension ref="A1:O43"/>
  <sheetViews>
    <sheetView workbookViewId="0"/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5" s="6" customFormat="1" ht="45" customHeight="1" x14ac:dyDescent="0.35">
      <c r="B1" s="45"/>
    </row>
    <row r="2" spans="1:15" ht="50.25" customHeight="1" x14ac:dyDescent="0.35">
      <c r="B2" s="41" t="s">
        <v>0</v>
      </c>
      <c r="C2" s="41" t="s">
        <v>11</v>
      </c>
      <c r="D2" s="41" t="s">
        <v>5</v>
      </c>
      <c r="E2" s="41" t="s">
        <v>9</v>
      </c>
      <c r="F2" s="41" t="s">
        <v>2</v>
      </c>
      <c r="G2" s="41" t="s">
        <v>10</v>
      </c>
      <c r="H2" s="41" t="s">
        <v>3</v>
      </c>
      <c r="I2" s="41" t="s">
        <v>4</v>
      </c>
      <c r="J2" s="41" t="s">
        <v>8</v>
      </c>
      <c r="K2" s="41" t="s">
        <v>1</v>
      </c>
      <c r="L2" s="41" t="s">
        <v>6</v>
      </c>
      <c r="M2" s="41" t="s">
        <v>7</v>
      </c>
    </row>
    <row r="3" spans="1:15" ht="19.5" x14ac:dyDescent="0.45">
      <c r="A3" s="5"/>
      <c r="B3" s="42" t="s">
        <v>40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34</v>
      </c>
      <c r="J3" s="1">
        <v>56</v>
      </c>
      <c r="K3" s="1">
        <v>39</v>
      </c>
      <c r="L3" s="1">
        <v>51</v>
      </c>
      <c r="M3" s="1">
        <v>40</v>
      </c>
    </row>
    <row r="4" spans="1:15" ht="19.5" x14ac:dyDescent="0.45">
      <c r="A4" s="5"/>
      <c r="B4" s="42" t="s">
        <v>30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47</v>
      </c>
      <c r="J4" s="1">
        <v>35</v>
      </c>
      <c r="K4" s="1">
        <v>35</v>
      </c>
      <c r="L4" s="1">
        <v>68</v>
      </c>
      <c r="M4" s="1">
        <v>63</v>
      </c>
    </row>
    <row r="5" spans="1:15" ht="19.5" x14ac:dyDescent="0.45">
      <c r="A5" s="5"/>
      <c r="B5" s="42" t="s">
        <v>35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53</v>
      </c>
      <c r="J5" s="1">
        <v>67</v>
      </c>
      <c r="K5" s="1">
        <v>48</v>
      </c>
      <c r="L5" s="1">
        <v>63</v>
      </c>
      <c r="M5" s="1">
        <v>63</v>
      </c>
    </row>
    <row r="6" spans="1:15" ht="19.5" x14ac:dyDescent="0.45">
      <c r="A6" s="5"/>
      <c r="B6" s="42" t="s">
        <v>32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52</v>
      </c>
      <c r="J6" s="1">
        <v>62</v>
      </c>
      <c r="K6" s="1">
        <v>58</v>
      </c>
      <c r="L6" s="1">
        <v>41</v>
      </c>
      <c r="M6" s="1">
        <v>35</v>
      </c>
    </row>
    <row r="7" spans="1:15" ht="19.5" x14ac:dyDescent="0.45">
      <c r="A7" s="5"/>
      <c r="B7" s="42" t="s">
        <v>36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40</v>
      </c>
      <c r="J7" s="1">
        <v>29</v>
      </c>
      <c r="K7" s="1">
        <v>41</v>
      </c>
      <c r="L7" s="1">
        <v>46</v>
      </c>
      <c r="M7" s="1">
        <v>55</v>
      </c>
    </row>
    <row r="8" spans="1:15" ht="19.5" x14ac:dyDescent="0.45">
      <c r="A8" s="5"/>
      <c r="B8" s="42" t="s">
        <v>31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20</v>
      </c>
      <c r="J8" s="1">
        <v>53</v>
      </c>
      <c r="K8" s="1">
        <v>24</v>
      </c>
      <c r="L8" s="1">
        <v>48</v>
      </c>
      <c r="M8" s="1">
        <v>64</v>
      </c>
    </row>
    <row r="9" spans="1:15" ht="19.5" x14ac:dyDescent="0.45">
      <c r="A9" s="5"/>
      <c r="B9" s="42" t="s">
        <v>28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37</v>
      </c>
      <c r="J9" s="1">
        <v>78</v>
      </c>
      <c r="K9" s="1">
        <v>45</v>
      </c>
      <c r="L9" s="1">
        <v>59</v>
      </c>
      <c r="M9" s="1">
        <v>67</v>
      </c>
    </row>
    <row r="10" spans="1:15" ht="19.5" x14ac:dyDescent="0.45">
      <c r="A10" s="5"/>
      <c r="B10" s="42" t="s">
        <v>26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23</v>
      </c>
      <c r="J10" s="1">
        <v>40</v>
      </c>
      <c r="K10" s="1">
        <v>15</v>
      </c>
      <c r="L10" s="1">
        <v>32</v>
      </c>
      <c r="M10" s="1">
        <v>33</v>
      </c>
    </row>
    <row r="11" spans="1:15" ht="19.5" x14ac:dyDescent="0.45">
      <c r="A11" s="5"/>
      <c r="B11" s="42" t="s">
        <v>17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40</v>
      </c>
      <c r="J11" s="1">
        <v>19</v>
      </c>
      <c r="K11" s="1">
        <v>25</v>
      </c>
      <c r="L11" s="1">
        <v>25</v>
      </c>
      <c r="M11" s="1">
        <v>34</v>
      </c>
    </row>
    <row r="12" spans="1:15" ht="19.5" x14ac:dyDescent="0.45">
      <c r="A12" s="5"/>
      <c r="B12" s="42" t="s">
        <v>23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72</v>
      </c>
      <c r="J12" s="1">
        <v>75</v>
      </c>
      <c r="K12" s="1">
        <v>81</v>
      </c>
      <c r="L12" s="1">
        <v>72</v>
      </c>
      <c r="M12" s="1">
        <v>63</v>
      </c>
    </row>
    <row r="13" spans="1:15" ht="19.5" x14ac:dyDescent="0.45">
      <c r="A13" s="5"/>
      <c r="B13" s="42" t="s">
        <v>12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71</v>
      </c>
      <c r="J13" s="1">
        <v>37</v>
      </c>
      <c r="K13" s="1">
        <v>66</v>
      </c>
      <c r="L13" s="1">
        <v>42</v>
      </c>
      <c r="M13" s="1">
        <v>45</v>
      </c>
    </row>
    <row r="14" spans="1:15" ht="21" customHeight="1" x14ac:dyDescent="0.45">
      <c r="A14" s="5"/>
      <c r="B14" s="42" t="s">
        <v>29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45</v>
      </c>
      <c r="J14" s="1">
        <v>45</v>
      </c>
      <c r="K14" s="1">
        <v>48</v>
      </c>
      <c r="L14" s="1">
        <v>29</v>
      </c>
      <c r="M14" s="1">
        <v>63</v>
      </c>
    </row>
    <row r="15" spans="1:15" ht="19.5" x14ac:dyDescent="0.45">
      <c r="A15" s="5"/>
      <c r="B15" s="42" t="s">
        <v>20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30</v>
      </c>
      <c r="J15" s="1">
        <v>28</v>
      </c>
      <c r="K15" s="1">
        <v>32</v>
      </c>
      <c r="L15" s="1">
        <v>16</v>
      </c>
      <c r="M15" s="1">
        <v>82</v>
      </c>
      <c r="O15" t="s">
        <v>200</v>
      </c>
    </row>
    <row r="16" spans="1:15" ht="19.5" x14ac:dyDescent="0.45">
      <c r="A16" s="5"/>
      <c r="B16" s="42" t="s">
        <v>37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28</v>
      </c>
      <c r="J16" s="1">
        <v>29</v>
      </c>
      <c r="K16" s="1">
        <v>30</v>
      </c>
      <c r="L16" s="1">
        <v>53</v>
      </c>
      <c r="M16" s="1">
        <v>64</v>
      </c>
    </row>
    <row r="17" spans="1:13" ht="19.5" x14ac:dyDescent="0.45">
      <c r="A17" s="5"/>
      <c r="B17" s="42" t="s">
        <v>16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45</v>
      </c>
      <c r="J17" s="1">
        <v>23</v>
      </c>
      <c r="K17" s="1">
        <v>50</v>
      </c>
      <c r="L17" s="1">
        <v>42</v>
      </c>
      <c r="M17" s="1">
        <v>64</v>
      </c>
    </row>
    <row r="18" spans="1:13" ht="19.5" x14ac:dyDescent="0.45">
      <c r="A18" s="5"/>
      <c r="B18" s="42" t="s">
        <v>38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56</v>
      </c>
      <c r="J18" s="1">
        <v>35</v>
      </c>
      <c r="K18" s="1">
        <v>54</v>
      </c>
      <c r="L18" s="1">
        <v>71</v>
      </c>
      <c r="M18" s="1">
        <v>88</v>
      </c>
    </row>
    <row r="19" spans="1:13" ht="19.5" x14ac:dyDescent="0.45">
      <c r="A19" s="5"/>
      <c r="B19" s="42" t="s">
        <v>24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60</v>
      </c>
      <c r="J19" s="1">
        <v>41</v>
      </c>
      <c r="K19" s="1">
        <v>65</v>
      </c>
      <c r="L19" s="1">
        <v>61</v>
      </c>
      <c r="M19" s="1">
        <v>73</v>
      </c>
    </row>
    <row r="20" spans="1:13" ht="19.5" x14ac:dyDescent="0.45">
      <c r="A20" s="5"/>
      <c r="B20" s="42" t="s">
        <v>21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43</v>
      </c>
      <c r="J20" s="1">
        <v>53</v>
      </c>
      <c r="K20" s="1">
        <v>40</v>
      </c>
      <c r="L20" s="1">
        <v>18</v>
      </c>
      <c r="M20" s="1">
        <v>32</v>
      </c>
    </row>
    <row r="21" spans="1:13" ht="19.5" x14ac:dyDescent="0.45">
      <c r="A21" s="5"/>
      <c r="B21" s="42" t="s">
        <v>13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12</v>
      </c>
      <c r="J21" s="1">
        <v>11</v>
      </c>
      <c r="K21" s="1">
        <v>11</v>
      </c>
      <c r="L21" s="1">
        <v>22</v>
      </c>
      <c r="M21" s="1">
        <v>64</v>
      </c>
    </row>
    <row r="22" spans="1:13" ht="19.5" x14ac:dyDescent="0.45">
      <c r="A22" s="5"/>
      <c r="B22" s="42" t="s">
        <v>18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51</v>
      </c>
      <c r="J22" s="1">
        <v>59</v>
      </c>
      <c r="K22" s="1">
        <v>52</v>
      </c>
      <c r="L22" s="1">
        <v>38</v>
      </c>
      <c r="M22" s="1">
        <v>29</v>
      </c>
    </row>
    <row r="23" spans="1:13" ht="19.5" x14ac:dyDescent="0.45">
      <c r="A23" s="5"/>
      <c r="B23" s="42" t="s">
        <v>19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20</v>
      </c>
      <c r="J23" s="1">
        <v>32</v>
      </c>
      <c r="K23" s="1">
        <v>25</v>
      </c>
      <c r="L23" s="1">
        <v>29</v>
      </c>
      <c r="M23" s="1">
        <v>70</v>
      </c>
    </row>
    <row r="24" spans="1:13" ht="19.5" x14ac:dyDescent="0.45">
      <c r="A24" s="5"/>
      <c r="B24" s="42" t="s">
        <v>39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38</v>
      </c>
      <c r="J24" s="1">
        <v>42</v>
      </c>
      <c r="K24" s="1">
        <v>41</v>
      </c>
      <c r="L24" s="1">
        <v>43</v>
      </c>
      <c r="M24" s="1">
        <v>77</v>
      </c>
    </row>
    <row r="25" spans="1:13" ht="19.5" x14ac:dyDescent="0.45">
      <c r="A25" s="5"/>
      <c r="B25" s="42" t="s">
        <v>25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58</v>
      </c>
      <c r="J25" s="1">
        <v>50</v>
      </c>
      <c r="K25" s="1">
        <v>51</v>
      </c>
      <c r="L25" s="1">
        <v>54</v>
      </c>
      <c r="M25" s="1">
        <v>39</v>
      </c>
    </row>
    <row r="26" spans="1:13" ht="19.5" x14ac:dyDescent="0.45">
      <c r="A26" s="5"/>
      <c r="B26" s="42" t="s">
        <v>27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16</v>
      </c>
      <c r="J26" s="1">
        <v>20</v>
      </c>
      <c r="K26" s="1">
        <v>12</v>
      </c>
      <c r="L26" s="1">
        <v>37</v>
      </c>
      <c r="M26" s="1">
        <v>83</v>
      </c>
    </row>
    <row r="27" spans="1:13" ht="19.5" x14ac:dyDescent="0.45">
      <c r="A27" s="5"/>
      <c r="B27" s="42" t="s">
        <v>34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24</v>
      </c>
      <c r="J27" s="1">
        <v>36</v>
      </c>
      <c r="K27" s="1">
        <v>29</v>
      </c>
      <c r="L27" s="1">
        <v>20</v>
      </c>
      <c r="M27" s="1">
        <v>33</v>
      </c>
    </row>
    <row r="28" spans="1:13" ht="19.5" x14ac:dyDescent="0.45">
      <c r="A28" s="5"/>
      <c r="B28" s="42" t="s">
        <v>22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35</v>
      </c>
      <c r="J28" s="1">
        <v>24</v>
      </c>
      <c r="K28" s="1">
        <v>33</v>
      </c>
      <c r="L28" s="1">
        <v>30</v>
      </c>
      <c r="M28" s="1">
        <v>76</v>
      </c>
    </row>
    <row r="29" spans="1:13" ht="19.5" x14ac:dyDescent="0.45">
      <c r="A29" s="5"/>
      <c r="B29" s="42" t="s">
        <v>15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66</v>
      </c>
      <c r="J29" s="1">
        <v>37</v>
      </c>
      <c r="K29" s="1">
        <v>59</v>
      </c>
      <c r="L29" s="1">
        <v>20</v>
      </c>
      <c r="M29" s="1">
        <v>47</v>
      </c>
    </row>
    <row r="30" spans="1:13" ht="19.5" x14ac:dyDescent="0.45">
      <c r="A30" s="5"/>
      <c r="B30" s="42" t="s">
        <v>33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13</v>
      </c>
      <c r="J30" s="1">
        <v>27</v>
      </c>
      <c r="K30" s="1">
        <v>23</v>
      </c>
      <c r="L30" s="1">
        <v>21</v>
      </c>
      <c r="M30" s="1">
        <v>65</v>
      </c>
    </row>
    <row r="31" spans="1:13" ht="19.5" x14ac:dyDescent="0.45">
      <c r="A31" s="5"/>
      <c r="B31" s="42" t="s">
        <v>14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51</v>
      </c>
      <c r="J31" s="1">
        <v>36</v>
      </c>
      <c r="K31" s="1">
        <v>46</v>
      </c>
      <c r="L31" s="1">
        <v>27</v>
      </c>
      <c r="M31" s="1">
        <v>40</v>
      </c>
    </row>
    <row r="32" spans="1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-0.97603649011682558</v>
      </c>
      <c r="J38" s="76">
        <f ca="1">$G38*(RAND()-0.5)</f>
        <v>-2.4834638726819374</v>
      </c>
      <c r="K38" s="76">
        <f ca="1">$G38*(RAND()-0.5)</f>
        <v>6.1783572125237063</v>
      </c>
      <c r="L38" s="76">
        <f ca="1">$G38*(RAND()-0.5)</f>
        <v>-6.6851389645377965</v>
      </c>
      <c r="M38" s="76">
        <f ca="1">$G38*(RAND()-0.5)</f>
        <v>-0.76350980300571303</v>
      </c>
    </row>
    <row r="39" spans="2:13" ht="18.5" x14ac:dyDescent="0.35">
      <c r="B39" s="2"/>
      <c r="F39" s="76"/>
      <c r="G39" s="76"/>
      <c r="H39" s="76"/>
      <c r="I39" s="76">
        <v>30</v>
      </c>
      <c r="J39" s="76">
        <v>30</v>
      </c>
      <c r="K39" s="76">
        <v>30</v>
      </c>
      <c r="L39" s="76">
        <v>5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0.38643833189502563</v>
      </c>
      <c r="J40" s="76">
        <f>CORREL($C$3:$C$31,J$3:J$31)</f>
        <v>0.47371241960016064</v>
      </c>
      <c r="K40" s="76">
        <f>CORREL($C$3:$C$31,K$3:K$31)</f>
        <v>0.40028680247452364</v>
      </c>
      <c r="L40" s="76">
        <f>CORREL($C$3:$C$31,L$3:L$31)</f>
        <v>0.97907681254828294</v>
      </c>
      <c r="M40" s="76">
        <f>CORREL($C$3:$C$31,M$3:M$31)</f>
        <v>0.27254045798042376</v>
      </c>
    </row>
    <row r="41" spans="2:13" ht="18.5" x14ac:dyDescent="0.35">
      <c r="B41" s="2"/>
    </row>
    <row r="43" spans="2:13" ht="18.5" x14ac:dyDescent="0.35">
      <c r="B43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0ECC-04BE-4062-9382-462349020324}">
  <sheetPr codeName="Sheet75"/>
  <dimension ref="A1:O43"/>
  <sheetViews>
    <sheetView workbookViewId="0"/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5" s="6" customFormat="1" ht="45" customHeight="1" x14ac:dyDescent="0.35">
      <c r="B1" s="45"/>
    </row>
    <row r="2" spans="1:15" ht="50.25" customHeight="1" x14ac:dyDescent="0.35">
      <c r="B2" s="41" t="s">
        <v>0</v>
      </c>
      <c r="C2" s="41" t="s">
        <v>11</v>
      </c>
      <c r="D2" s="41" t="s">
        <v>5</v>
      </c>
      <c r="E2" s="41" t="s">
        <v>9</v>
      </c>
      <c r="F2" s="41" t="s">
        <v>2</v>
      </c>
      <c r="G2" s="41" t="s">
        <v>10</v>
      </c>
      <c r="H2" s="41" t="s">
        <v>3</v>
      </c>
      <c r="I2" s="41" t="s">
        <v>4</v>
      </c>
      <c r="J2" s="41" t="s">
        <v>8</v>
      </c>
      <c r="K2" s="41" t="s">
        <v>1</v>
      </c>
      <c r="L2" s="41" t="s">
        <v>6</v>
      </c>
      <c r="M2" s="41" t="s">
        <v>7</v>
      </c>
    </row>
    <row r="3" spans="1:15" ht="19.5" x14ac:dyDescent="0.45">
      <c r="A3" s="5"/>
      <c r="B3" s="46" t="s">
        <v>40</v>
      </c>
      <c r="C3" s="10">
        <v>47</v>
      </c>
      <c r="D3" s="10">
        <v>60</v>
      </c>
      <c r="E3" s="10">
        <v>72</v>
      </c>
      <c r="F3" s="10">
        <v>79</v>
      </c>
      <c r="G3" s="10">
        <v>73</v>
      </c>
      <c r="H3" s="10">
        <v>16</v>
      </c>
      <c r="I3" s="10">
        <v>34</v>
      </c>
      <c r="J3" s="10">
        <v>56</v>
      </c>
      <c r="K3" s="11">
        <v>39</v>
      </c>
      <c r="L3" s="11">
        <v>51</v>
      </c>
      <c r="M3" s="11">
        <v>40</v>
      </c>
    </row>
    <row r="4" spans="1:15" ht="19.5" x14ac:dyDescent="0.45">
      <c r="A4" s="5"/>
      <c r="B4" s="42" t="s">
        <v>30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47</v>
      </c>
      <c r="J4" s="1">
        <v>35</v>
      </c>
      <c r="K4" s="12">
        <v>35</v>
      </c>
      <c r="L4" s="12">
        <v>68</v>
      </c>
      <c r="M4" s="12">
        <v>63</v>
      </c>
    </row>
    <row r="5" spans="1:15" ht="19.5" x14ac:dyDescent="0.45">
      <c r="A5" s="5"/>
      <c r="B5" s="46" t="s">
        <v>35</v>
      </c>
      <c r="C5" s="10">
        <v>62</v>
      </c>
      <c r="D5" s="10">
        <v>19</v>
      </c>
      <c r="E5" s="10">
        <v>84</v>
      </c>
      <c r="F5" s="10">
        <v>48</v>
      </c>
      <c r="G5" s="10">
        <v>59</v>
      </c>
      <c r="H5" s="10">
        <v>35</v>
      </c>
      <c r="I5" s="10">
        <v>53</v>
      </c>
      <c r="J5" s="10">
        <v>67</v>
      </c>
      <c r="K5" s="11">
        <v>48</v>
      </c>
      <c r="L5" s="11">
        <v>63</v>
      </c>
      <c r="M5" s="11">
        <v>63</v>
      </c>
    </row>
    <row r="6" spans="1:15" ht="19.5" x14ac:dyDescent="0.45">
      <c r="A6" s="5"/>
      <c r="B6" s="42" t="s">
        <v>32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52</v>
      </c>
      <c r="J6" s="1">
        <v>62</v>
      </c>
      <c r="K6" s="12">
        <v>58</v>
      </c>
      <c r="L6" s="12">
        <v>41</v>
      </c>
      <c r="M6" s="12">
        <v>35</v>
      </c>
    </row>
    <row r="7" spans="1:15" ht="19.5" x14ac:dyDescent="0.45">
      <c r="A7" s="5"/>
      <c r="B7" s="46" t="s">
        <v>36</v>
      </c>
      <c r="C7" s="10">
        <v>43</v>
      </c>
      <c r="D7" s="10">
        <v>36</v>
      </c>
      <c r="E7" s="10">
        <v>15</v>
      </c>
      <c r="F7" s="10">
        <v>48</v>
      </c>
      <c r="G7" s="10">
        <v>37</v>
      </c>
      <c r="H7" s="10">
        <v>45</v>
      </c>
      <c r="I7" s="10">
        <v>40</v>
      </c>
      <c r="J7" s="10">
        <v>29</v>
      </c>
      <c r="K7" s="11">
        <v>41</v>
      </c>
      <c r="L7" s="11">
        <v>46</v>
      </c>
      <c r="M7" s="11">
        <v>55</v>
      </c>
    </row>
    <row r="8" spans="1:15" ht="19.5" x14ac:dyDescent="0.45">
      <c r="A8" s="5"/>
      <c r="B8" s="42" t="s">
        <v>31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20</v>
      </c>
      <c r="J8" s="1">
        <v>53</v>
      </c>
      <c r="K8" s="12">
        <v>24</v>
      </c>
      <c r="L8" s="12">
        <v>48</v>
      </c>
      <c r="M8" s="12">
        <v>64</v>
      </c>
    </row>
    <row r="9" spans="1:15" ht="19.5" x14ac:dyDescent="0.45">
      <c r="A9" s="5"/>
      <c r="B9" s="46" t="s">
        <v>28</v>
      </c>
      <c r="C9" s="10">
        <v>65</v>
      </c>
      <c r="D9" s="10">
        <v>37</v>
      </c>
      <c r="E9" s="10">
        <v>39</v>
      </c>
      <c r="F9" s="10">
        <v>95</v>
      </c>
      <c r="G9" s="10">
        <v>42</v>
      </c>
      <c r="H9" s="10">
        <v>59</v>
      </c>
      <c r="I9" s="10">
        <v>37</v>
      </c>
      <c r="J9" s="10">
        <v>78</v>
      </c>
      <c r="K9" s="11">
        <v>45</v>
      </c>
      <c r="L9" s="11">
        <v>59</v>
      </c>
      <c r="M9" s="11">
        <v>67</v>
      </c>
    </row>
    <row r="10" spans="1:15" ht="19.5" x14ac:dyDescent="0.45">
      <c r="A10" s="5"/>
      <c r="B10" s="42" t="s">
        <v>26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23</v>
      </c>
      <c r="J10" s="1">
        <v>40</v>
      </c>
      <c r="K10" s="12">
        <v>15</v>
      </c>
      <c r="L10" s="12">
        <v>32</v>
      </c>
      <c r="M10" s="12">
        <v>33</v>
      </c>
    </row>
    <row r="11" spans="1:15" ht="19.5" x14ac:dyDescent="0.45">
      <c r="A11" s="5"/>
      <c r="B11" s="46" t="s">
        <v>17</v>
      </c>
      <c r="C11" s="10">
        <v>28</v>
      </c>
      <c r="D11" s="10">
        <v>12</v>
      </c>
      <c r="E11" s="10">
        <v>20</v>
      </c>
      <c r="F11" s="10">
        <v>66</v>
      </c>
      <c r="G11" s="10">
        <v>15</v>
      </c>
      <c r="H11" s="10">
        <v>25</v>
      </c>
      <c r="I11" s="10">
        <v>40</v>
      </c>
      <c r="J11" s="10">
        <v>19</v>
      </c>
      <c r="K11" s="11">
        <v>25</v>
      </c>
      <c r="L11" s="11">
        <v>25</v>
      </c>
      <c r="M11" s="11">
        <v>34</v>
      </c>
    </row>
    <row r="12" spans="1:15" ht="19.5" x14ac:dyDescent="0.45">
      <c r="A12" s="5"/>
      <c r="B12" s="42" t="s">
        <v>23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72</v>
      </c>
      <c r="J12" s="1">
        <v>75</v>
      </c>
      <c r="K12" s="12">
        <v>81</v>
      </c>
      <c r="L12" s="12">
        <v>72</v>
      </c>
      <c r="M12" s="12">
        <v>63</v>
      </c>
    </row>
    <row r="13" spans="1:15" ht="19.5" x14ac:dyDescent="0.45">
      <c r="A13" s="5"/>
      <c r="B13" s="46" t="s">
        <v>12</v>
      </c>
      <c r="C13" s="10">
        <v>36</v>
      </c>
      <c r="D13" s="10">
        <v>47</v>
      </c>
      <c r="E13" s="10">
        <v>37</v>
      </c>
      <c r="F13" s="10">
        <v>67</v>
      </c>
      <c r="G13" s="10">
        <v>25</v>
      </c>
      <c r="H13" s="10">
        <v>27</v>
      </c>
      <c r="I13" s="10">
        <v>71</v>
      </c>
      <c r="J13" s="10">
        <v>37</v>
      </c>
      <c r="K13" s="11">
        <v>66</v>
      </c>
      <c r="L13" s="11">
        <v>42</v>
      </c>
      <c r="M13" s="11">
        <v>45</v>
      </c>
    </row>
    <row r="14" spans="1:15" ht="21" customHeight="1" x14ac:dyDescent="0.45">
      <c r="A14" s="5"/>
      <c r="B14" s="42" t="s">
        <v>29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45</v>
      </c>
      <c r="J14" s="1">
        <v>45</v>
      </c>
      <c r="K14" s="12">
        <v>48</v>
      </c>
      <c r="L14" s="12">
        <v>29</v>
      </c>
      <c r="M14" s="12">
        <v>63</v>
      </c>
    </row>
    <row r="15" spans="1:15" ht="19.5" x14ac:dyDescent="0.45">
      <c r="A15" s="5"/>
      <c r="B15" s="46" t="s">
        <v>20</v>
      </c>
      <c r="C15" s="10">
        <v>16</v>
      </c>
      <c r="D15" s="10">
        <v>51</v>
      </c>
      <c r="E15" s="10">
        <v>35</v>
      </c>
      <c r="F15" s="10">
        <v>83</v>
      </c>
      <c r="G15" s="10">
        <v>40</v>
      </c>
      <c r="H15" s="10">
        <v>28</v>
      </c>
      <c r="I15" s="10">
        <v>30</v>
      </c>
      <c r="J15" s="10">
        <v>28</v>
      </c>
      <c r="K15" s="11">
        <v>32</v>
      </c>
      <c r="L15" s="11">
        <v>16</v>
      </c>
      <c r="M15" s="11">
        <v>82</v>
      </c>
      <c r="O15" t="s">
        <v>200</v>
      </c>
    </row>
    <row r="16" spans="1:15" ht="19.5" x14ac:dyDescent="0.45">
      <c r="A16" s="5"/>
      <c r="B16" s="42" t="s">
        <v>37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28</v>
      </c>
      <c r="J16" s="1">
        <v>29</v>
      </c>
      <c r="K16" s="12">
        <v>30</v>
      </c>
      <c r="L16" s="12">
        <v>53</v>
      </c>
      <c r="M16" s="12">
        <v>64</v>
      </c>
    </row>
    <row r="17" spans="1:13" ht="19.5" x14ac:dyDescent="0.45">
      <c r="A17" s="5"/>
      <c r="B17" s="46" t="s">
        <v>16</v>
      </c>
      <c r="C17" s="10">
        <v>42</v>
      </c>
      <c r="D17" s="10">
        <v>53</v>
      </c>
      <c r="E17" s="10">
        <v>39</v>
      </c>
      <c r="F17" s="10">
        <v>39</v>
      </c>
      <c r="G17" s="10">
        <v>65</v>
      </c>
      <c r="H17" s="10">
        <v>75</v>
      </c>
      <c r="I17" s="10">
        <v>45</v>
      </c>
      <c r="J17" s="10">
        <v>23</v>
      </c>
      <c r="K17" s="11">
        <v>50</v>
      </c>
      <c r="L17" s="11">
        <v>42</v>
      </c>
      <c r="M17" s="11">
        <v>64</v>
      </c>
    </row>
    <row r="18" spans="1:13" ht="19.5" x14ac:dyDescent="0.45">
      <c r="A18" s="5"/>
      <c r="B18" s="42" t="s">
        <v>38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56</v>
      </c>
      <c r="J18" s="1">
        <v>35</v>
      </c>
      <c r="K18" s="12">
        <v>54</v>
      </c>
      <c r="L18" s="12">
        <v>71</v>
      </c>
      <c r="M18" s="12">
        <v>88</v>
      </c>
    </row>
    <row r="19" spans="1:13" ht="19.5" x14ac:dyDescent="0.45">
      <c r="A19" s="5"/>
      <c r="B19" s="46" t="s">
        <v>24</v>
      </c>
      <c r="C19" s="10">
        <v>59</v>
      </c>
      <c r="D19" s="10">
        <v>31</v>
      </c>
      <c r="E19" s="10">
        <v>18</v>
      </c>
      <c r="F19" s="10">
        <v>49</v>
      </c>
      <c r="G19" s="10">
        <v>74</v>
      </c>
      <c r="H19" s="10">
        <v>73</v>
      </c>
      <c r="I19" s="10">
        <v>60</v>
      </c>
      <c r="J19" s="10">
        <v>41</v>
      </c>
      <c r="K19" s="11">
        <v>65</v>
      </c>
      <c r="L19" s="11">
        <v>61</v>
      </c>
      <c r="M19" s="11">
        <v>73</v>
      </c>
    </row>
    <row r="20" spans="1:13" ht="19.5" x14ac:dyDescent="0.45">
      <c r="A20" s="5"/>
      <c r="B20" s="42" t="s">
        <v>21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43</v>
      </c>
      <c r="J20" s="1">
        <v>53</v>
      </c>
      <c r="K20" s="12">
        <v>40</v>
      </c>
      <c r="L20" s="12">
        <v>18</v>
      </c>
      <c r="M20" s="12">
        <v>32</v>
      </c>
    </row>
    <row r="21" spans="1:13" ht="19.5" x14ac:dyDescent="0.45">
      <c r="A21" s="5"/>
      <c r="B21" s="46" t="s">
        <v>13</v>
      </c>
      <c r="C21" s="10">
        <v>24</v>
      </c>
      <c r="D21" s="10">
        <v>26</v>
      </c>
      <c r="E21" s="10">
        <v>40</v>
      </c>
      <c r="F21" s="10">
        <v>97</v>
      </c>
      <c r="G21" s="10">
        <v>11</v>
      </c>
      <c r="H21" s="10">
        <v>70</v>
      </c>
      <c r="I21" s="10">
        <v>12</v>
      </c>
      <c r="J21" s="10">
        <v>11</v>
      </c>
      <c r="K21" s="11">
        <v>11</v>
      </c>
      <c r="L21" s="11">
        <v>22</v>
      </c>
      <c r="M21" s="11">
        <v>64</v>
      </c>
    </row>
    <row r="22" spans="1:13" ht="19.5" x14ac:dyDescent="0.45">
      <c r="A22" s="5"/>
      <c r="B22" s="42" t="s">
        <v>18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51</v>
      </c>
      <c r="J22" s="1">
        <v>59</v>
      </c>
      <c r="K22" s="12">
        <v>52</v>
      </c>
      <c r="L22" s="12">
        <v>38</v>
      </c>
      <c r="M22" s="12">
        <v>29</v>
      </c>
    </row>
    <row r="23" spans="1:13" ht="19.5" x14ac:dyDescent="0.45">
      <c r="A23" s="5"/>
      <c r="B23" s="46" t="s">
        <v>19</v>
      </c>
      <c r="C23" s="10">
        <v>27</v>
      </c>
      <c r="D23" s="10">
        <v>44</v>
      </c>
      <c r="E23" s="10">
        <v>73</v>
      </c>
      <c r="F23" s="10">
        <v>50</v>
      </c>
      <c r="G23" s="10">
        <v>28</v>
      </c>
      <c r="H23" s="10">
        <v>29</v>
      </c>
      <c r="I23" s="10">
        <v>20</v>
      </c>
      <c r="J23" s="10">
        <v>32</v>
      </c>
      <c r="K23" s="11">
        <v>25</v>
      </c>
      <c r="L23" s="11">
        <v>29</v>
      </c>
      <c r="M23" s="11">
        <v>70</v>
      </c>
    </row>
    <row r="24" spans="1:13" ht="19.5" x14ac:dyDescent="0.45">
      <c r="A24" s="5"/>
      <c r="B24" s="42" t="s">
        <v>39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38</v>
      </c>
      <c r="J24" s="1">
        <v>42</v>
      </c>
      <c r="K24" s="12">
        <v>41</v>
      </c>
      <c r="L24" s="12">
        <v>43</v>
      </c>
      <c r="M24" s="12">
        <v>77</v>
      </c>
    </row>
    <row r="25" spans="1:13" ht="19.5" x14ac:dyDescent="0.45">
      <c r="A25" s="5"/>
      <c r="B25" s="46" t="s">
        <v>25</v>
      </c>
      <c r="C25" s="10">
        <v>56</v>
      </c>
      <c r="D25" s="10">
        <v>35</v>
      </c>
      <c r="E25" s="10">
        <v>80</v>
      </c>
      <c r="F25" s="10">
        <v>52</v>
      </c>
      <c r="G25" s="10">
        <v>18</v>
      </c>
      <c r="H25" s="10">
        <v>15</v>
      </c>
      <c r="I25" s="10">
        <v>58</v>
      </c>
      <c r="J25" s="10">
        <v>50</v>
      </c>
      <c r="K25" s="11">
        <v>51</v>
      </c>
      <c r="L25" s="11">
        <v>54</v>
      </c>
      <c r="M25" s="11">
        <v>39</v>
      </c>
    </row>
    <row r="26" spans="1:13" ht="19.5" x14ac:dyDescent="0.45">
      <c r="A26" s="5"/>
      <c r="B26" s="42" t="s">
        <v>27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16</v>
      </c>
      <c r="J26" s="1">
        <v>20</v>
      </c>
      <c r="K26" s="12">
        <v>12</v>
      </c>
      <c r="L26" s="12">
        <v>37</v>
      </c>
      <c r="M26" s="12">
        <v>83</v>
      </c>
    </row>
    <row r="27" spans="1:13" ht="19.5" x14ac:dyDescent="0.45">
      <c r="A27" s="5"/>
      <c r="B27" s="46" t="s">
        <v>34</v>
      </c>
      <c r="C27" s="10">
        <v>21</v>
      </c>
      <c r="D27" s="10">
        <v>21</v>
      </c>
      <c r="E27" s="10">
        <v>42</v>
      </c>
      <c r="F27" s="10">
        <v>90</v>
      </c>
      <c r="G27" s="10">
        <v>27</v>
      </c>
      <c r="H27" s="10">
        <v>68</v>
      </c>
      <c r="I27" s="10">
        <v>24</v>
      </c>
      <c r="J27" s="10">
        <v>36</v>
      </c>
      <c r="K27" s="11">
        <v>29</v>
      </c>
      <c r="L27" s="11">
        <v>20</v>
      </c>
      <c r="M27" s="11">
        <v>33</v>
      </c>
    </row>
    <row r="28" spans="1:13" ht="19.5" x14ac:dyDescent="0.45">
      <c r="A28" s="5"/>
      <c r="B28" s="42" t="s">
        <v>22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35</v>
      </c>
      <c r="J28" s="1">
        <v>24</v>
      </c>
      <c r="K28" s="12">
        <v>33</v>
      </c>
      <c r="L28" s="12">
        <v>30</v>
      </c>
      <c r="M28" s="12">
        <v>76</v>
      </c>
    </row>
    <row r="29" spans="1:13" ht="19.5" x14ac:dyDescent="0.45">
      <c r="A29" s="5"/>
      <c r="B29" s="46" t="s">
        <v>15</v>
      </c>
      <c r="C29" s="10">
        <v>25</v>
      </c>
      <c r="D29" s="10">
        <v>22</v>
      </c>
      <c r="E29" s="10">
        <v>20</v>
      </c>
      <c r="F29" s="10">
        <v>36</v>
      </c>
      <c r="G29" s="10">
        <v>23</v>
      </c>
      <c r="H29" s="10">
        <v>29</v>
      </c>
      <c r="I29" s="10">
        <v>66</v>
      </c>
      <c r="J29" s="10">
        <v>37</v>
      </c>
      <c r="K29" s="11">
        <v>59</v>
      </c>
      <c r="L29" s="11">
        <v>20</v>
      </c>
      <c r="M29" s="11">
        <v>47</v>
      </c>
    </row>
    <row r="30" spans="1:13" ht="19.5" x14ac:dyDescent="0.45">
      <c r="A30" s="5"/>
      <c r="B30" s="42" t="s">
        <v>33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13</v>
      </c>
      <c r="J30" s="1">
        <v>27</v>
      </c>
      <c r="K30" s="12">
        <v>23</v>
      </c>
      <c r="L30" s="12">
        <v>21</v>
      </c>
      <c r="M30" s="12">
        <v>65</v>
      </c>
    </row>
    <row r="31" spans="1:13" ht="19.5" x14ac:dyDescent="0.45">
      <c r="A31" s="5"/>
      <c r="B31" s="46" t="s">
        <v>14</v>
      </c>
      <c r="C31" s="10">
        <v>23</v>
      </c>
      <c r="D31" s="10">
        <v>50</v>
      </c>
      <c r="E31" s="10">
        <v>27</v>
      </c>
      <c r="F31" s="10">
        <v>58</v>
      </c>
      <c r="G31" s="10">
        <v>38</v>
      </c>
      <c r="H31" s="10">
        <v>18</v>
      </c>
      <c r="I31" s="10">
        <v>51</v>
      </c>
      <c r="J31" s="10">
        <v>36</v>
      </c>
      <c r="K31" s="11">
        <v>46</v>
      </c>
      <c r="L31" s="11">
        <v>27</v>
      </c>
      <c r="M31" s="11">
        <v>40</v>
      </c>
    </row>
    <row r="32" spans="1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1.106201678147104</v>
      </c>
      <c r="J38" s="76">
        <f ca="1">$G38*(RAND()-0.5)</f>
        <v>5.5383631313041706</v>
      </c>
      <c r="K38" s="76">
        <f ca="1">$G38*(RAND()-0.5)</f>
        <v>6.4041947357353228</v>
      </c>
      <c r="L38" s="76">
        <f ca="1">$G38*(RAND()-0.5)</f>
        <v>-3.673544458452473</v>
      </c>
      <c r="M38" s="76">
        <f ca="1">$G38*(RAND()-0.5)</f>
        <v>-0.77171916100235438</v>
      </c>
    </row>
    <row r="39" spans="2:13" ht="18.5" x14ac:dyDescent="0.35">
      <c r="B39" s="2"/>
      <c r="F39" s="76"/>
      <c r="G39" s="76"/>
      <c r="H39" s="76"/>
      <c r="I39" s="76">
        <v>30</v>
      </c>
      <c r="J39" s="76">
        <v>30</v>
      </c>
      <c r="K39" s="76">
        <v>30</v>
      </c>
      <c r="L39" s="76">
        <v>5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0.38643833189502563</v>
      </c>
      <c r="J40" s="76">
        <f>CORREL($C$3:$C$31,J$3:J$31)</f>
        <v>0.47371241960016064</v>
      </c>
      <c r="K40" s="76">
        <f>CORREL($C$3:$C$31,K$3:K$31)</f>
        <v>0.40028680247452364</v>
      </c>
      <c r="L40" s="76">
        <f>CORREL($C$3:$C$31,L$3:L$31)</f>
        <v>0.97907681254828294</v>
      </c>
      <c r="M40" s="76">
        <f>CORREL($C$3:$C$31,M$3:M$31)</f>
        <v>0.27254045798042376</v>
      </c>
    </row>
    <row r="41" spans="2:13" ht="18.5" x14ac:dyDescent="0.35">
      <c r="B41" s="2"/>
    </row>
    <row r="43" spans="2:13" ht="18.5" x14ac:dyDescent="0.35">
      <c r="B43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DF7A-BB26-427F-B953-F3A5545DDA96}">
  <sheetPr codeName="Sheet76"/>
  <dimension ref="A1:R41"/>
  <sheetViews>
    <sheetView workbookViewId="0"/>
  </sheetViews>
  <sheetFormatPr defaultColWidth="16.45312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8" ht="45" customHeight="1" x14ac:dyDescent="0.35">
      <c r="B1" s="44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8" ht="50.25" customHeight="1" x14ac:dyDescent="0.35">
      <c r="B2" s="41" t="s">
        <v>0</v>
      </c>
      <c r="C2" s="41" t="s">
        <v>8</v>
      </c>
      <c r="D2" s="41" t="s">
        <v>11</v>
      </c>
      <c r="E2" s="41" t="s">
        <v>5</v>
      </c>
      <c r="F2" s="41" t="s">
        <v>1</v>
      </c>
      <c r="G2" s="41" t="s">
        <v>7</v>
      </c>
      <c r="H2" s="41" t="s">
        <v>4</v>
      </c>
      <c r="I2" s="41" t="s">
        <v>10</v>
      </c>
      <c r="J2" s="41" t="s">
        <v>9</v>
      </c>
      <c r="K2" s="41" t="s">
        <v>2</v>
      </c>
      <c r="L2" s="41" t="s">
        <v>3</v>
      </c>
      <c r="M2" s="41" t="s">
        <v>6</v>
      </c>
    </row>
    <row r="3" spans="2:18" ht="19.5" x14ac:dyDescent="0.45">
      <c r="B3" s="42" t="s">
        <v>32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37</v>
      </c>
      <c r="J3" s="1">
        <v>67</v>
      </c>
      <c r="K3" s="1">
        <v>58</v>
      </c>
      <c r="L3" s="1">
        <v>59</v>
      </c>
      <c r="M3" s="1">
        <v>69</v>
      </c>
    </row>
    <row r="4" spans="2:18" ht="19.5" x14ac:dyDescent="0.45">
      <c r="B4" s="42" t="s">
        <v>36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16</v>
      </c>
      <c r="K4" s="1">
        <v>18</v>
      </c>
      <c r="L4" s="1">
        <v>19</v>
      </c>
      <c r="M4" s="1">
        <v>45</v>
      </c>
    </row>
    <row r="5" spans="2:18" ht="19.5" x14ac:dyDescent="0.45">
      <c r="B5" s="42" t="s">
        <v>13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53</v>
      </c>
      <c r="J5" s="1">
        <v>42</v>
      </c>
      <c r="K5" s="1">
        <v>37</v>
      </c>
      <c r="L5" s="1">
        <v>47</v>
      </c>
      <c r="M5" s="1">
        <v>39</v>
      </c>
      <c r="R5" t="s">
        <v>200</v>
      </c>
    </row>
    <row r="6" spans="2:18" ht="19.5" x14ac:dyDescent="0.45">
      <c r="B6" s="42" t="s">
        <v>17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47</v>
      </c>
      <c r="K6" s="1">
        <v>55</v>
      </c>
      <c r="L6" s="1">
        <v>49</v>
      </c>
      <c r="M6" s="1">
        <v>84</v>
      </c>
    </row>
    <row r="7" spans="2:18" ht="19.5" x14ac:dyDescent="0.45">
      <c r="B7" s="42" t="s">
        <v>40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28</v>
      </c>
      <c r="J7" s="1">
        <v>69</v>
      </c>
      <c r="K7" s="1">
        <v>61</v>
      </c>
      <c r="L7" s="1">
        <v>49</v>
      </c>
      <c r="M7" s="1">
        <v>65</v>
      </c>
    </row>
    <row r="8" spans="2:18" ht="19.5" x14ac:dyDescent="0.45">
      <c r="B8" s="42" t="s">
        <v>31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42</v>
      </c>
      <c r="K8" s="1">
        <v>33</v>
      </c>
      <c r="L8" s="1">
        <v>46</v>
      </c>
      <c r="M8" s="1">
        <v>42</v>
      </c>
    </row>
    <row r="9" spans="2:18" ht="19.5" x14ac:dyDescent="0.45">
      <c r="B9" s="42" t="s">
        <v>21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19</v>
      </c>
      <c r="J9" s="1">
        <v>37</v>
      </c>
      <c r="K9" s="1">
        <v>18</v>
      </c>
      <c r="L9" s="1">
        <v>47</v>
      </c>
      <c r="M9" s="1">
        <v>52</v>
      </c>
    </row>
    <row r="10" spans="2:18" ht="19.5" x14ac:dyDescent="0.45">
      <c r="B10" s="42" t="s">
        <v>35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83</v>
      </c>
      <c r="K10" s="1">
        <v>52</v>
      </c>
      <c r="L10" s="1">
        <v>83</v>
      </c>
      <c r="M10" s="1">
        <v>18</v>
      </c>
    </row>
    <row r="11" spans="2:18" ht="19.5" x14ac:dyDescent="0.45">
      <c r="B11" s="42" t="s">
        <v>38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56</v>
      </c>
      <c r="J11" s="1">
        <v>40</v>
      </c>
      <c r="K11" s="1">
        <v>64</v>
      </c>
      <c r="L11" s="1">
        <v>44</v>
      </c>
      <c r="M11" s="1">
        <v>34</v>
      </c>
    </row>
    <row r="12" spans="2:18" ht="19.5" x14ac:dyDescent="0.45">
      <c r="B12" s="42" t="s">
        <v>19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33</v>
      </c>
      <c r="K12" s="1">
        <v>21</v>
      </c>
      <c r="L12" s="1">
        <v>36</v>
      </c>
      <c r="M12" s="1">
        <v>40</v>
      </c>
    </row>
    <row r="13" spans="2:18" ht="19.5" x14ac:dyDescent="0.45">
      <c r="B13" s="42" t="s">
        <v>14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12</v>
      </c>
      <c r="J13" s="1">
        <v>22</v>
      </c>
      <c r="K13" s="1">
        <v>25</v>
      </c>
      <c r="L13" s="1">
        <v>21</v>
      </c>
      <c r="M13" s="1">
        <v>20</v>
      </c>
    </row>
    <row r="14" spans="2:18" ht="21" customHeight="1" x14ac:dyDescent="0.45">
      <c r="B14" s="42" t="s">
        <v>20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47</v>
      </c>
      <c r="K14" s="1">
        <v>46</v>
      </c>
      <c r="L14" s="1">
        <v>52</v>
      </c>
      <c r="M14" s="1">
        <v>57</v>
      </c>
    </row>
    <row r="15" spans="2:18" ht="19.5" x14ac:dyDescent="0.45">
      <c r="B15" s="42" t="s">
        <v>37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24</v>
      </c>
      <c r="J15" s="1">
        <v>30</v>
      </c>
      <c r="K15" s="1">
        <v>13</v>
      </c>
      <c r="L15" s="1">
        <v>29</v>
      </c>
      <c r="M15" s="1">
        <v>32</v>
      </c>
    </row>
    <row r="16" spans="2:18" ht="19.5" x14ac:dyDescent="0.45">
      <c r="B16" s="42" t="s">
        <v>22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29</v>
      </c>
      <c r="K16" s="1">
        <v>38</v>
      </c>
      <c r="L16" s="1">
        <v>25</v>
      </c>
      <c r="M16" s="1">
        <v>62</v>
      </c>
    </row>
    <row r="17" spans="2:13" ht="19.5" x14ac:dyDescent="0.45">
      <c r="B17" s="42" t="s">
        <v>15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36</v>
      </c>
      <c r="J17" s="1">
        <v>30</v>
      </c>
      <c r="K17" s="1">
        <v>38</v>
      </c>
      <c r="L17" s="1">
        <v>21</v>
      </c>
      <c r="M17" s="1">
        <v>15</v>
      </c>
    </row>
    <row r="18" spans="2:13" ht="19.5" x14ac:dyDescent="0.45">
      <c r="B18" s="42" t="s">
        <v>16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21</v>
      </c>
      <c r="K18" s="1">
        <v>22</v>
      </c>
      <c r="L18" s="1">
        <v>26</v>
      </c>
      <c r="M18" s="1">
        <v>20</v>
      </c>
    </row>
    <row r="19" spans="2:13" ht="19.5" x14ac:dyDescent="0.45">
      <c r="B19" s="42" t="s">
        <v>33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44</v>
      </c>
      <c r="J19" s="1">
        <v>54</v>
      </c>
      <c r="K19" s="1">
        <v>24</v>
      </c>
      <c r="L19" s="1">
        <v>58</v>
      </c>
      <c r="M19" s="1">
        <v>73</v>
      </c>
    </row>
    <row r="20" spans="2:13" ht="19.5" x14ac:dyDescent="0.45">
      <c r="B20" s="42" t="s">
        <v>23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57</v>
      </c>
      <c r="K20" s="1">
        <v>42</v>
      </c>
      <c r="L20" s="1">
        <v>60</v>
      </c>
      <c r="M20" s="1">
        <v>72</v>
      </c>
    </row>
    <row r="21" spans="2:13" ht="19.5" x14ac:dyDescent="0.45">
      <c r="B21" s="42" t="s">
        <v>25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50</v>
      </c>
      <c r="J21" s="1">
        <v>64</v>
      </c>
      <c r="K21" s="1">
        <v>20</v>
      </c>
      <c r="L21" s="1">
        <v>58</v>
      </c>
      <c r="M21" s="1">
        <v>27</v>
      </c>
    </row>
    <row r="22" spans="2:13" ht="19.5" x14ac:dyDescent="0.45">
      <c r="B22" s="42" t="s">
        <v>30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29</v>
      </c>
      <c r="K22" s="1">
        <v>37</v>
      </c>
      <c r="L22" s="1">
        <v>26</v>
      </c>
      <c r="M22" s="1">
        <v>59</v>
      </c>
    </row>
    <row r="23" spans="2:13" ht="19.5" x14ac:dyDescent="0.45">
      <c r="B23" s="42" t="s">
        <v>28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47</v>
      </c>
      <c r="J23" s="1">
        <v>27</v>
      </c>
      <c r="K23" s="1">
        <v>32</v>
      </c>
      <c r="L23" s="1">
        <v>32</v>
      </c>
      <c r="M23" s="1">
        <v>37</v>
      </c>
    </row>
    <row r="24" spans="2:13" ht="19.5" x14ac:dyDescent="0.45">
      <c r="B24" s="42" t="s">
        <v>29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24</v>
      </c>
      <c r="K24" s="1">
        <v>14</v>
      </c>
      <c r="L24" s="1">
        <v>16</v>
      </c>
      <c r="M24" s="1">
        <v>35</v>
      </c>
    </row>
    <row r="25" spans="2:13" ht="19.5" x14ac:dyDescent="0.45">
      <c r="B25" s="42" t="s">
        <v>24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24</v>
      </c>
      <c r="J25" s="1">
        <v>64</v>
      </c>
      <c r="K25" s="1">
        <v>42</v>
      </c>
      <c r="L25" s="1">
        <v>70</v>
      </c>
      <c r="M25" s="1">
        <v>69</v>
      </c>
    </row>
    <row r="26" spans="2:13" ht="19.5" x14ac:dyDescent="0.45">
      <c r="B26" s="42" t="s">
        <v>12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47</v>
      </c>
      <c r="K26" s="1">
        <v>49</v>
      </c>
      <c r="L26" s="1">
        <v>46</v>
      </c>
      <c r="M26" s="1">
        <v>80</v>
      </c>
    </row>
    <row r="27" spans="2:13" ht="19.5" x14ac:dyDescent="0.45">
      <c r="B27" s="42" t="s">
        <v>27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36</v>
      </c>
      <c r="J27" s="1">
        <v>46</v>
      </c>
      <c r="K27" s="1">
        <v>63</v>
      </c>
      <c r="L27" s="1">
        <v>36</v>
      </c>
      <c r="M27" s="1">
        <v>57</v>
      </c>
    </row>
    <row r="28" spans="2:13" ht="19.5" x14ac:dyDescent="0.45">
      <c r="B28" s="42" t="s">
        <v>34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35</v>
      </c>
      <c r="K28" s="1">
        <v>36</v>
      </c>
      <c r="L28" s="1">
        <v>48</v>
      </c>
      <c r="M28" s="1">
        <v>50</v>
      </c>
    </row>
    <row r="29" spans="2:13" ht="19.5" x14ac:dyDescent="0.45">
      <c r="B29" s="42" t="s">
        <v>18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16</v>
      </c>
      <c r="J29" s="1">
        <v>24</v>
      </c>
      <c r="K29" s="1">
        <v>21</v>
      </c>
      <c r="L29" s="1">
        <v>31</v>
      </c>
      <c r="M29" s="1">
        <v>98</v>
      </c>
    </row>
    <row r="30" spans="2:13" ht="19.5" x14ac:dyDescent="0.45">
      <c r="B30" s="42" t="s">
        <v>26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47</v>
      </c>
      <c r="K30" s="1">
        <v>36</v>
      </c>
      <c r="L30" s="1">
        <v>33</v>
      </c>
      <c r="M30" s="1">
        <v>49</v>
      </c>
    </row>
    <row r="31" spans="2:13" ht="19.5" x14ac:dyDescent="0.45">
      <c r="B31" s="42" t="s">
        <v>39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21</v>
      </c>
      <c r="J31" s="1">
        <v>29</v>
      </c>
      <c r="K31" s="1">
        <v>18</v>
      </c>
      <c r="L31" s="1">
        <v>21</v>
      </c>
      <c r="M31" s="1">
        <v>22</v>
      </c>
    </row>
    <row r="32" spans="2:13" ht="19.5" x14ac:dyDescent="0.45">
      <c r="B32" s="4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5" spans="2:13" x14ac:dyDescent="0.35">
      <c r="M35">
        <f>COUNTIF(I3:M31, "&lt;11")</f>
        <v>0</v>
      </c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3.6873036873123293</v>
      </c>
      <c r="J38" s="76">
        <f ca="1">$G38*(RAND()-0.5)</f>
        <v>4.4351738837566144</v>
      </c>
      <c r="K38" s="76">
        <f ca="1">$G38*(RAND()-0.5)</f>
        <v>-4.5715413152205775</v>
      </c>
      <c r="L38" s="76">
        <f ca="1">$G38*(RAND()-0.5)</f>
        <v>-2.545381032232795</v>
      </c>
      <c r="M38" s="76">
        <f ca="1">$G38*(RAND()-0.5)</f>
        <v>0.63598255957657945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0.20795367736972389</v>
      </c>
      <c r="J40" s="76">
        <f>CORREL($C$3:$C$31,J$3:J$31)</f>
        <v>0.56017475494142022</v>
      </c>
      <c r="K40" s="76">
        <f>CORREL($C$3:$C$31,K$3:K$31)</f>
        <v>0.99227475769340667</v>
      </c>
      <c r="L40" s="76">
        <f>CORREL($C$3:$C$31,L$3:L$31)</f>
        <v>0.45571640865706636</v>
      </c>
      <c r="M40" s="76">
        <f>CORREL($C$3:$C$31,M$3:M$31)</f>
        <v>0.31686323034917846</v>
      </c>
    </row>
    <row r="41" spans="2:13" ht="18.5" x14ac:dyDescent="0.35">
      <c r="B41" s="2"/>
    </row>
  </sheetData>
  <conditionalFormatting sqref="C2:C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:D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:E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:F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3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2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K2:K31">
    <cfRule type="colorScale" priority="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5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M2:M31">
    <cfRule type="colorScale" priority="6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AF5A-9542-480D-B623-52C51F38489E}">
  <sheetPr codeName="Sheet77"/>
  <dimension ref="A1:R41"/>
  <sheetViews>
    <sheetView workbookViewId="0"/>
  </sheetViews>
  <sheetFormatPr defaultColWidth="16.45312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8" ht="45" customHeight="1" x14ac:dyDescent="0.35">
      <c r="B1" s="44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8" ht="50.25" customHeight="1" x14ac:dyDescent="0.35">
      <c r="B2" s="41" t="s">
        <v>0</v>
      </c>
      <c r="C2" s="41" t="s">
        <v>8</v>
      </c>
      <c r="D2" s="41" t="s">
        <v>11</v>
      </c>
      <c r="E2" s="41" t="s">
        <v>5</v>
      </c>
      <c r="F2" s="41" t="s">
        <v>1</v>
      </c>
      <c r="G2" s="41" t="s">
        <v>7</v>
      </c>
      <c r="H2" s="41" t="s">
        <v>4</v>
      </c>
      <c r="I2" s="41" t="s">
        <v>10</v>
      </c>
      <c r="J2" s="41" t="s">
        <v>9</v>
      </c>
      <c r="K2" s="41" t="s">
        <v>2</v>
      </c>
      <c r="L2" s="41" t="s">
        <v>3</v>
      </c>
      <c r="M2" s="41" t="s">
        <v>6</v>
      </c>
    </row>
    <row r="3" spans="2:18" ht="19.5" x14ac:dyDescent="0.45">
      <c r="B3" s="42" t="s">
        <v>32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37</v>
      </c>
      <c r="J3" s="1">
        <v>67</v>
      </c>
      <c r="K3" s="1">
        <v>58</v>
      </c>
      <c r="L3" s="1">
        <v>59</v>
      </c>
      <c r="M3" s="1">
        <v>69</v>
      </c>
    </row>
    <row r="4" spans="2:18" ht="19.5" x14ac:dyDescent="0.45">
      <c r="B4" s="42" t="s">
        <v>36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16</v>
      </c>
      <c r="K4" s="1">
        <v>18</v>
      </c>
      <c r="L4" s="1">
        <v>19</v>
      </c>
      <c r="M4" s="1">
        <v>45</v>
      </c>
    </row>
    <row r="5" spans="2:18" ht="19.5" x14ac:dyDescent="0.45">
      <c r="B5" s="42" t="s">
        <v>13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53</v>
      </c>
      <c r="J5" s="1">
        <v>42</v>
      </c>
      <c r="K5" s="1">
        <v>37</v>
      </c>
      <c r="L5" s="1">
        <v>47</v>
      </c>
      <c r="M5" s="1">
        <v>39</v>
      </c>
      <c r="R5" t="s">
        <v>200</v>
      </c>
    </row>
    <row r="6" spans="2:18" ht="19.5" x14ac:dyDescent="0.45">
      <c r="B6" s="42" t="s">
        <v>17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47</v>
      </c>
      <c r="K6" s="1">
        <v>55</v>
      </c>
      <c r="L6" s="1">
        <v>49</v>
      </c>
      <c r="M6" s="1">
        <v>84</v>
      </c>
    </row>
    <row r="7" spans="2:18" ht="19.5" x14ac:dyDescent="0.45">
      <c r="B7" s="42" t="s">
        <v>40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28</v>
      </c>
      <c r="J7" s="1">
        <v>69</v>
      </c>
      <c r="K7" s="1">
        <v>61</v>
      </c>
      <c r="L7" s="1">
        <v>49</v>
      </c>
      <c r="M7" s="1">
        <v>65</v>
      </c>
    </row>
    <row r="8" spans="2:18" ht="19.5" x14ac:dyDescent="0.45">
      <c r="B8" s="42" t="s">
        <v>31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42</v>
      </c>
      <c r="K8" s="1">
        <v>33</v>
      </c>
      <c r="L8" s="1">
        <v>46</v>
      </c>
      <c r="M8" s="1">
        <v>42</v>
      </c>
    </row>
    <row r="9" spans="2:18" ht="19.5" x14ac:dyDescent="0.45">
      <c r="B9" s="42" t="s">
        <v>21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19</v>
      </c>
      <c r="J9" s="1">
        <v>37</v>
      </c>
      <c r="K9" s="1">
        <v>18</v>
      </c>
      <c r="L9" s="1">
        <v>47</v>
      </c>
      <c r="M9" s="1">
        <v>52</v>
      </c>
    </row>
    <row r="10" spans="2:18" ht="19.5" x14ac:dyDescent="0.45">
      <c r="B10" s="42" t="s">
        <v>35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83</v>
      </c>
      <c r="K10" s="1">
        <v>52</v>
      </c>
      <c r="L10" s="1">
        <v>83</v>
      </c>
      <c r="M10" s="1">
        <v>18</v>
      </c>
    </row>
    <row r="11" spans="2:18" ht="19.5" x14ac:dyDescent="0.45">
      <c r="B11" s="42" t="s">
        <v>38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56</v>
      </c>
      <c r="J11" s="1">
        <v>40</v>
      </c>
      <c r="K11" s="1">
        <v>64</v>
      </c>
      <c r="L11" s="1">
        <v>44</v>
      </c>
      <c r="M11" s="1">
        <v>34</v>
      </c>
    </row>
    <row r="12" spans="2:18" ht="19.5" x14ac:dyDescent="0.45">
      <c r="B12" s="42" t="s">
        <v>19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33</v>
      </c>
      <c r="K12" s="1">
        <v>21</v>
      </c>
      <c r="L12" s="1">
        <v>36</v>
      </c>
      <c r="M12" s="1">
        <v>40</v>
      </c>
    </row>
    <row r="13" spans="2:18" ht="19.5" x14ac:dyDescent="0.45">
      <c r="B13" s="42" t="s">
        <v>14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12</v>
      </c>
      <c r="J13" s="1">
        <v>22</v>
      </c>
      <c r="K13" s="1">
        <v>25</v>
      </c>
      <c r="L13" s="1">
        <v>21</v>
      </c>
      <c r="M13" s="1">
        <v>20</v>
      </c>
    </row>
    <row r="14" spans="2:18" ht="21" customHeight="1" x14ac:dyDescent="0.45">
      <c r="B14" s="42" t="s">
        <v>20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47</v>
      </c>
      <c r="K14" s="1">
        <v>46</v>
      </c>
      <c r="L14" s="1">
        <v>52</v>
      </c>
      <c r="M14" s="1">
        <v>57</v>
      </c>
    </row>
    <row r="15" spans="2:18" ht="19.5" x14ac:dyDescent="0.45">
      <c r="B15" s="42" t="s">
        <v>37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24</v>
      </c>
      <c r="J15" s="1">
        <v>30</v>
      </c>
      <c r="K15" s="1">
        <v>13</v>
      </c>
      <c r="L15" s="1">
        <v>29</v>
      </c>
      <c r="M15" s="1">
        <v>32</v>
      </c>
    </row>
    <row r="16" spans="2:18" ht="19.5" x14ac:dyDescent="0.45">
      <c r="B16" s="42" t="s">
        <v>22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29</v>
      </c>
      <c r="K16" s="1">
        <v>38</v>
      </c>
      <c r="L16" s="1">
        <v>25</v>
      </c>
      <c r="M16" s="1">
        <v>62</v>
      </c>
    </row>
    <row r="17" spans="2:13" ht="19.5" x14ac:dyDescent="0.45">
      <c r="B17" s="42" t="s">
        <v>15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36</v>
      </c>
      <c r="J17" s="1">
        <v>30</v>
      </c>
      <c r="K17" s="1">
        <v>38</v>
      </c>
      <c r="L17" s="1">
        <v>21</v>
      </c>
      <c r="M17" s="1">
        <v>15</v>
      </c>
    </row>
    <row r="18" spans="2:13" ht="19.5" x14ac:dyDescent="0.45">
      <c r="B18" s="42" t="s">
        <v>16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21</v>
      </c>
      <c r="K18" s="1">
        <v>22</v>
      </c>
      <c r="L18" s="1">
        <v>26</v>
      </c>
      <c r="M18" s="1">
        <v>20</v>
      </c>
    </row>
    <row r="19" spans="2:13" ht="19.5" x14ac:dyDescent="0.45">
      <c r="B19" s="42" t="s">
        <v>33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44</v>
      </c>
      <c r="J19" s="1">
        <v>54</v>
      </c>
      <c r="K19" s="1">
        <v>24</v>
      </c>
      <c r="L19" s="1">
        <v>58</v>
      </c>
      <c r="M19" s="1">
        <v>73</v>
      </c>
    </row>
    <row r="20" spans="2:13" ht="19.5" x14ac:dyDescent="0.45">
      <c r="B20" s="42" t="s">
        <v>23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57</v>
      </c>
      <c r="K20" s="1">
        <v>42</v>
      </c>
      <c r="L20" s="1">
        <v>60</v>
      </c>
      <c r="M20" s="1">
        <v>72</v>
      </c>
    </row>
    <row r="21" spans="2:13" ht="19.5" x14ac:dyDescent="0.45">
      <c r="B21" s="42" t="s">
        <v>25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50</v>
      </c>
      <c r="J21" s="1">
        <v>64</v>
      </c>
      <c r="K21" s="1">
        <v>20</v>
      </c>
      <c r="L21" s="1">
        <v>58</v>
      </c>
      <c r="M21" s="1">
        <v>27</v>
      </c>
    </row>
    <row r="22" spans="2:13" ht="19.5" x14ac:dyDescent="0.45">
      <c r="B22" s="42" t="s">
        <v>30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29</v>
      </c>
      <c r="K22" s="1">
        <v>37</v>
      </c>
      <c r="L22" s="1">
        <v>26</v>
      </c>
      <c r="M22" s="1">
        <v>59</v>
      </c>
    </row>
    <row r="23" spans="2:13" ht="19.5" x14ac:dyDescent="0.45">
      <c r="B23" s="42" t="s">
        <v>28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47</v>
      </c>
      <c r="J23" s="1">
        <v>27</v>
      </c>
      <c r="K23" s="1">
        <v>32</v>
      </c>
      <c r="L23" s="1">
        <v>32</v>
      </c>
      <c r="M23" s="1">
        <v>37</v>
      </c>
    </row>
    <row r="24" spans="2:13" ht="19.5" x14ac:dyDescent="0.45">
      <c r="B24" s="42" t="s">
        <v>29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24</v>
      </c>
      <c r="K24" s="1">
        <v>14</v>
      </c>
      <c r="L24" s="1">
        <v>16</v>
      </c>
      <c r="M24" s="1">
        <v>35</v>
      </c>
    </row>
    <row r="25" spans="2:13" ht="19.5" x14ac:dyDescent="0.45">
      <c r="B25" s="42" t="s">
        <v>24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24</v>
      </c>
      <c r="J25" s="1">
        <v>64</v>
      </c>
      <c r="K25" s="1">
        <v>42</v>
      </c>
      <c r="L25" s="1">
        <v>70</v>
      </c>
      <c r="M25" s="1">
        <v>69</v>
      </c>
    </row>
    <row r="26" spans="2:13" ht="19.5" x14ac:dyDescent="0.45">
      <c r="B26" s="42" t="s">
        <v>12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47</v>
      </c>
      <c r="K26" s="1">
        <v>49</v>
      </c>
      <c r="L26" s="1">
        <v>46</v>
      </c>
      <c r="M26" s="1">
        <v>80</v>
      </c>
    </row>
    <row r="27" spans="2:13" ht="19.5" x14ac:dyDescent="0.45">
      <c r="B27" s="42" t="s">
        <v>27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36</v>
      </c>
      <c r="J27" s="1">
        <v>46</v>
      </c>
      <c r="K27" s="1">
        <v>63</v>
      </c>
      <c r="L27" s="1">
        <v>36</v>
      </c>
      <c r="M27" s="1">
        <v>57</v>
      </c>
    </row>
    <row r="28" spans="2:13" ht="19.5" x14ac:dyDescent="0.45">
      <c r="B28" s="42" t="s">
        <v>34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35</v>
      </c>
      <c r="K28" s="1">
        <v>36</v>
      </c>
      <c r="L28" s="1">
        <v>48</v>
      </c>
      <c r="M28" s="1">
        <v>50</v>
      </c>
    </row>
    <row r="29" spans="2:13" ht="19.5" x14ac:dyDescent="0.45">
      <c r="B29" s="42" t="s">
        <v>18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16</v>
      </c>
      <c r="J29" s="1">
        <v>24</v>
      </c>
      <c r="K29" s="1">
        <v>21</v>
      </c>
      <c r="L29" s="1">
        <v>31</v>
      </c>
      <c r="M29" s="1">
        <v>98</v>
      </c>
    </row>
    <row r="30" spans="2:13" ht="19.5" x14ac:dyDescent="0.45">
      <c r="B30" s="42" t="s">
        <v>26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47</v>
      </c>
      <c r="K30" s="1">
        <v>36</v>
      </c>
      <c r="L30" s="1">
        <v>33</v>
      </c>
      <c r="M30" s="1">
        <v>49</v>
      </c>
    </row>
    <row r="31" spans="2:13" ht="19.5" x14ac:dyDescent="0.45">
      <c r="B31" s="42" t="s">
        <v>39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21</v>
      </c>
      <c r="J31" s="1">
        <v>29</v>
      </c>
      <c r="K31" s="1">
        <v>18</v>
      </c>
      <c r="L31" s="1">
        <v>21</v>
      </c>
      <c r="M31" s="1">
        <v>22</v>
      </c>
    </row>
    <row r="32" spans="2:13" ht="19.5" x14ac:dyDescent="0.45">
      <c r="B32" s="4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3.9173768910315072</v>
      </c>
      <c r="J38" s="76">
        <f ca="1">$G38*(RAND()-0.5)</f>
        <v>-2.0798110183832383</v>
      </c>
      <c r="K38" s="76">
        <f ca="1">$G38*(RAND()-0.5)</f>
        <v>2.5453705732101723</v>
      </c>
      <c r="L38" s="76">
        <f ca="1">$G38*(RAND()-0.5)</f>
        <v>6.3336420344083679</v>
      </c>
      <c r="M38" s="76">
        <f ca="1">$G38*(RAND()-0.5)</f>
        <v>3.5372419638832362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0.20795367736972389</v>
      </c>
      <c r="J40" s="76">
        <f>CORREL($C$3:$C$31,J$3:J$31)</f>
        <v>0.56017475494142022</v>
      </c>
      <c r="K40" s="76">
        <f>CORREL($C$3:$C$31,K$3:K$31)</f>
        <v>0.99227475769340667</v>
      </c>
      <c r="L40" s="76">
        <f>CORREL($C$3:$C$31,L$3:L$31)</f>
        <v>0.45571640865706636</v>
      </c>
      <c r="M40" s="76">
        <f>CORREL($C$3:$C$31,M$3:M$31)</f>
        <v>0.31686323034917846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5885D-2A9D-4D25-83A8-F4FE81F899ED}">
  <sheetPr codeName="Sheet78"/>
  <dimension ref="A1:R41"/>
  <sheetViews>
    <sheetView workbookViewId="0"/>
  </sheetViews>
  <sheetFormatPr defaultColWidth="16.45312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8" ht="45" customHeight="1" x14ac:dyDescent="0.35">
      <c r="B1" s="44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8" ht="50.25" customHeight="1" x14ac:dyDescent="0.35">
      <c r="B2" s="41" t="s">
        <v>0</v>
      </c>
      <c r="C2" s="41" t="s">
        <v>8</v>
      </c>
      <c r="D2" s="41" t="s">
        <v>11</v>
      </c>
      <c r="E2" s="41" t="s">
        <v>5</v>
      </c>
      <c r="F2" s="41" t="s">
        <v>1</v>
      </c>
      <c r="G2" s="41" t="s">
        <v>7</v>
      </c>
      <c r="H2" s="41" t="s">
        <v>4</v>
      </c>
      <c r="I2" s="41" t="s">
        <v>10</v>
      </c>
      <c r="J2" s="41" t="s">
        <v>9</v>
      </c>
      <c r="K2" s="41" t="s">
        <v>2</v>
      </c>
      <c r="L2" s="41" t="s">
        <v>3</v>
      </c>
      <c r="M2" s="41" t="s">
        <v>6</v>
      </c>
    </row>
    <row r="3" spans="2:18" ht="19.5" x14ac:dyDescent="0.45">
      <c r="B3" s="46" t="s">
        <v>32</v>
      </c>
      <c r="C3" s="10">
        <v>65</v>
      </c>
      <c r="D3" s="10">
        <v>67</v>
      </c>
      <c r="E3" s="10">
        <v>42</v>
      </c>
      <c r="F3" s="10">
        <v>33</v>
      </c>
      <c r="G3" s="10">
        <v>95</v>
      </c>
      <c r="H3" s="10">
        <v>37</v>
      </c>
      <c r="I3" s="10">
        <v>37</v>
      </c>
      <c r="J3" s="10">
        <v>67</v>
      </c>
      <c r="K3" s="11">
        <v>58</v>
      </c>
      <c r="L3" s="11">
        <v>59</v>
      </c>
      <c r="M3" s="11">
        <v>69</v>
      </c>
    </row>
    <row r="4" spans="2:18" ht="19.5" x14ac:dyDescent="0.45">
      <c r="B4" s="42" t="s">
        <v>36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16</v>
      </c>
      <c r="K4" s="12">
        <v>18</v>
      </c>
      <c r="L4" s="12">
        <v>19</v>
      </c>
      <c r="M4" s="12">
        <v>45</v>
      </c>
    </row>
    <row r="5" spans="2:18" ht="19.5" x14ac:dyDescent="0.45">
      <c r="B5" s="46" t="s">
        <v>13</v>
      </c>
      <c r="C5" s="10">
        <v>42</v>
      </c>
      <c r="D5" s="10">
        <v>64</v>
      </c>
      <c r="E5" s="10">
        <v>65</v>
      </c>
      <c r="F5" s="10">
        <v>47</v>
      </c>
      <c r="G5" s="10">
        <v>39</v>
      </c>
      <c r="H5" s="10">
        <v>25</v>
      </c>
      <c r="I5" s="10">
        <v>53</v>
      </c>
      <c r="J5" s="10">
        <v>42</v>
      </c>
      <c r="K5" s="11">
        <v>37</v>
      </c>
      <c r="L5" s="11">
        <v>47</v>
      </c>
      <c r="M5" s="11">
        <v>39</v>
      </c>
      <c r="R5" t="s">
        <v>200</v>
      </c>
    </row>
    <row r="6" spans="2:18" ht="19.5" x14ac:dyDescent="0.45">
      <c r="B6" s="42" t="s">
        <v>17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47</v>
      </c>
      <c r="K6" s="12">
        <v>55</v>
      </c>
      <c r="L6" s="12">
        <v>49</v>
      </c>
      <c r="M6" s="12">
        <v>84</v>
      </c>
    </row>
    <row r="7" spans="2:18" ht="19.5" x14ac:dyDescent="0.45">
      <c r="B7" s="46" t="s">
        <v>40</v>
      </c>
      <c r="C7" s="10">
        <v>68</v>
      </c>
      <c r="D7" s="10">
        <v>63</v>
      </c>
      <c r="E7" s="10">
        <v>41</v>
      </c>
      <c r="F7" s="10">
        <v>25</v>
      </c>
      <c r="G7" s="10">
        <v>53</v>
      </c>
      <c r="H7" s="10">
        <v>90</v>
      </c>
      <c r="I7" s="10">
        <v>28</v>
      </c>
      <c r="J7" s="10">
        <v>69</v>
      </c>
      <c r="K7" s="11">
        <v>61</v>
      </c>
      <c r="L7" s="11">
        <v>49</v>
      </c>
      <c r="M7" s="11">
        <v>65</v>
      </c>
    </row>
    <row r="8" spans="2:18" ht="19.5" x14ac:dyDescent="0.45">
      <c r="B8" s="42" t="s">
        <v>31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42</v>
      </c>
      <c r="K8" s="12">
        <v>33</v>
      </c>
      <c r="L8" s="12">
        <v>46</v>
      </c>
      <c r="M8" s="12">
        <v>42</v>
      </c>
    </row>
    <row r="9" spans="2:18" ht="19.5" x14ac:dyDescent="0.45">
      <c r="B9" s="46" t="s">
        <v>21</v>
      </c>
      <c r="C9" s="10">
        <v>21</v>
      </c>
      <c r="D9" s="10">
        <v>65</v>
      </c>
      <c r="E9" s="10">
        <v>25</v>
      </c>
      <c r="F9" s="10">
        <v>17</v>
      </c>
      <c r="G9" s="10">
        <v>86</v>
      </c>
      <c r="H9" s="10">
        <v>38</v>
      </c>
      <c r="I9" s="10">
        <v>19</v>
      </c>
      <c r="J9" s="10">
        <v>37</v>
      </c>
      <c r="K9" s="11">
        <v>18</v>
      </c>
      <c r="L9" s="11">
        <v>47</v>
      </c>
      <c r="M9" s="11">
        <v>52</v>
      </c>
    </row>
    <row r="10" spans="2:18" ht="19.5" x14ac:dyDescent="0.45">
      <c r="B10" s="42" t="s">
        <v>35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83</v>
      </c>
      <c r="K10" s="12">
        <v>52</v>
      </c>
      <c r="L10" s="12">
        <v>83</v>
      </c>
      <c r="M10" s="12">
        <v>18</v>
      </c>
    </row>
    <row r="11" spans="2:18" ht="19.5" x14ac:dyDescent="0.45">
      <c r="B11" s="46" t="s">
        <v>38</v>
      </c>
      <c r="C11" s="10">
        <v>71</v>
      </c>
      <c r="D11" s="10">
        <v>63</v>
      </c>
      <c r="E11" s="10">
        <v>63</v>
      </c>
      <c r="F11" s="10">
        <v>50</v>
      </c>
      <c r="G11" s="10">
        <v>50</v>
      </c>
      <c r="H11" s="10">
        <v>55</v>
      </c>
      <c r="I11" s="10">
        <v>56</v>
      </c>
      <c r="J11" s="10">
        <v>40</v>
      </c>
      <c r="K11" s="11">
        <v>64</v>
      </c>
      <c r="L11" s="11">
        <v>44</v>
      </c>
      <c r="M11" s="11">
        <v>34</v>
      </c>
    </row>
    <row r="12" spans="2:18" ht="19.5" x14ac:dyDescent="0.45">
      <c r="B12" s="42" t="s">
        <v>19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33</v>
      </c>
      <c r="K12" s="12">
        <v>21</v>
      </c>
      <c r="L12" s="12">
        <v>36</v>
      </c>
      <c r="M12" s="12">
        <v>40</v>
      </c>
    </row>
    <row r="13" spans="2:18" ht="19.5" x14ac:dyDescent="0.45">
      <c r="B13" s="46" t="s">
        <v>14</v>
      </c>
      <c r="C13" s="10">
        <v>28</v>
      </c>
      <c r="D13" s="10">
        <v>34</v>
      </c>
      <c r="E13" s="10">
        <v>15</v>
      </c>
      <c r="F13" s="10">
        <v>11</v>
      </c>
      <c r="G13" s="10">
        <v>66</v>
      </c>
      <c r="H13" s="10">
        <v>27</v>
      </c>
      <c r="I13" s="10">
        <v>12</v>
      </c>
      <c r="J13" s="10">
        <v>22</v>
      </c>
      <c r="K13" s="11">
        <v>25</v>
      </c>
      <c r="L13" s="11">
        <v>21</v>
      </c>
      <c r="M13" s="11">
        <v>20</v>
      </c>
    </row>
    <row r="14" spans="2:18" ht="21" customHeight="1" x14ac:dyDescent="0.45">
      <c r="B14" s="42" t="s">
        <v>20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47</v>
      </c>
      <c r="K14" s="12">
        <v>46</v>
      </c>
      <c r="L14" s="12">
        <v>52</v>
      </c>
      <c r="M14" s="12">
        <v>57</v>
      </c>
    </row>
    <row r="15" spans="2:18" ht="19.5" x14ac:dyDescent="0.45">
      <c r="B15" s="46" t="s">
        <v>37</v>
      </c>
      <c r="C15" s="10">
        <v>15</v>
      </c>
      <c r="D15" s="10">
        <v>32</v>
      </c>
      <c r="E15" s="10">
        <v>41</v>
      </c>
      <c r="F15" s="10">
        <v>21</v>
      </c>
      <c r="G15" s="10">
        <v>98</v>
      </c>
      <c r="H15" s="10">
        <v>47</v>
      </c>
      <c r="I15" s="10">
        <v>24</v>
      </c>
      <c r="J15" s="10">
        <v>30</v>
      </c>
      <c r="K15" s="11">
        <v>13</v>
      </c>
      <c r="L15" s="11">
        <v>29</v>
      </c>
      <c r="M15" s="11">
        <v>32</v>
      </c>
    </row>
    <row r="16" spans="2:18" ht="19.5" x14ac:dyDescent="0.45">
      <c r="B16" s="42" t="s">
        <v>22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29</v>
      </c>
      <c r="K16" s="12">
        <v>38</v>
      </c>
      <c r="L16" s="12">
        <v>25</v>
      </c>
      <c r="M16" s="12">
        <v>62</v>
      </c>
    </row>
    <row r="17" spans="2:13" ht="19.5" x14ac:dyDescent="0.45">
      <c r="B17" s="46" t="s">
        <v>15</v>
      </c>
      <c r="C17" s="10">
        <v>43</v>
      </c>
      <c r="D17" s="10">
        <v>55</v>
      </c>
      <c r="E17" s="10">
        <v>37</v>
      </c>
      <c r="F17" s="10">
        <v>32</v>
      </c>
      <c r="G17" s="10">
        <v>48</v>
      </c>
      <c r="H17" s="10">
        <v>60</v>
      </c>
      <c r="I17" s="10">
        <v>36</v>
      </c>
      <c r="J17" s="10">
        <v>30</v>
      </c>
      <c r="K17" s="11">
        <v>38</v>
      </c>
      <c r="L17" s="11">
        <v>21</v>
      </c>
      <c r="M17" s="11">
        <v>15</v>
      </c>
    </row>
    <row r="18" spans="2:13" ht="19.5" x14ac:dyDescent="0.45">
      <c r="B18" s="42" t="s">
        <v>16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21</v>
      </c>
      <c r="K18" s="12">
        <v>22</v>
      </c>
      <c r="L18" s="12">
        <v>26</v>
      </c>
      <c r="M18" s="12">
        <v>20</v>
      </c>
    </row>
    <row r="19" spans="2:13" ht="19.5" x14ac:dyDescent="0.45">
      <c r="B19" s="46" t="s">
        <v>33</v>
      </c>
      <c r="C19" s="10">
        <v>27</v>
      </c>
      <c r="D19" s="10">
        <v>70</v>
      </c>
      <c r="E19" s="10">
        <v>28</v>
      </c>
      <c r="F19" s="10">
        <v>40</v>
      </c>
      <c r="G19" s="10">
        <v>50</v>
      </c>
      <c r="H19" s="10">
        <v>34</v>
      </c>
      <c r="I19" s="10">
        <v>44</v>
      </c>
      <c r="J19" s="10">
        <v>54</v>
      </c>
      <c r="K19" s="11">
        <v>24</v>
      </c>
      <c r="L19" s="11">
        <v>58</v>
      </c>
      <c r="M19" s="11">
        <v>73</v>
      </c>
    </row>
    <row r="20" spans="2:13" ht="19.5" x14ac:dyDescent="0.45">
      <c r="B20" s="42" t="s">
        <v>23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57</v>
      </c>
      <c r="K20" s="12">
        <v>42</v>
      </c>
      <c r="L20" s="12">
        <v>60</v>
      </c>
      <c r="M20" s="12">
        <v>72</v>
      </c>
    </row>
    <row r="21" spans="2:13" ht="19.5" x14ac:dyDescent="0.45">
      <c r="B21" s="46" t="s">
        <v>25</v>
      </c>
      <c r="C21" s="10">
        <v>23</v>
      </c>
      <c r="D21" s="10">
        <v>40</v>
      </c>
      <c r="E21" s="10">
        <v>38</v>
      </c>
      <c r="F21" s="10">
        <v>46</v>
      </c>
      <c r="G21" s="10">
        <v>58</v>
      </c>
      <c r="H21" s="10">
        <v>85</v>
      </c>
      <c r="I21" s="10">
        <v>50</v>
      </c>
      <c r="J21" s="10">
        <v>64</v>
      </c>
      <c r="K21" s="11">
        <v>20</v>
      </c>
      <c r="L21" s="11">
        <v>58</v>
      </c>
      <c r="M21" s="11">
        <v>27</v>
      </c>
    </row>
    <row r="22" spans="2:13" ht="19.5" x14ac:dyDescent="0.45">
      <c r="B22" s="42" t="s">
        <v>30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29</v>
      </c>
      <c r="K22" s="12">
        <v>37</v>
      </c>
      <c r="L22" s="12">
        <v>26</v>
      </c>
      <c r="M22" s="12">
        <v>59</v>
      </c>
    </row>
    <row r="23" spans="2:13" ht="19.5" x14ac:dyDescent="0.45">
      <c r="B23" s="46" t="s">
        <v>28</v>
      </c>
      <c r="C23" s="10">
        <v>36</v>
      </c>
      <c r="D23" s="10">
        <v>45</v>
      </c>
      <c r="E23" s="10">
        <v>25</v>
      </c>
      <c r="F23" s="10">
        <v>43</v>
      </c>
      <c r="G23" s="10">
        <v>67</v>
      </c>
      <c r="H23" s="10">
        <v>42</v>
      </c>
      <c r="I23" s="10">
        <v>47</v>
      </c>
      <c r="J23" s="10">
        <v>27</v>
      </c>
      <c r="K23" s="11">
        <v>32</v>
      </c>
      <c r="L23" s="11">
        <v>32</v>
      </c>
      <c r="M23" s="11">
        <v>37</v>
      </c>
    </row>
    <row r="24" spans="2:13" ht="19.5" x14ac:dyDescent="0.45">
      <c r="B24" s="42" t="s">
        <v>29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24</v>
      </c>
      <c r="K24" s="12">
        <v>14</v>
      </c>
      <c r="L24" s="12">
        <v>16</v>
      </c>
      <c r="M24" s="12">
        <v>35</v>
      </c>
    </row>
    <row r="25" spans="2:13" ht="19.5" x14ac:dyDescent="0.45">
      <c r="B25" s="46" t="s">
        <v>24</v>
      </c>
      <c r="C25" s="10">
        <v>47</v>
      </c>
      <c r="D25" s="10">
        <v>64</v>
      </c>
      <c r="E25" s="10">
        <v>33</v>
      </c>
      <c r="F25" s="10">
        <v>21</v>
      </c>
      <c r="G25" s="10">
        <v>49</v>
      </c>
      <c r="H25" s="10">
        <v>54</v>
      </c>
      <c r="I25" s="10">
        <v>24</v>
      </c>
      <c r="J25" s="10">
        <v>64</v>
      </c>
      <c r="K25" s="11">
        <v>42</v>
      </c>
      <c r="L25" s="11">
        <v>70</v>
      </c>
      <c r="M25" s="11">
        <v>69</v>
      </c>
    </row>
    <row r="26" spans="2:13" ht="19.5" x14ac:dyDescent="0.45">
      <c r="B26" s="42" t="s">
        <v>12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47</v>
      </c>
      <c r="K26" s="12">
        <v>49</v>
      </c>
      <c r="L26" s="12">
        <v>46</v>
      </c>
      <c r="M26" s="12">
        <v>80</v>
      </c>
    </row>
    <row r="27" spans="2:13" ht="19.5" x14ac:dyDescent="0.45">
      <c r="B27" s="46" t="s">
        <v>27</v>
      </c>
      <c r="C27" s="10">
        <v>70</v>
      </c>
      <c r="D27" s="10">
        <v>88</v>
      </c>
      <c r="E27" s="10">
        <v>23</v>
      </c>
      <c r="F27" s="10">
        <v>32</v>
      </c>
      <c r="G27" s="10">
        <v>75</v>
      </c>
      <c r="H27" s="10">
        <v>41</v>
      </c>
      <c r="I27" s="10">
        <v>36</v>
      </c>
      <c r="J27" s="10">
        <v>46</v>
      </c>
      <c r="K27" s="11">
        <v>63</v>
      </c>
      <c r="L27" s="11">
        <v>36</v>
      </c>
      <c r="M27" s="11">
        <v>57</v>
      </c>
    </row>
    <row r="28" spans="2:13" ht="19.5" x14ac:dyDescent="0.45">
      <c r="B28" s="42" t="s">
        <v>34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35</v>
      </c>
      <c r="K28" s="12">
        <v>36</v>
      </c>
      <c r="L28" s="12">
        <v>48</v>
      </c>
      <c r="M28" s="12">
        <v>50</v>
      </c>
    </row>
    <row r="29" spans="2:13" ht="19.5" x14ac:dyDescent="0.45">
      <c r="B29" s="46" t="s">
        <v>18</v>
      </c>
      <c r="C29" s="10">
        <v>24</v>
      </c>
      <c r="D29" s="10">
        <v>63</v>
      </c>
      <c r="E29" s="10">
        <v>56</v>
      </c>
      <c r="F29" s="10">
        <v>14</v>
      </c>
      <c r="G29" s="10">
        <v>40</v>
      </c>
      <c r="H29" s="10">
        <v>84</v>
      </c>
      <c r="I29" s="10">
        <v>16</v>
      </c>
      <c r="J29" s="10">
        <v>24</v>
      </c>
      <c r="K29" s="11">
        <v>21</v>
      </c>
      <c r="L29" s="11">
        <v>31</v>
      </c>
      <c r="M29" s="11">
        <v>98</v>
      </c>
    </row>
    <row r="30" spans="2:13" ht="19.5" x14ac:dyDescent="0.45">
      <c r="B30" s="42" t="s">
        <v>26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47</v>
      </c>
      <c r="K30" s="12">
        <v>36</v>
      </c>
      <c r="L30" s="12">
        <v>33</v>
      </c>
      <c r="M30" s="12">
        <v>49</v>
      </c>
    </row>
    <row r="31" spans="2:13" ht="19.5" x14ac:dyDescent="0.45">
      <c r="B31" s="46" t="s">
        <v>39</v>
      </c>
      <c r="C31" s="10">
        <v>21</v>
      </c>
      <c r="D31" s="10">
        <v>33</v>
      </c>
      <c r="E31" s="10">
        <v>27</v>
      </c>
      <c r="F31" s="10">
        <v>18</v>
      </c>
      <c r="G31" s="10">
        <v>90</v>
      </c>
      <c r="H31" s="10">
        <v>52</v>
      </c>
      <c r="I31" s="10">
        <v>21</v>
      </c>
      <c r="J31" s="10">
        <v>29</v>
      </c>
      <c r="K31" s="11">
        <v>18</v>
      </c>
      <c r="L31" s="11">
        <v>21</v>
      </c>
      <c r="M31" s="11">
        <v>22</v>
      </c>
    </row>
    <row r="32" spans="2:13" ht="19.5" x14ac:dyDescent="0.45">
      <c r="B32" s="4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-5.1994854845315714</v>
      </c>
      <c r="J38" s="76">
        <f ca="1">$G38*(RAND()-0.5)</f>
        <v>0.62234285460663674</v>
      </c>
      <c r="K38" s="76">
        <f ca="1">$G38*(RAND()-0.5)</f>
        <v>-6.1749041541469465</v>
      </c>
      <c r="L38" s="76">
        <f ca="1">$G38*(RAND()-0.5)</f>
        <v>-7.4296401952099291</v>
      </c>
      <c r="M38" s="76">
        <f ca="1">$G38*(RAND()-0.5)</f>
        <v>6.0613782902911435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0.20795367736972389</v>
      </c>
      <c r="J40" s="76">
        <f>CORREL($C$3:$C$31,J$3:J$31)</f>
        <v>0.56017475494142022</v>
      </c>
      <c r="K40" s="76">
        <f>CORREL($C$3:$C$31,K$3:K$31)</f>
        <v>0.99227475769340667</v>
      </c>
      <c r="L40" s="76">
        <f>CORREL($C$3:$C$31,L$3:L$31)</f>
        <v>0.45571640865706636</v>
      </c>
      <c r="M40" s="76">
        <f>CORREL($C$3:$C$31,M$3:M$31)</f>
        <v>0.31686323034917846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168F5-23FC-4201-BB05-709886267E5A}">
  <sheetPr codeName="Sheet79"/>
  <dimension ref="A1:R41"/>
  <sheetViews>
    <sheetView workbookViewId="0"/>
  </sheetViews>
  <sheetFormatPr defaultColWidth="16.45312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8" ht="45" customHeight="1" x14ac:dyDescent="0.35">
      <c r="B1" s="44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8" ht="50.25" customHeight="1" x14ac:dyDescent="0.35">
      <c r="B2" s="41" t="s">
        <v>0</v>
      </c>
      <c r="C2" s="41" t="s">
        <v>8</v>
      </c>
      <c r="D2" s="41" t="s">
        <v>11</v>
      </c>
      <c r="E2" s="41" t="s">
        <v>5</v>
      </c>
      <c r="F2" s="41" t="s">
        <v>1</v>
      </c>
      <c r="G2" s="41" t="s">
        <v>7</v>
      </c>
      <c r="H2" s="41" t="s">
        <v>4</v>
      </c>
      <c r="I2" s="41" t="s">
        <v>10</v>
      </c>
      <c r="J2" s="41" t="s">
        <v>9</v>
      </c>
      <c r="K2" s="41" t="s">
        <v>2</v>
      </c>
      <c r="L2" s="41" t="s">
        <v>3</v>
      </c>
      <c r="M2" s="41" t="s">
        <v>6</v>
      </c>
    </row>
    <row r="3" spans="2:18" ht="19.5" x14ac:dyDescent="0.45">
      <c r="B3" s="42" t="s">
        <v>32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37</v>
      </c>
      <c r="J3" s="1">
        <v>67</v>
      </c>
      <c r="K3" s="1">
        <v>58</v>
      </c>
      <c r="L3" s="1">
        <v>59</v>
      </c>
      <c r="M3" s="1">
        <v>69</v>
      </c>
    </row>
    <row r="4" spans="2:18" ht="19.5" x14ac:dyDescent="0.45">
      <c r="B4" s="42" t="s">
        <v>36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16</v>
      </c>
      <c r="K4" s="1">
        <v>18</v>
      </c>
      <c r="L4" s="1">
        <v>19</v>
      </c>
      <c r="M4" s="1">
        <v>45</v>
      </c>
    </row>
    <row r="5" spans="2:18" ht="19.5" x14ac:dyDescent="0.45">
      <c r="B5" s="42" t="s">
        <v>13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53</v>
      </c>
      <c r="J5" s="1">
        <v>42</v>
      </c>
      <c r="K5" s="1">
        <v>37</v>
      </c>
      <c r="L5" s="1">
        <v>47</v>
      </c>
      <c r="M5" s="1">
        <v>39</v>
      </c>
      <c r="R5" t="s">
        <v>200</v>
      </c>
    </row>
    <row r="6" spans="2:18" ht="19.5" x14ac:dyDescent="0.45">
      <c r="B6" s="42" t="s">
        <v>17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47</v>
      </c>
      <c r="K6" s="1">
        <v>55</v>
      </c>
      <c r="L6" s="1">
        <v>49</v>
      </c>
      <c r="M6" s="1">
        <v>84</v>
      </c>
    </row>
    <row r="7" spans="2:18" ht="19.5" x14ac:dyDescent="0.45">
      <c r="B7" s="42" t="s">
        <v>40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28</v>
      </c>
      <c r="J7" s="1">
        <v>69</v>
      </c>
      <c r="K7" s="1">
        <v>61</v>
      </c>
      <c r="L7" s="1">
        <v>49</v>
      </c>
      <c r="M7" s="1">
        <v>65</v>
      </c>
    </row>
    <row r="8" spans="2:18" ht="19.5" x14ac:dyDescent="0.45">
      <c r="B8" s="42" t="s">
        <v>31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42</v>
      </c>
      <c r="K8" s="1">
        <v>33</v>
      </c>
      <c r="L8" s="1">
        <v>46</v>
      </c>
      <c r="M8" s="1">
        <v>42</v>
      </c>
    </row>
    <row r="9" spans="2:18" ht="19.5" x14ac:dyDescent="0.45">
      <c r="B9" s="42" t="s">
        <v>21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19</v>
      </c>
      <c r="J9" s="1">
        <v>37</v>
      </c>
      <c r="K9" s="1">
        <v>18</v>
      </c>
      <c r="L9" s="1">
        <v>47</v>
      </c>
      <c r="M9" s="1">
        <v>52</v>
      </c>
    </row>
    <row r="10" spans="2:18" ht="19.5" x14ac:dyDescent="0.45">
      <c r="B10" s="42" t="s">
        <v>35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83</v>
      </c>
      <c r="K10" s="1">
        <v>52</v>
      </c>
      <c r="L10" s="1">
        <v>83</v>
      </c>
      <c r="M10" s="1">
        <v>18</v>
      </c>
    </row>
    <row r="11" spans="2:18" ht="19.5" x14ac:dyDescent="0.45">
      <c r="B11" s="42" t="s">
        <v>38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56</v>
      </c>
      <c r="J11" s="1">
        <v>40</v>
      </c>
      <c r="K11" s="1">
        <v>64</v>
      </c>
      <c r="L11" s="1">
        <v>44</v>
      </c>
      <c r="M11" s="1">
        <v>34</v>
      </c>
    </row>
    <row r="12" spans="2:18" ht="19.5" x14ac:dyDescent="0.45">
      <c r="B12" s="42" t="s">
        <v>19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33</v>
      </c>
      <c r="K12" s="1">
        <v>21</v>
      </c>
      <c r="L12" s="1">
        <v>36</v>
      </c>
      <c r="M12" s="1">
        <v>40</v>
      </c>
    </row>
    <row r="13" spans="2:18" ht="19.5" x14ac:dyDescent="0.45">
      <c r="B13" s="42" t="s">
        <v>14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12</v>
      </c>
      <c r="J13" s="1">
        <v>22</v>
      </c>
      <c r="K13" s="1">
        <v>25</v>
      </c>
      <c r="L13" s="1">
        <v>21</v>
      </c>
      <c r="M13" s="1">
        <v>20</v>
      </c>
    </row>
    <row r="14" spans="2:18" ht="21" customHeight="1" x14ac:dyDescent="0.45">
      <c r="B14" s="42" t="s">
        <v>20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47</v>
      </c>
      <c r="K14" s="1">
        <v>46</v>
      </c>
      <c r="L14" s="1">
        <v>52</v>
      </c>
      <c r="M14" s="1">
        <v>57</v>
      </c>
    </row>
    <row r="15" spans="2:18" ht="19.5" x14ac:dyDescent="0.45">
      <c r="B15" s="42" t="s">
        <v>37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24</v>
      </c>
      <c r="J15" s="1">
        <v>30</v>
      </c>
      <c r="K15" s="1">
        <v>13</v>
      </c>
      <c r="L15" s="1">
        <v>29</v>
      </c>
      <c r="M15" s="1">
        <v>32</v>
      </c>
    </row>
    <row r="16" spans="2:18" ht="19.5" x14ac:dyDescent="0.45">
      <c r="B16" s="42" t="s">
        <v>22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29</v>
      </c>
      <c r="K16" s="1">
        <v>38</v>
      </c>
      <c r="L16" s="1">
        <v>25</v>
      </c>
      <c r="M16" s="1">
        <v>62</v>
      </c>
    </row>
    <row r="17" spans="2:13" ht="19.5" x14ac:dyDescent="0.45">
      <c r="B17" s="42" t="s">
        <v>15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36</v>
      </c>
      <c r="J17" s="1">
        <v>30</v>
      </c>
      <c r="K17" s="1">
        <v>38</v>
      </c>
      <c r="L17" s="1">
        <v>21</v>
      </c>
      <c r="M17" s="1">
        <v>15</v>
      </c>
    </row>
    <row r="18" spans="2:13" ht="19.5" x14ac:dyDescent="0.45">
      <c r="B18" s="42" t="s">
        <v>16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21</v>
      </c>
      <c r="K18" s="1">
        <v>22</v>
      </c>
      <c r="L18" s="1">
        <v>26</v>
      </c>
      <c r="M18" s="1">
        <v>20</v>
      </c>
    </row>
    <row r="19" spans="2:13" ht="19.5" x14ac:dyDescent="0.45">
      <c r="B19" s="42" t="s">
        <v>33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44</v>
      </c>
      <c r="J19" s="1">
        <v>54</v>
      </c>
      <c r="K19" s="1">
        <v>24</v>
      </c>
      <c r="L19" s="1">
        <v>58</v>
      </c>
      <c r="M19" s="1">
        <v>73</v>
      </c>
    </row>
    <row r="20" spans="2:13" ht="19.5" x14ac:dyDescent="0.45">
      <c r="B20" s="42" t="s">
        <v>23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57</v>
      </c>
      <c r="K20" s="1">
        <v>42</v>
      </c>
      <c r="L20" s="1">
        <v>60</v>
      </c>
      <c r="M20" s="1">
        <v>72</v>
      </c>
    </row>
    <row r="21" spans="2:13" ht="19.5" x14ac:dyDescent="0.45">
      <c r="B21" s="42" t="s">
        <v>25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50</v>
      </c>
      <c r="J21" s="1">
        <v>64</v>
      </c>
      <c r="K21" s="1">
        <v>20</v>
      </c>
      <c r="L21" s="1">
        <v>58</v>
      </c>
      <c r="M21" s="1">
        <v>27</v>
      </c>
    </row>
    <row r="22" spans="2:13" ht="19.5" x14ac:dyDescent="0.45">
      <c r="B22" s="42" t="s">
        <v>30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29</v>
      </c>
      <c r="K22" s="1">
        <v>37</v>
      </c>
      <c r="L22" s="1">
        <v>26</v>
      </c>
      <c r="M22" s="1">
        <v>59</v>
      </c>
    </row>
    <row r="23" spans="2:13" ht="19.5" x14ac:dyDescent="0.45">
      <c r="B23" s="42" t="s">
        <v>28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47</v>
      </c>
      <c r="J23" s="1">
        <v>27</v>
      </c>
      <c r="K23" s="1">
        <v>32</v>
      </c>
      <c r="L23" s="1">
        <v>32</v>
      </c>
      <c r="M23" s="1">
        <v>37</v>
      </c>
    </row>
    <row r="24" spans="2:13" ht="19.5" x14ac:dyDescent="0.45">
      <c r="B24" s="42" t="s">
        <v>29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24</v>
      </c>
      <c r="K24" s="1">
        <v>14</v>
      </c>
      <c r="L24" s="1">
        <v>16</v>
      </c>
      <c r="M24" s="1">
        <v>35</v>
      </c>
    </row>
    <row r="25" spans="2:13" ht="19.5" x14ac:dyDescent="0.45">
      <c r="B25" s="42" t="s">
        <v>24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24</v>
      </c>
      <c r="J25" s="1">
        <v>64</v>
      </c>
      <c r="K25" s="1">
        <v>42</v>
      </c>
      <c r="L25" s="1">
        <v>70</v>
      </c>
      <c r="M25" s="1">
        <v>69</v>
      </c>
    </row>
    <row r="26" spans="2:13" ht="19.5" x14ac:dyDescent="0.45">
      <c r="B26" s="42" t="s">
        <v>12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47</v>
      </c>
      <c r="K26" s="1">
        <v>49</v>
      </c>
      <c r="L26" s="1">
        <v>46</v>
      </c>
      <c r="M26" s="1">
        <v>80</v>
      </c>
    </row>
    <row r="27" spans="2:13" ht="19.5" x14ac:dyDescent="0.45">
      <c r="B27" s="42" t="s">
        <v>27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36</v>
      </c>
      <c r="J27" s="1">
        <v>46</v>
      </c>
      <c r="K27" s="1">
        <v>63</v>
      </c>
      <c r="L27" s="1">
        <v>36</v>
      </c>
      <c r="M27" s="1">
        <v>57</v>
      </c>
    </row>
    <row r="28" spans="2:13" ht="19.5" x14ac:dyDescent="0.45">
      <c r="B28" s="42" t="s">
        <v>34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35</v>
      </c>
      <c r="K28" s="1">
        <v>36</v>
      </c>
      <c r="L28" s="1">
        <v>48</v>
      </c>
      <c r="M28" s="1">
        <v>50</v>
      </c>
    </row>
    <row r="29" spans="2:13" ht="19.5" x14ac:dyDescent="0.45">
      <c r="B29" s="42" t="s">
        <v>18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16</v>
      </c>
      <c r="J29" s="1">
        <v>24</v>
      </c>
      <c r="K29" s="1">
        <v>21</v>
      </c>
      <c r="L29" s="1">
        <v>31</v>
      </c>
      <c r="M29" s="1">
        <v>98</v>
      </c>
    </row>
    <row r="30" spans="2:13" ht="19.5" x14ac:dyDescent="0.45">
      <c r="B30" s="42" t="s">
        <v>26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47</v>
      </c>
      <c r="K30" s="1">
        <v>36</v>
      </c>
      <c r="L30" s="1">
        <v>33</v>
      </c>
      <c r="M30" s="1">
        <v>49</v>
      </c>
    </row>
    <row r="31" spans="2:13" ht="19.5" x14ac:dyDescent="0.45">
      <c r="B31" s="42" t="s">
        <v>39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21</v>
      </c>
      <c r="J31" s="1">
        <v>29</v>
      </c>
      <c r="K31" s="1">
        <v>18</v>
      </c>
      <c r="L31" s="1">
        <v>21</v>
      </c>
      <c r="M31" s="1">
        <v>22</v>
      </c>
    </row>
    <row r="32" spans="2:13" ht="19.5" x14ac:dyDescent="0.45">
      <c r="B32" s="4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-0.7799783365894053</v>
      </c>
      <c r="J38" s="76">
        <f ca="1">$G38*(RAND()-0.5)</f>
        <v>0.63506375273285953</v>
      </c>
      <c r="K38" s="76">
        <f ca="1">$G38*(RAND()-0.5)</f>
        <v>4.3205491640454854</v>
      </c>
      <c r="L38" s="76">
        <f ca="1">$G38*(RAND()-0.5)</f>
        <v>1.8718585347254506</v>
      </c>
      <c r="M38" s="76">
        <f ca="1">$G38*(RAND()-0.5)</f>
        <v>-1.0572109720285772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0.20795367736972389</v>
      </c>
      <c r="J40" s="76">
        <f>CORREL($C$3:$C$31,J$3:J$31)</f>
        <v>0.56017475494142022</v>
      </c>
      <c r="K40" s="76">
        <f>CORREL($C$3:$C$31,K$3:K$31)</f>
        <v>0.99227475769340667</v>
      </c>
      <c r="L40" s="76">
        <f>CORREL($C$3:$C$31,L$3:L$31)</f>
        <v>0.45571640865706636</v>
      </c>
      <c r="M40" s="76">
        <f>CORREL($C$3:$C$31,M$3:M$31)</f>
        <v>0.31686323034917846</v>
      </c>
    </row>
    <row r="41" spans="2:13" ht="18.5" x14ac:dyDescent="0.3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{577F22FF-A812-4EC4-8BCC-B8060269C132}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{0CAD6637-1CD9-455E-98E0-3E948667A08A}</x14:id>
        </ext>
      </extLst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{3874760F-3A06-4615-9461-55B89B1E9A15}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{3DB7441B-C331-4497-A594-F39AEF5C1826}</x14:id>
        </ext>
      </extLst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{9FCA442A-684A-43F0-9EE5-63FA2D9B4B45}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{1DC57CAC-08FE-4BB1-8BF2-F7B0F67882B0}</x14:id>
        </ext>
      </extLst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{AD1C431F-EBD8-433E-A650-9B1B6D3C1858}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{6E575A62-AB0D-4F4B-9B77-4CD4DB915383}</x14:id>
        </ext>
      </extLst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{17463DA4-F3E6-413D-B188-2AC11EAFA8E2}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{0919ADEE-078B-41F8-BC4D-F9C9FDED6E53}</x14:id>
        </ext>
      </extLst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{3A0930DD-A17A-4476-A89A-87FFAFA377B0}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{04981ECC-D0FB-4C27-9F3B-15FF7E2C14D4}</x14:id>
        </ext>
      </extLst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{59D1B213-0D5E-4A45-A2BE-53D3B9E56320}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{3C126513-B981-49B0-856F-F394934290E7}</x14:id>
        </ext>
      </extLst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{E64BA229-B494-4CCC-83A0-6AAD03F2B7E4}</x14:id>
        </ext>
      </extLst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{43F08C22-6F01-40BC-AFAF-0C534E7E251F}</x14:id>
        </ext>
      </extLst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{603B96BB-0971-4A26-AF6F-0681F2657BE0}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{DC21C1DA-A1A4-4C2C-BF81-8EDA4318CFB6}</x14:id>
        </ext>
      </extLst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{1514AB57-F012-4D7C-B733-314E10ADD220}</x14:id>
        </ext>
      </extLst>
    </cfRule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{CBD227EB-0337-4768-B116-11E3444176E2}</x14:id>
        </ext>
      </extLst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{BC4D95D9-77BB-4D20-A022-10B91B88189B}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{5D77296A-EB77-4C6F-B80C-39B253A48D52}</x14:id>
        </ext>
      </extLst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77F22FF-A812-4EC4-8BCC-B8060269C13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CAD6637-1CD9-455E-98E0-3E948667A08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3874760F-3A06-4615-9461-55B89B1E9A1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DB7441B-C331-4497-A594-F39AEF5C182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9FCA442A-684A-43F0-9EE5-63FA2D9B4B4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DC57CAC-08FE-4BB1-8BF2-F7B0F67882B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AD1C431F-EBD8-433E-A650-9B1B6D3C185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E575A62-AB0D-4F4B-9B77-4CD4DB91538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17463DA4-F3E6-413D-B188-2AC11EAFA8E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919ADEE-078B-41F8-BC4D-F9C9FDED6E5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3A0930DD-A17A-4476-A89A-87FFAFA377B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4981ECC-D0FB-4C27-9F3B-15FF7E2C14D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59D1B213-0D5E-4A45-A2BE-53D3B9E5632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C126513-B981-49B0-856F-F394934290E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E64BA229-B494-4CCC-83A0-6AAD03F2B7E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3F08C22-6F01-40BC-AFAF-0C534E7E251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603B96BB-0971-4A26-AF6F-0681F2657BE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C21C1DA-A1A4-4C2C-BF81-8EDA4318CFB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1514AB57-F012-4D7C-B733-314E10ADD22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BD227EB-0337-4768-B116-11E3444176E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BC4D95D9-77BB-4D20-A022-10B91B88189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D77296A-EB77-4C6F-B80C-39B253A48D5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9C7FE-BC26-4F60-B06A-B57F4A4E8B9D}">
  <sheetPr codeName="Sheet80"/>
  <dimension ref="A1:N41"/>
  <sheetViews>
    <sheetView workbookViewId="0"/>
  </sheetViews>
  <sheetFormatPr defaultColWidth="16.453125" defaultRowHeight="14.5" x14ac:dyDescent="0.35"/>
  <cols>
    <col min="1" max="1" width="10.54296875" style="5" customWidth="1"/>
    <col min="2" max="2" width="35.54296875" customWidth="1"/>
    <col min="14" max="14" width="10.54296875" style="13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35">
      <c r="B2" s="41" t="s">
        <v>0</v>
      </c>
      <c r="C2" s="41" t="s">
        <v>1</v>
      </c>
      <c r="D2" s="41" t="s">
        <v>11</v>
      </c>
      <c r="E2" s="41" t="s">
        <v>3</v>
      </c>
      <c r="F2" s="41" t="s">
        <v>7</v>
      </c>
      <c r="G2" s="41" t="s">
        <v>6</v>
      </c>
      <c r="H2" s="41" t="s">
        <v>4</v>
      </c>
      <c r="I2" s="41" t="s">
        <v>9</v>
      </c>
      <c r="J2" s="41" t="s">
        <v>10</v>
      </c>
      <c r="K2" s="41" t="s">
        <v>5</v>
      </c>
      <c r="L2" s="41" t="s">
        <v>2</v>
      </c>
      <c r="M2" s="41" t="s">
        <v>8</v>
      </c>
    </row>
    <row r="3" spans="2:13" ht="19.5" x14ac:dyDescent="0.45">
      <c r="B3" s="42" t="s">
        <v>38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44</v>
      </c>
      <c r="J3" s="1">
        <v>56</v>
      </c>
      <c r="K3" s="1">
        <v>53</v>
      </c>
      <c r="L3" s="1">
        <v>46</v>
      </c>
      <c r="M3" s="1">
        <v>44</v>
      </c>
    </row>
    <row r="4" spans="2:13" ht="19.5" x14ac:dyDescent="0.45">
      <c r="B4" s="42" t="s">
        <v>39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13</v>
      </c>
      <c r="J4" s="1">
        <v>21</v>
      </c>
      <c r="K4" s="1">
        <v>17</v>
      </c>
      <c r="L4" s="1">
        <v>14</v>
      </c>
      <c r="M4" s="1">
        <v>13</v>
      </c>
    </row>
    <row r="5" spans="2:13" ht="19.5" x14ac:dyDescent="0.45">
      <c r="B5" s="42" t="s">
        <v>12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31</v>
      </c>
      <c r="J5" s="1">
        <v>35</v>
      </c>
      <c r="K5" s="1">
        <v>38</v>
      </c>
      <c r="L5" s="1">
        <v>28</v>
      </c>
      <c r="M5" s="1">
        <v>31</v>
      </c>
    </row>
    <row r="6" spans="2:13" ht="19.5" x14ac:dyDescent="0.45">
      <c r="B6" s="42" t="s">
        <v>35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34</v>
      </c>
      <c r="J6" s="1">
        <v>31</v>
      </c>
      <c r="K6" s="1">
        <v>24</v>
      </c>
      <c r="L6" s="1">
        <v>18</v>
      </c>
      <c r="M6" s="1">
        <v>34</v>
      </c>
    </row>
    <row r="7" spans="2:13" ht="19.5" x14ac:dyDescent="0.45">
      <c r="B7" s="42" t="s">
        <v>34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25</v>
      </c>
      <c r="J7" s="1">
        <v>25</v>
      </c>
      <c r="K7" s="1">
        <v>25</v>
      </c>
      <c r="L7" s="1">
        <v>34</v>
      </c>
      <c r="M7" s="1">
        <v>25</v>
      </c>
    </row>
    <row r="8" spans="2:13" ht="19.5" x14ac:dyDescent="0.45">
      <c r="B8" s="42" t="s">
        <v>29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15</v>
      </c>
      <c r="J8" s="1">
        <v>51</v>
      </c>
      <c r="K8" s="1">
        <v>40</v>
      </c>
      <c r="L8" s="1">
        <v>39</v>
      </c>
      <c r="M8" s="1">
        <v>35</v>
      </c>
    </row>
    <row r="9" spans="2:13" ht="19.5" x14ac:dyDescent="0.45">
      <c r="B9" s="42" t="s">
        <v>36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22</v>
      </c>
      <c r="J9" s="1">
        <v>28</v>
      </c>
      <c r="K9" s="1">
        <v>24</v>
      </c>
      <c r="L9" s="1">
        <v>28</v>
      </c>
      <c r="M9" s="1">
        <v>22</v>
      </c>
    </row>
    <row r="10" spans="2:13" ht="19.5" x14ac:dyDescent="0.45">
      <c r="B10" s="42" t="s">
        <v>33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38</v>
      </c>
      <c r="J10" s="1">
        <v>44</v>
      </c>
      <c r="K10" s="1">
        <v>28</v>
      </c>
      <c r="L10" s="1">
        <v>58</v>
      </c>
      <c r="M10" s="1">
        <v>49</v>
      </c>
    </row>
    <row r="11" spans="2:13" ht="19.5" x14ac:dyDescent="0.45">
      <c r="B11" s="42" t="s">
        <v>16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20</v>
      </c>
      <c r="J11" s="1">
        <v>22</v>
      </c>
      <c r="K11" s="1">
        <v>23</v>
      </c>
      <c r="L11" s="1">
        <v>17</v>
      </c>
      <c r="M11" s="1">
        <v>20</v>
      </c>
    </row>
    <row r="12" spans="2:13" ht="19.5" x14ac:dyDescent="0.45">
      <c r="B12" s="42" t="s">
        <v>18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">
        <v>56</v>
      </c>
      <c r="L12" s="1">
        <v>25</v>
      </c>
      <c r="M12" s="1">
        <v>20</v>
      </c>
    </row>
    <row r="13" spans="2:13" ht="19.5" x14ac:dyDescent="0.45">
      <c r="B13" s="42" t="s">
        <v>22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12</v>
      </c>
      <c r="J13" s="1">
        <v>17</v>
      </c>
      <c r="K13" s="1">
        <v>38</v>
      </c>
      <c r="L13" s="1">
        <v>15</v>
      </c>
      <c r="M13" s="1">
        <v>12</v>
      </c>
    </row>
    <row r="14" spans="2:13" ht="21" customHeight="1" x14ac:dyDescent="0.45">
      <c r="B14" s="42" t="s">
        <v>24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20</v>
      </c>
      <c r="J14" s="1">
        <v>24</v>
      </c>
      <c r="K14" s="1">
        <v>33</v>
      </c>
      <c r="L14" s="1">
        <v>26</v>
      </c>
      <c r="M14" s="1">
        <v>40</v>
      </c>
    </row>
    <row r="15" spans="2:13" ht="19.5" x14ac:dyDescent="0.45">
      <c r="B15" s="42" t="s">
        <v>30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18</v>
      </c>
      <c r="J15" s="1">
        <v>19</v>
      </c>
      <c r="K15" s="1">
        <v>14</v>
      </c>
      <c r="L15" s="1">
        <v>37</v>
      </c>
      <c r="M15" s="1">
        <v>29</v>
      </c>
    </row>
    <row r="16" spans="2:13" ht="19.5" x14ac:dyDescent="0.45">
      <c r="B16" s="42" t="s">
        <v>15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26</v>
      </c>
      <c r="J16" s="1">
        <v>36</v>
      </c>
      <c r="K16" s="1">
        <v>37</v>
      </c>
      <c r="L16" s="1">
        <v>21</v>
      </c>
      <c r="M16" s="1">
        <v>26</v>
      </c>
    </row>
    <row r="17" spans="2:13" ht="19.5" x14ac:dyDescent="0.45">
      <c r="B17" s="42" t="s">
        <v>20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16</v>
      </c>
      <c r="J17" s="1">
        <v>40</v>
      </c>
      <c r="K17" s="1">
        <v>14</v>
      </c>
      <c r="L17" s="1">
        <v>24</v>
      </c>
      <c r="M17" s="1">
        <v>16</v>
      </c>
    </row>
    <row r="18" spans="2:13" ht="19.5" x14ac:dyDescent="0.45">
      <c r="B18" s="42" t="s">
        <v>14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12</v>
      </c>
      <c r="J18" s="1">
        <v>12</v>
      </c>
      <c r="K18" s="1">
        <v>15</v>
      </c>
      <c r="L18" s="1">
        <v>14</v>
      </c>
      <c r="M18" s="1">
        <v>12</v>
      </c>
    </row>
    <row r="19" spans="2:13" ht="19.5" x14ac:dyDescent="0.45">
      <c r="B19" s="42" t="s">
        <v>21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11</v>
      </c>
      <c r="J19" s="1">
        <v>19</v>
      </c>
      <c r="K19" s="1">
        <v>25</v>
      </c>
      <c r="L19" s="1">
        <v>42</v>
      </c>
      <c r="M19" s="1">
        <v>38</v>
      </c>
    </row>
    <row r="20" spans="2:13" ht="19.5" x14ac:dyDescent="0.45">
      <c r="B20" s="42" t="s">
        <v>27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37</v>
      </c>
      <c r="J20" s="1">
        <v>36</v>
      </c>
      <c r="K20" s="1">
        <v>23</v>
      </c>
      <c r="L20" s="1">
        <v>42</v>
      </c>
      <c r="M20" s="1">
        <v>37</v>
      </c>
    </row>
    <row r="21" spans="2:13" ht="19.5" x14ac:dyDescent="0.45">
      <c r="B21" s="42" t="s">
        <v>19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32</v>
      </c>
      <c r="J21" s="1">
        <v>26</v>
      </c>
      <c r="K21" s="1">
        <v>11</v>
      </c>
      <c r="L21" s="1">
        <v>39</v>
      </c>
      <c r="M21" s="1">
        <v>42</v>
      </c>
    </row>
    <row r="22" spans="2:13" ht="19.5" x14ac:dyDescent="0.45">
      <c r="B22" s="42" t="s">
        <v>31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25</v>
      </c>
      <c r="J22" s="1">
        <v>28</v>
      </c>
      <c r="K22" s="1">
        <v>70</v>
      </c>
      <c r="L22" s="1">
        <v>25</v>
      </c>
      <c r="M22" s="1">
        <v>25</v>
      </c>
    </row>
    <row r="23" spans="2:13" ht="19.5" x14ac:dyDescent="0.45">
      <c r="B23" s="42" t="s">
        <v>17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38</v>
      </c>
      <c r="J23" s="1">
        <v>19</v>
      </c>
      <c r="K23" s="1">
        <v>59</v>
      </c>
      <c r="L23" s="1">
        <v>11</v>
      </c>
      <c r="M23" s="1">
        <v>11</v>
      </c>
    </row>
    <row r="24" spans="2:13" ht="19.5" x14ac:dyDescent="0.45">
      <c r="B24" s="42" t="s">
        <v>23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37</v>
      </c>
      <c r="J24" s="1">
        <v>60</v>
      </c>
      <c r="K24" s="1">
        <v>73</v>
      </c>
      <c r="L24" s="1">
        <v>23</v>
      </c>
      <c r="M24" s="1">
        <v>36</v>
      </c>
    </row>
    <row r="25" spans="2:13" ht="19.5" x14ac:dyDescent="0.45">
      <c r="B25" s="42" t="s">
        <v>28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41</v>
      </c>
      <c r="J25" s="1">
        <v>47</v>
      </c>
      <c r="K25" s="1">
        <v>25</v>
      </c>
      <c r="L25" s="1">
        <v>42</v>
      </c>
      <c r="M25" s="1">
        <v>20</v>
      </c>
    </row>
    <row r="26" spans="2:13" ht="19.5" x14ac:dyDescent="0.45">
      <c r="B26" s="42" t="s">
        <v>25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40</v>
      </c>
      <c r="J26" s="1">
        <v>50</v>
      </c>
      <c r="K26" s="1">
        <v>38</v>
      </c>
      <c r="L26" s="1">
        <v>39</v>
      </c>
      <c r="M26" s="1">
        <v>40</v>
      </c>
    </row>
    <row r="27" spans="2:13" ht="19.5" x14ac:dyDescent="0.45">
      <c r="B27" s="42" t="s">
        <v>40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21</v>
      </c>
      <c r="J27" s="1">
        <v>28</v>
      </c>
      <c r="K27" s="1">
        <v>41</v>
      </c>
      <c r="L27" s="1">
        <v>21</v>
      </c>
      <c r="M27" s="1">
        <v>22</v>
      </c>
    </row>
    <row r="28" spans="2:13" ht="19.5" x14ac:dyDescent="0.45">
      <c r="B28" s="42" t="s">
        <v>13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32</v>
      </c>
      <c r="J28" s="1">
        <v>53</v>
      </c>
      <c r="K28" s="1">
        <v>65</v>
      </c>
      <c r="L28" s="1">
        <v>31</v>
      </c>
      <c r="M28" s="1">
        <v>31</v>
      </c>
    </row>
    <row r="29" spans="2:13" ht="19.5" x14ac:dyDescent="0.45">
      <c r="B29" s="42" t="s">
        <v>26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48</v>
      </c>
      <c r="J29" s="1">
        <v>35</v>
      </c>
      <c r="K29" s="1">
        <v>36</v>
      </c>
      <c r="L29" s="1">
        <v>36</v>
      </c>
      <c r="M29" s="1">
        <v>48</v>
      </c>
    </row>
    <row r="30" spans="2:13" ht="19.5" x14ac:dyDescent="0.45">
      <c r="B30" s="42" t="s">
        <v>32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25</v>
      </c>
      <c r="J30" s="1">
        <v>37</v>
      </c>
      <c r="K30" s="1">
        <v>42</v>
      </c>
      <c r="L30" s="1">
        <v>26</v>
      </c>
      <c r="M30" s="1">
        <v>25</v>
      </c>
    </row>
    <row r="31" spans="2:13" ht="19.5" x14ac:dyDescent="0.45">
      <c r="B31" s="42" t="s">
        <v>37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30</v>
      </c>
      <c r="J31" s="1">
        <v>24</v>
      </c>
      <c r="K31" s="1">
        <v>41</v>
      </c>
      <c r="L31" s="1">
        <v>29</v>
      </c>
      <c r="M31" s="1">
        <v>30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5" spans="2:13" x14ac:dyDescent="0.35">
      <c r="M35">
        <f>COUNTIF(I3:M31, "&lt;11")</f>
        <v>0</v>
      </c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7.2384303102330918</v>
      </c>
      <c r="J38" s="76">
        <f ca="1">$G38*(RAND()-0.5)</f>
        <v>7.0791813178264782</v>
      </c>
      <c r="K38" s="76">
        <f ca="1">$G38*(RAND()-0.5)</f>
        <v>0.25030256122227201</v>
      </c>
      <c r="L38" s="76">
        <f ca="1">$G38*(RAND()-0.5)</f>
        <v>-3.9480323699911941</v>
      </c>
      <c r="M38" s="76">
        <f ca="1">$G38*(RAND()-0.5)</f>
        <v>-7.1037335277025413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0.57770753160113197</v>
      </c>
      <c r="J40" s="76">
        <f>CORREL($C$3:$C$31,J$3:J$31)</f>
        <v>0.99941483276183429</v>
      </c>
      <c r="K40" s="76">
        <f>CORREL($C$3:$C$31,K$3:K$31)</f>
        <v>0.37243257432578025</v>
      </c>
      <c r="L40" s="76">
        <f>CORREL($C$3:$C$31,L$3:L$31)</f>
        <v>0.48656371189888087</v>
      </c>
      <c r="M40" s="76">
        <f>CORREL($C$3:$C$31,M$3:M$31)</f>
        <v>0.49426218902711222</v>
      </c>
    </row>
    <row r="41" spans="2:13" ht="18.5" x14ac:dyDescent="0.3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8748E-1347-43DD-B684-FE7FC392CFD9}">
  <sheetPr codeName="Sheet81"/>
  <dimension ref="A1:N41"/>
  <sheetViews>
    <sheetView workbookViewId="0"/>
  </sheetViews>
  <sheetFormatPr defaultColWidth="16.453125" defaultRowHeight="14.5" x14ac:dyDescent="0.35"/>
  <cols>
    <col min="1" max="1" width="10.54296875" style="5" customWidth="1"/>
    <col min="2" max="2" width="35.54296875" customWidth="1"/>
    <col min="14" max="14" width="10.54296875" style="13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35">
      <c r="B2" s="41" t="s">
        <v>0</v>
      </c>
      <c r="C2" s="41" t="s">
        <v>1</v>
      </c>
      <c r="D2" s="41" t="s">
        <v>11</v>
      </c>
      <c r="E2" s="41" t="s">
        <v>3</v>
      </c>
      <c r="F2" s="41" t="s">
        <v>7</v>
      </c>
      <c r="G2" s="41" t="s">
        <v>6</v>
      </c>
      <c r="H2" s="41" t="s">
        <v>4</v>
      </c>
      <c r="I2" s="41" t="s">
        <v>9</v>
      </c>
      <c r="J2" s="41" t="s">
        <v>10</v>
      </c>
      <c r="K2" s="41" t="s">
        <v>5</v>
      </c>
      <c r="L2" s="41" t="s">
        <v>2</v>
      </c>
      <c r="M2" s="41" t="s">
        <v>8</v>
      </c>
    </row>
    <row r="3" spans="2:13" ht="19.5" x14ac:dyDescent="0.45">
      <c r="B3" s="42" t="s">
        <v>38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44</v>
      </c>
      <c r="J3" s="1">
        <v>56</v>
      </c>
      <c r="K3" s="1">
        <v>53</v>
      </c>
      <c r="L3" s="1">
        <v>46</v>
      </c>
      <c r="M3" s="1">
        <v>44</v>
      </c>
    </row>
    <row r="4" spans="2:13" ht="19.5" x14ac:dyDescent="0.45">
      <c r="B4" s="42" t="s">
        <v>39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13</v>
      </c>
      <c r="J4" s="1">
        <v>21</v>
      </c>
      <c r="K4" s="1">
        <v>17</v>
      </c>
      <c r="L4" s="1">
        <v>14</v>
      </c>
      <c r="M4" s="1">
        <v>13</v>
      </c>
    </row>
    <row r="5" spans="2:13" ht="19.5" x14ac:dyDescent="0.45">
      <c r="B5" s="42" t="s">
        <v>12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31</v>
      </c>
      <c r="J5" s="1">
        <v>35</v>
      </c>
      <c r="K5" s="1">
        <v>38</v>
      </c>
      <c r="L5" s="1">
        <v>28</v>
      </c>
      <c r="M5" s="1">
        <v>31</v>
      </c>
    </row>
    <row r="6" spans="2:13" ht="19.5" x14ac:dyDescent="0.45">
      <c r="B6" s="42" t="s">
        <v>35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34</v>
      </c>
      <c r="J6" s="1">
        <v>31</v>
      </c>
      <c r="K6" s="1">
        <v>24</v>
      </c>
      <c r="L6" s="1">
        <v>18</v>
      </c>
      <c r="M6" s="1">
        <v>34</v>
      </c>
    </row>
    <row r="7" spans="2:13" ht="19.5" x14ac:dyDescent="0.45">
      <c r="B7" s="42" t="s">
        <v>34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25</v>
      </c>
      <c r="J7" s="1">
        <v>25</v>
      </c>
      <c r="K7" s="1">
        <v>25</v>
      </c>
      <c r="L7" s="1">
        <v>34</v>
      </c>
      <c r="M7" s="1">
        <v>25</v>
      </c>
    </row>
    <row r="8" spans="2:13" ht="19.5" x14ac:dyDescent="0.45">
      <c r="B8" s="42" t="s">
        <v>29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15</v>
      </c>
      <c r="J8" s="1">
        <v>51</v>
      </c>
      <c r="K8" s="1">
        <v>40</v>
      </c>
      <c r="L8" s="1">
        <v>39</v>
      </c>
      <c r="M8" s="1">
        <v>35</v>
      </c>
    </row>
    <row r="9" spans="2:13" ht="19.5" x14ac:dyDescent="0.45">
      <c r="B9" s="42" t="s">
        <v>36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22</v>
      </c>
      <c r="J9" s="1">
        <v>28</v>
      </c>
      <c r="K9" s="1">
        <v>24</v>
      </c>
      <c r="L9" s="1">
        <v>28</v>
      </c>
      <c r="M9" s="1">
        <v>22</v>
      </c>
    </row>
    <row r="10" spans="2:13" ht="19.5" x14ac:dyDescent="0.45">
      <c r="B10" s="42" t="s">
        <v>33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38</v>
      </c>
      <c r="J10" s="1">
        <v>44</v>
      </c>
      <c r="K10" s="1">
        <v>28</v>
      </c>
      <c r="L10" s="1">
        <v>58</v>
      </c>
      <c r="M10" s="1">
        <v>49</v>
      </c>
    </row>
    <row r="11" spans="2:13" ht="19.5" x14ac:dyDescent="0.45">
      <c r="B11" s="42" t="s">
        <v>16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20</v>
      </c>
      <c r="J11" s="1">
        <v>22</v>
      </c>
      <c r="K11" s="1">
        <v>23</v>
      </c>
      <c r="L11" s="1">
        <v>17</v>
      </c>
      <c r="M11" s="1">
        <v>20</v>
      </c>
    </row>
    <row r="12" spans="2:13" ht="19.5" x14ac:dyDescent="0.45">
      <c r="B12" s="42" t="s">
        <v>18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">
        <v>56</v>
      </c>
      <c r="L12" s="1">
        <v>25</v>
      </c>
      <c r="M12" s="1">
        <v>20</v>
      </c>
    </row>
    <row r="13" spans="2:13" ht="19.5" x14ac:dyDescent="0.45">
      <c r="B13" s="42" t="s">
        <v>22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12</v>
      </c>
      <c r="J13" s="1">
        <v>17</v>
      </c>
      <c r="K13" s="1">
        <v>38</v>
      </c>
      <c r="L13" s="1">
        <v>15</v>
      </c>
      <c r="M13" s="1">
        <v>12</v>
      </c>
    </row>
    <row r="14" spans="2:13" ht="21" customHeight="1" x14ac:dyDescent="0.45">
      <c r="B14" s="42" t="s">
        <v>24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20</v>
      </c>
      <c r="J14" s="1">
        <v>24</v>
      </c>
      <c r="K14" s="1">
        <v>33</v>
      </c>
      <c r="L14" s="1">
        <v>26</v>
      </c>
      <c r="M14" s="1">
        <v>40</v>
      </c>
    </row>
    <row r="15" spans="2:13" ht="19.5" x14ac:dyDescent="0.45">
      <c r="B15" s="42" t="s">
        <v>30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18</v>
      </c>
      <c r="J15" s="1">
        <v>19</v>
      </c>
      <c r="K15" s="1">
        <v>14</v>
      </c>
      <c r="L15" s="1">
        <v>37</v>
      </c>
      <c r="M15" s="1">
        <v>29</v>
      </c>
    </row>
    <row r="16" spans="2:13" ht="19.5" x14ac:dyDescent="0.45">
      <c r="B16" s="42" t="s">
        <v>15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26</v>
      </c>
      <c r="J16" s="1">
        <v>36</v>
      </c>
      <c r="K16" s="1">
        <v>37</v>
      </c>
      <c r="L16" s="1">
        <v>21</v>
      </c>
      <c r="M16" s="1">
        <v>26</v>
      </c>
    </row>
    <row r="17" spans="2:13" ht="19.5" x14ac:dyDescent="0.45">
      <c r="B17" s="42" t="s">
        <v>20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16</v>
      </c>
      <c r="J17" s="1">
        <v>40</v>
      </c>
      <c r="K17" s="1">
        <v>14</v>
      </c>
      <c r="L17" s="1">
        <v>24</v>
      </c>
      <c r="M17" s="1">
        <v>16</v>
      </c>
    </row>
    <row r="18" spans="2:13" ht="19.5" x14ac:dyDescent="0.45">
      <c r="B18" s="42" t="s">
        <v>14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12</v>
      </c>
      <c r="J18" s="1">
        <v>12</v>
      </c>
      <c r="K18" s="1">
        <v>15</v>
      </c>
      <c r="L18" s="1">
        <v>14</v>
      </c>
      <c r="M18" s="1">
        <v>12</v>
      </c>
    </row>
    <row r="19" spans="2:13" ht="19.5" x14ac:dyDescent="0.45">
      <c r="B19" s="42" t="s">
        <v>21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11</v>
      </c>
      <c r="J19" s="1">
        <v>19</v>
      </c>
      <c r="K19" s="1">
        <v>25</v>
      </c>
      <c r="L19" s="1">
        <v>42</v>
      </c>
      <c r="M19" s="1">
        <v>38</v>
      </c>
    </row>
    <row r="20" spans="2:13" ht="19.5" x14ac:dyDescent="0.45">
      <c r="B20" s="42" t="s">
        <v>27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37</v>
      </c>
      <c r="J20" s="1">
        <v>36</v>
      </c>
      <c r="K20" s="1">
        <v>23</v>
      </c>
      <c r="L20" s="1">
        <v>42</v>
      </c>
      <c r="M20" s="1">
        <v>37</v>
      </c>
    </row>
    <row r="21" spans="2:13" ht="19.5" x14ac:dyDescent="0.45">
      <c r="B21" s="42" t="s">
        <v>19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32</v>
      </c>
      <c r="J21" s="1">
        <v>26</v>
      </c>
      <c r="K21" s="1">
        <v>11</v>
      </c>
      <c r="L21" s="1">
        <v>39</v>
      </c>
      <c r="M21" s="1">
        <v>42</v>
      </c>
    </row>
    <row r="22" spans="2:13" ht="19.5" x14ac:dyDescent="0.45">
      <c r="B22" s="42" t="s">
        <v>31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25</v>
      </c>
      <c r="J22" s="1">
        <v>28</v>
      </c>
      <c r="K22" s="1">
        <v>70</v>
      </c>
      <c r="L22" s="1">
        <v>25</v>
      </c>
      <c r="M22" s="1">
        <v>25</v>
      </c>
    </row>
    <row r="23" spans="2:13" ht="19.5" x14ac:dyDescent="0.45">
      <c r="B23" s="42" t="s">
        <v>17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38</v>
      </c>
      <c r="J23" s="1">
        <v>19</v>
      </c>
      <c r="K23" s="1">
        <v>59</v>
      </c>
      <c r="L23" s="1">
        <v>11</v>
      </c>
      <c r="M23" s="1">
        <v>11</v>
      </c>
    </row>
    <row r="24" spans="2:13" ht="19.5" x14ac:dyDescent="0.45">
      <c r="B24" s="42" t="s">
        <v>23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37</v>
      </c>
      <c r="J24" s="1">
        <v>60</v>
      </c>
      <c r="K24" s="1">
        <v>73</v>
      </c>
      <c r="L24" s="1">
        <v>23</v>
      </c>
      <c r="M24" s="1">
        <v>36</v>
      </c>
    </row>
    <row r="25" spans="2:13" ht="19.5" x14ac:dyDescent="0.45">
      <c r="B25" s="42" t="s">
        <v>28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41</v>
      </c>
      <c r="J25" s="1">
        <v>47</v>
      </c>
      <c r="K25" s="1">
        <v>25</v>
      </c>
      <c r="L25" s="1">
        <v>42</v>
      </c>
      <c r="M25" s="1">
        <v>20</v>
      </c>
    </row>
    <row r="26" spans="2:13" ht="19.5" x14ac:dyDescent="0.45">
      <c r="B26" s="42" t="s">
        <v>25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40</v>
      </c>
      <c r="J26" s="1">
        <v>50</v>
      </c>
      <c r="K26" s="1">
        <v>38</v>
      </c>
      <c r="L26" s="1">
        <v>39</v>
      </c>
      <c r="M26" s="1">
        <v>40</v>
      </c>
    </row>
    <row r="27" spans="2:13" ht="19.5" x14ac:dyDescent="0.45">
      <c r="B27" s="42" t="s">
        <v>40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21</v>
      </c>
      <c r="J27" s="1">
        <v>28</v>
      </c>
      <c r="K27" s="1">
        <v>41</v>
      </c>
      <c r="L27" s="1">
        <v>21</v>
      </c>
      <c r="M27" s="1">
        <v>22</v>
      </c>
    </row>
    <row r="28" spans="2:13" ht="19.5" x14ac:dyDescent="0.45">
      <c r="B28" s="42" t="s">
        <v>13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32</v>
      </c>
      <c r="J28" s="1">
        <v>53</v>
      </c>
      <c r="K28" s="1">
        <v>65</v>
      </c>
      <c r="L28" s="1">
        <v>31</v>
      </c>
      <c r="M28" s="1">
        <v>31</v>
      </c>
    </row>
    <row r="29" spans="2:13" ht="19.5" x14ac:dyDescent="0.45">
      <c r="B29" s="42" t="s">
        <v>26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48</v>
      </c>
      <c r="J29" s="1">
        <v>35</v>
      </c>
      <c r="K29" s="1">
        <v>36</v>
      </c>
      <c r="L29" s="1">
        <v>36</v>
      </c>
      <c r="M29" s="1">
        <v>48</v>
      </c>
    </row>
    <row r="30" spans="2:13" ht="19.5" x14ac:dyDescent="0.45">
      <c r="B30" s="42" t="s">
        <v>32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25</v>
      </c>
      <c r="J30" s="1">
        <v>37</v>
      </c>
      <c r="K30" s="1">
        <v>42</v>
      </c>
      <c r="L30" s="1">
        <v>26</v>
      </c>
      <c r="M30" s="1">
        <v>25</v>
      </c>
    </row>
    <row r="31" spans="2:13" ht="19.5" x14ac:dyDescent="0.45">
      <c r="B31" s="42" t="s">
        <v>37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30</v>
      </c>
      <c r="J31" s="1">
        <v>24</v>
      </c>
      <c r="K31" s="1">
        <v>41</v>
      </c>
      <c r="L31" s="1">
        <v>29</v>
      </c>
      <c r="M31" s="1">
        <v>30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3.6897773628010331</v>
      </c>
      <c r="J38" s="76">
        <f ca="1">$G38*(RAND()-0.5)</f>
        <v>-4.0901705557929811</v>
      </c>
      <c r="K38" s="76">
        <f ca="1">$G38*(RAND()-0.5)</f>
        <v>-0.1310046935818987</v>
      </c>
      <c r="L38" s="76">
        <f ca="1">$G38*(RAND()-0.5)</f>
        <v>-1.2973065758792717</v>
      </c>
      <c r="M38" s="76">
        <f ca="1">$G38*(RAND()-0.5)</f>
        <v>-2.8561023071516773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0.57770753160113197</v>
      </c>
      <c r="J40" s="76">
        <f>CORREL($C$3:$C$31,J$3:J$31)</f>
        <v>0.99941483276183429</v>
      </c>
      <c r="K40" s="76">
        <f>CORREL($C$3:$C$31,K$3:K$31)</f>
        <v>0.37243257432578025</v>
      </c>
      <c r="L40" s="76">
        <f>CORREL($C$3:$C$31,L$3:L$31)</f>
        <v>0.48656371189888087</v>
      </c>
      <c r="M40" s="76">
        <f>CORREL($C$3:$C$31,M$3:M$31)</f>
        <v>0.49426218902711222</v>
      </c>
    </row>
    <row r="41" spans="2:13" ht="18.5" x14ac:dyDescent="0.3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{1043DCBC-5C2E-4796-B2AB-EDD871D16E5D}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{BC317932-365D-4A56-A4EA-191343AB9BC1}</x14:id>
        </ext>
      </extLst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{9333CE64-6DDD-4B97-8B29-61C6E63EA17A}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{CB6C14FA-A9BD-446F-A4D8-F7C93B2243FC}</x14:id>
        </ext>
      </extLst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{D3A18FFE-7818-4283-8C36-ACAD12B97138}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{74387F89-7277-43AB-A137-AE0E3C88D23A}</x14:id>
        </ext>
      </extLst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{C706C36B-090D-4F7D-B1F0-89A476631038}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{D97A8FBE-81CF-4C3E-874F-7481ECEF553B}</x14:id>
        </ext>
      </extLst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{94C631F0-E2D0-4820-9C5C-467D69220940}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{1E0FE84D-58AF-4EA6-904D-A0AF9CD02518}</x14:id>
        </ext>
      </extLst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{527E75A5-7BF9-4F42-B54C-1B0FCE783F9C}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{D1023C17-B34A-42E0-89FE-2266B584CAE1}</x14:id>
        </ext>
      </extLst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{11E7B837-356C-4320-AE90-33FD2F03287E}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{B475A3E6-C66B-4175-BB8C-73535928D98C}</x14:id>
        </ext>
      </extLst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{03024951-CC74-4104-86D7-21811AE0DE50}</x14:id>
        </ext>
      </extLst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{FF30B3AE-7522-44FB-A72E-6937BAF75CA5}</x14:id>
        </ext>
      </extLst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{9CE80EDA-80F9-49BD-A5B8-6A4B290A22BF}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{DA6280DF-7005-417B-8E79-C61F7CC8F613}</x14:id>
        </ext>
      </extLst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{13AAFBAF-91BC-440A-B546-0E2DC19999F5}</x14:id>
        </ext>
      </extLst>
    </cfRule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{B60444A8-1F3D-4997-B5A6-214DC21F3534}</x14:id>
        </ext>
      </extLst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{1802C771-BB32-4707-ADD4-D6754CE8A070}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{544E805D-7877-4123-A977-B5F47CADE976}</x14:id>
        </ext>
      </extLst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043DCBC-5C2E-4796-B2AB-EDD871D16E5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C317932-365D-4A56-A4EA-191343AB9BC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9333CE64-6DDD-4B97-8B29-61C6E63EA17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B6C14FA-A9BD-446F-A4D8-F7C93B2243F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D3A18FFE-7818-4283-8C36-ACAD12B9713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4387F89-7277-43AB-A137-AE0E3C88D23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C706C36B-090D-4F7D-B1F0-89A47663103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97A8FBE-81CF-4C3E-874F-7481ECEF553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94C631F0-E2D0-4820-9C5C-467D6922094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E0FE84D-58AF-4EA6-904D-A0AF9CD0251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527E75A5-7BF9-4F42-B54C-1B0FCE783F9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1023C17-B34A-42E0-89FE-2266B584CAE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11E7B837-356C-4320-AE90-33FD2F03287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475A3E6-C66B-4175-BB8C-73535928D98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03024951-CC74-4104-86D7-21811AE0DE5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F30B3AE-7522-44FB-A72E-6937BAF75CA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9CE80EDA-80F9-49BD-A5B8-6A4B290A22B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A6280DF-7005-417B-8E79-C61F7CC8F61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13AAFBAF-91BC-440A-B546-0E2DC19999F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60444A8-1F3D-4997-B5A6-214DC21F353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1802C771-BB32-4707-ADD4-D6754CE8A07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44E805D-7877-4123-A977-B5F47CADE97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47D1-5455-4A1D-8B06-6D86CCCB056C}">
  <sheetPr codeName="Sheet82"/>
  <dimension ref="A1:N41"/>
  <sheetViews>
    <sheetView workbookViewId="0"/>
  </sheetViews>
  <sheetFormatPr defaultColWidth="16.453125" defaultRowHeight="14.5" x14ac:dyDescent="0.35"/>
  <cols>
    <col min="1" max="1" width="10.54296875" style="5" customWidth="1"/>
    <col min="2" max="2" width="35.54296875" customWidth="1"/>
    <col min="14" max="14" width="10.54296875" style="13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35">
      <c r="B2" s="41" t="s">
        <v>0</v>
      </c>
      <c r="C2" s="41" t="s">
        <v>1</v>
      </c>
      <c r="D2" s="41" t="s">
        <v>11</v>
      </c>
      <c r="E2" s="41" t="s">
        <v>3</v>
      </c>
      <c r="F2" s="41" t="s">
        <v>7</v>
      </c>
      <c r="G2" s="41" t="s">
        <v>6</v>
      </c>
      <c r="H2" s="41" t="s">
        <v>4</v>
      </c>
      <c r="I2" s="41" t="s">
        <v>9</v>
      </c>
      <c r="J2" s="41" t="s">
        <v>10</v>
      </c>
      <c r="K2" s="41" t="s">
        <v>5</v>
      </c>
      <c r="L2" s="41" t="s">
        <v>2</v>
      </c>
      <c r="M2" s="41" t="s">
        <v>8</v>
      </c>
    </row>
    <row r="3" spans="2:13" ht="19.5" x14ac:dyDescent="0.45">
      <c r="B3" s="42" t="s">
        <v>38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44</v>
      </c>
      <c r="J3" s="1">
        <v>56</v>
      </c>
      <c r="K3" s="1">
        <v>53</v>
      </c>
      <c r="L3" s="1">
        <v>46</v>
      </c>
      <c r="M3" s="1">
        <v>44</v>
      </c>
    </row>
    <row r="4" spans="2:13" ht="19.5" x14ac:dyDescent="0.45">
      <c r="B4" s="42" t="s">
        <v>39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13</v>
      </c>
      <c r="J4" s="1">
        <v>21</v>
      </c>
      <c r="K4" s="1">
        <v>17</v>
      </c>
      <c r="L4" s="1">
        <v>14</v>
      </c>
      <c r="M4" s="1">
        <v>13</v>
      </c>
    </row>
    <row r="5" spans="2:13" ht="19.5" x14ac:dyDescent="0.45">
      <c r="B5" s="42" t="s">
        <v>12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31</v>
      </c>
      <c r="J5" s="1">
        <v>35</v>
      </c>
      <c r="K5" s="1">
        <v>38</v>
      </c>
      <c r="L5" s="1">
        <v>28</v>
      </c>
      <c r="M5" s="1">
        <v>31</v>
      </c>
    </row>
    <row r="6" spans="2:13" ht="19.5" x14ac:dyDescent="0.45">
      <c r="B6" s="42" t="s">
        <v>35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34</v>
      </c>
      <c r="J6" s="1">
        <v>31</v>
      </c>
      <c r="K6" s="1">
        <v>24</v>
      </c>
      <c r="L6" s="1">
        <v>18</v>
      </c>
      <c r="M6" s="1">
        <v>34</v>
      </c>
    </row>
    <row r="7" spans="2:13" ht="19.5" x14ac:dyDescent="0.45">
      <c r="B7" s="42" t="s">
        <v>34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25</v>
      </c>
      <c r="J7" s="1">
        <v>25</v>
      </c>
      <c r="K7" s="1">
        <v>25</v>
      </c>
      <c r="L7" s="1">
        <v>34</v>
      </c>
      <c r="M7" s="1">
        <v>25</v>
      </c>
    </row>
    <row r="8" spans="2:13" ht="19.5" x14ac:dyDescent="0.45">
      <c r="B8" s="42" t="s">
        <v>29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15</v>
      </c>
      <c r="J8" s="1">
        <v>51</v>
      </c>
      <c r="K8" s="1">
        <v>40</v>
      </c>
      <c r="L8" s="1">
        <v>39</v>
      </c>
      <c r="M8" s="1">
        <v>35</v>
      </c>
    </row>
    <row r="9" spans="2:13" ht="19.5" x14ac:dyDescent="0.45">
      <c r="B9" s="42" t="s">
        <v>36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22</v>
      </c>
      <c r="J9" s="1">
        <v>28</v>
      </c>
      <c r="K9" s="1">
        <v>24</v>
      </c>
      <c r="L9" s="1">
        <v>28</v>
      </c>
      <c r="M9" s="1">
        <v>22</v>
      </c>
    </row>
    <row r="10" spans="2:13" ht="19.5" x14ac:dyDescent="0.45">
      <c r="B10" s="42" t="s">
        <v>33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38</v>
      </c>
      <c r="J10" s="1">
        <v>44</v>
      </c>
      <c r="K10" s="1">
        <v>28</v>
      </c>
      <c r="L10" s="1">
        <v>58</v>
      </c>
      <c r="M10" s="1">
        <v>49</v>
      </c>
    </row>
    <row r="11" spans="2:13" ht="19.5" x14ac:dyDescent="0.45">
      <c r="B11" s="42" t="s">
        <v>16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20</v>
      </c>
      <c r="J11" s="1">
        <v>22</v>
      </c>
      <c r="K11" s="1">
        <v>23</v>
      </c>
      <c r="L11" s="1">
        <v>17</v>
      </c>
      <c r="M11" s="1">
        <v>20</v>
      </c>
    </row>
    <row r="12" spans="2:13" ht="19.5" x14ac:dyDescent="0.45">
      <c r="B12" s="42" t="s">
        <v>18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">
        <v>56</v>
      </c>
      <c r="L12" s="1">
        <v>25</v>
      </c>
      <c r="M12" s="1">
        <v>20</v>
      </c>
    </row>
    <row r="13" spans="2:13" ht="19.5" x14ac:dyDescent="0.45">
      <c r="B13" s="42" t="s">
        <v>22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12</v>
      </c>
      <c r="J13" s="1">
        <v>17</v>
      </c>
      <c r="K13" s="1">
        <v>38</v>
      </c>
      <c r="L13" s="1">
        <v>15</v>
      </c>
      <c r="M13" s="1">
        <v>12</v>
      </c>
    </row>
    <row r="14" spans="2:13" ht="21" customHeight="1" x14ac:dyDescent="0.45">
      <c r="B14" s="42" t="s">
        <v>24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20</v>
      </c>
      <c r="J14" s="1">
        <v>24</v>
      </c>
      <c r="K14" s="1">
        <v>33</v>
      </c>
      <c r="L14" s="1">
        <v>26</v>
      </c>
      <c r="M14" s="1">
        <v>40</v>
      </c>
    </row>
    <row r="15" spans="2:13" ht="19.5" x14ac:dyDescent="0.45">
      <c r="B15" s="42" t="s">
        <v>30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18</v>
      </c>
      <c r="J15" s="1">
        <v>19</v>
      </c>
      <c r="K15" s="1">
        <v>14</v>
      </c>
      <c r="L15" s="1">
        <v>37</v>
      </c>
      <c r="M15" s="1">
        <v>29</v>
      </c>
    </row>
    <row r="16" spans="2:13" ht="19.5" x14ac:dyDescent="0.45">
      <c r="B16" s="42" t="s">
        <v>15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26</v>
      </c>
      <c r="J16" s="1">
        <v>36</v>
      </c>
      <c r="K16" s="1">
        <v>37</v>
      </c>
      <c r="L16" s="1">
        <v>21</v>
      </c>
      <c r="M16" s="1">
        <v>26</v>
      </c>
    </row>
    <row r="17" spans="2:13" ht="19.5" x14ac:dyDescent="0.45">
      <c r="B17" s="42" t="s">
        <v>20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16</v>
      </c>
      <c r="J17" s="1">
        <v>40</v>
      </c>
      <c r="K17" s="1">
        <v>14</v>
      </c>
      <c r="L17" s="1">
        <v>24</v>
      </c>
      <c r="M17" s="1">
        <v>16</v>
      </c>
    </row>
    <row r="18" spans="2:13" ht="19.5" x14ac:dyDescent="0.45">
      <c r="B18" s="42" t="s">
        <v>14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12</v>
      </c>
      <c r="J18" s="1">
        <v>12</v>
      </c>
      <c r="K18" s="1">
        <v>15</v>
      </c>
      <c r="L18" s="1">
        <v>14</v>
      </c>
      <c r="M18" s="1">
        <v>12</v>
      </c>
    </row>
    <row r="19" spans="2:13" ht="19.5" x14ac:dyDescent="0.45">
      <c r="B19" s="42" t="s">
        <v>21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11</v>
      </c>
      <c r="J19" s="1">
        <v>19</v>
      </c>
      <c r="K19" s="1">
        <v>25</v>
      </c>
      <c r="L19" s="1">
        <v>42</v>
      </c>
      <c r="M19" s="1">
        <v>38</v>
      </c>
    </row>
    <row r="20" spans="2:13" ht="19.5" x14ac:dyDescent="0.45">
      <c r="B20" s="42" t="s">
        <v>27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37</v>
      </c>
      <c r="J20" s="1">
        <v>36</v>
      </c>
      <c r="K20" s="1">
        <v>23</v>
      </c>
      <c r="L20" s="1">
        <v>42</v>
      </c>
      <c r="M20" s="1">
        <v>37</v>
      </c>
    </row>
    <row r="21" spans="2:13" ht="19.5" x14ac:dyDescent="0.45">
      <c r="B21" s="42" t="s">
        <v>19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32</v>
      </c>
      <c r="J21" s="1">
        <v>26</v>
      </c>
      <c r="K21" s="1">
        <v>11</v>
      </c>
      <c r="L21" s="1">
        <v>39</v>
      </c>
      <c r="M21" s="1">
        <v>42</v>
      </c>
    </row>
    <row r="22" spans="2:13" ht="19.5" x14ac:dyDescent="0.45">
      <c r="B22" s="42" t="s">
        <v>31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25</v>
      </c>
      <c r="J22" s="1">
        <v>28</v>
      </c>
      <c r="K22" s="1">
        <v>70</v>
      </c>
      <c r="L22" s="1">
        <v>25</v>
      </c>
      <c r="M22" s="1">
        <v>25</v>
      </c>
    </row>
    <row r="23" spans="2:13" ht="19.5" x14ac:dyDescent="0.45">
      <c r="B23" s="42" t="s">
        <v>17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38</v>
      </c>
      <c r="J23" s="1">
        <v>19</v>
      </c>
      <c r="K23" s="1">
        <v>59</v>
      </c>
      <c r="L23" s="1">
        <v>11</v>
      </c>
      <c r="M23" s="1">
        <v>11</v>
      </c>
    </row>
    <row r="24" spans="2:13" ht="19.5" x14ac:dyDescent="0.45">
      <c r="B24" s="42" t="s">
        <v>23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37</v>
      </c>
      <c r="J24" s="1">
        <v>60</v>
      </c>
      <c r="K24" s="1">
        <v>73</v>
      </c>
      <c r="L24" s="1">
        <v>23</v>
      </c>
      <c r="M24" s="1">
        <v>36</v>
      </c>
    </row>
    <row r="25" spans="2:13" ht="19.5" x14ac:dyDescent="0.45">
      <c r="B25" s="42" t="s">
        <v>28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41</v>
      </c>
      <c r="J25" s="1">
        <v>47</v>
      </c>
      <c r="K25" s="1">
        <v>25</v>
      </c>
      <c r="L25" s="1">
        <v>42</v>
      </c>
      <c r="M25" s="1">
        <v>20</v>
      </c>
    </row>
    <row r="26" spans="2:13" ht="19.5" x14ac:dyDescent="0.45">
      <c r="B26" s="42" t="s">
        <v>25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40</v>
      </c>
      <c r="J26" s="1">
        <v>50</v>
      </c>
      <c r="K26" s="1">
        <v>38</v>
      </c>
      <c r="L26" s="1">
        <v>39</v>
      </c>
      <c r="M26" s="1">
        <v>40</v>
      </c>
    </row>
    <row r="27" spans="2:13" ht="19.5" x14ac:dyDescent="0.45">
      <c r="B27" s="42" t="s">
        <v>40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21</v>
      </c>
      <c r="J27" s="1">
        <v>28</v>
      </c>
      <c r="K27" s="1">
        <v>41</v>
      </c>
      <c r="L27" s="1">
        <v>21</v>
      </c>
      <c r="M27" s="1">
        <v>22</v>
      </c>
    </row>
    <row r="28" spans="2:13" ht="19.5" x14ac:dyDescent="0.45">
      <c r="B28" s="42" t="s">
        <v>13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32</v>
      </c>
      <c r="J28" s="1">
        <v>53</v>
      </c>
      <c r="K28" s="1">
        <v>65</v>
      </c>
      <c r="L28" s="1">
        <v>31</v>
      </c>
      <c r="M28" s="1">
        <v>31</v>
      </c>
    </row>
    <row r="29" spans="2:13" ht="19.5" x14ac:dyDescent="0.45">
      <c r="B29" s="42" t="s">
        <v>26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48</v>
      </c>
      <c r="J29" s="1">
        <v>35</v>
      </c>
      <c r="K29" s="1">
        <v>36</v>
      </c>
      <c r="L29" s="1">
        <v>36</v>
      </c>
      <c r="M29" s="1">
        <v>48</v>
      </c>
    </row>
    <row r="30" spans="2:13" ht="19.5" x14ac:dyDescent="0.45">
      <c r="B30" s="42" t="s">
        <v>32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25</v>
      </c>
      <c r="J30" s="1">
        <v>37</v>
      </c>
      <c r="K30" s="1">
        <v>42</v>
      </c>
      <c r="L30" s="1">
        <v>26</v>
      </c>
      <c r="M30" s="1">
        <v>25</v>
      </c>
    </row>
    <row r="31" spans="2:13" ht="19.5" x14ac:dyDescent="0.45">
      <c r="B31" s="42" t="s">
        <v>37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30</v>
      </c>
      <c r="J31" s="1">
        <v>24</v>
      </c>
      <c r="K31" s="1">
        <v>41</v>
      </c>
      <c r="L31" s="1">
        <v>29</v>
      </c>
      <c r="M31" s="1">
        <v>30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7.3106417523769638</v>
      </c>
      <c r="J38" s="76">
        <f ca="1">$G38*(RAND()-0.5)</f>
        <v>-0.97074481807244595</v>
      </c>
      <c r="K38" s="76">
        <f ca="1">$G38*(RAND()-0.5)</f>
        <v>-0.84311559644170253</v>
      </c>
      <c r="L38" s="76">
        <f ca="1">$G38*(RAND()-0.5)</f>
        <v>-5.1961084578627448</v>
      </c>
      <c r="M38" s="76">
        <f ca="1">$G38*(RAND()-0.5)</f>
        <v>3.7417036055994979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0.57770753160113197</v>
      </c>
      <c r="J40" s="76">
        <f>CORREL($C$3:$C$31,J$3:J$31)</f>
        <v>0.99941483276183429</v>
      </c>
      <c r="K40" s="76">
        <f>CORREL($C$3:$C$31,K$3:K$31)</f>
        <v>0.37243257432578025</v>
      </c>
      <c r="L40" s="76">
        <f>CORREL($C$3:$C$31,L$3:L$31)</f>
        <v>0.48656371189888087</v>
      </c>
      <c r="M40" s="76">
        <f>CORREL($C$3:$C$31,M$3:M$31)</f>
        <v>0.49426218902711222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D8CA-E812-41EA-98DE-ADB4323A58E9}">
  <sheetPr codeName="Sheet83"/>
  <dimension ref="A1:N41"/>
  <sheetViews>
    <sheetView workbookViewId="0"/>
  </sheetViews>
  <sheetFormatPr defaultColWidth="16.453125" defaultRowHeight="14.5" x14ac:dyDescent="0.35"/>
  <cols>
    <col min="1" max="1" width="10.54296875" style="5" customWidth="1"/>
    <col min="2" max="2" width="35.54296875" customWidth="1"/>
    <col min="14" max="14" width="10.54296875" style="13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35">
      <c r="B2" s="41" t="s">
        <v>0</v>
      </c>
      <c r="C2" s="41" t="s">
        <v>1</v>
      </c>
      <c r="D2" s="41" t="s">
        <v>11</v>
      </c>
      <c r="E2" s="41" t="s">
        <v>3</v>
      </c>
      <c r="F2" s="41" t="s">
        <v>7</v>
      </c>
      <c r="G2" s="41" t="s">
        <v>6</v>
      </c>
      <c r="H2" s="41" t="s">
        <v>4</v>
      </c>
      <c r="I2" s="41" t="s">
        <v>9</v>
      </c>
      <c r="J2" s="41" t="s">
        <v>10</v>
      </c>
      <c r="K2" s="41" t="s">
        <v>5</v>
      </c>
      <c r="L2" s="41" t="s">
        <v>2</v>
      </c>
      <c r="M2" s="41" t="s">
        <v>8</v>
      </c>
    </row>
    <row r="3" spans="2:13" ht="19.5" x14ac:dyDescent="0.45">
      <c r="B3" s="46" t="s">
        <v>38</v>
      </c>
      <c r="C3" s="10">
        <v>50</v>
      </c>
      <c r="D3" s="10">
        <v>63</v>
      </c>
      <c r="E3" s="10">
        <v>42</v>
      </c>
      <c r="F3" s="10">
        <v>50</v>
      </c>
      <c r="G3" s="10">
        <v>34</v>
      </c>
      <c r="H3" s="10">
        <v>55</v>
      </c>
      <c r="I3" s="10">
        <v>44</v>
      </c>
      <c r="J3" s="10">
        <v>56</v>
      </c>
      <c r="K3" s="11">
        <v>53</v>
      </c>
      <c r="L3" s="11">
        <v>46</v>
      </c>
      <c r="M3" s="11">
        <v>44</v>
      </c>
    </row>
    <row r="4" spans="2:13" ht="19.5" x14ac:dyDescent="0.45">
      <c r="B4" s="42" t="s">
        <v>39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13</v>
      </c>
      <c r="J4" s="1">
        <v>21</v>
      </c>
      <c r="K4" s="12">
        <v>17</v>
      </c>
      <c r="L4" s="12">
        <v>14</v>
      </c>
      <c r="M4" s="12">
        <v>13</v>
      </c>
    </row>
    <row r="5" spans="2:13" ht="19.5" x14ac:dyDescent="0.45">
      <c r="B5" s="46" t="s">
        <v>12</v>
      </c>
      <c r="C5" s="10">
        <v>31</v>
      </c>
      <c r="D5" s="10">
        <v>39</v>
      </c>
      <c r="E5" s="10">
        <v>49</v>
      </c>
      <c r="F5" s="10">
        <v>52</v>
      </c>
      <c r="G5" s="10">
        <v>80</v>
      </c>
      <c r="H5" s="10">
        <v>86</v>
      </c>
      <c r="I5" s="10">
        <v>31</v>
      </c>
      <c r="J5" s="10">
        <v>35</v>
      </c>
      <c r="K5" s="11">
        <v>38</v>
      </c>
      <c r="L5" s="11">
        <v>28</v>
      </c>
      <c r="M5" s="11">
        <v>31</v>
      </c>
    </row>
    <row r="6" spans="2:13" ht="19.5" x14ac:dyDescent="0.45">
      <c r="B6" s="42" t="s">
        <v>35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34</v>
      </c>
      <c r="J6" s="1">
        <v>31</v>
      </c>
      <c r="K6" s="12">
        <v>24</v>
      </c>
      <c r="L6" s="12">
        <v>18</v>
      </c>
      <c r="M6" s="12">
        <v>34</v>
      </c>
    </row>
    <row r="7" spans="2:13" ht="19.5" x14ac:dyDescent="0.45">
      <c r="B7" s="46" t="s">
        <v>34</v>
      </c>
      <c r="C7" s="10">
        <v>22</v>
      </c>
      <c r="D7" s="10">
        <v>83</v>
      </c>
      <c r="E7" s="10">
        <v>29</v>
      </c>
      <c r="F7" s="10">
        <v>41</v>
      </c>
      <c r="G7" s="10">
        <v>50</v>
      </c>
      <c r="H7" s="10">
        <v>49</v>
      </c>
      <c r="I7" s="10">
        <v>25</v>
      </c>
      <c r="J7" s="10">
        <v>25</v>
      </c>
      <c r="K7" s="11">
        <v>25</v>
      </c>
      <c r="L7" s="11">
        <v>34</v>
      </c>
      <c r="M7" s="11">
        <v>25</v>
      </c>
    </row>
    <row r="8" spans="2:13" ht="19.5" x14ac:dyDescent="0.45">
      <c r="B8" s="42" t="s">
        <v>29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15</v>
      </c>
      <c r="J8" s="1">
        <v>51</v>
      </c>
      <c r="K8" s="12">
        <v>40</v>
      </c>
      <c r="L8" s="12">
        <v>39</v>
      </c>
      <c r="M8" s="12">
        <v>35</v>
      </c>
    </row>
    <row r="9" spans="2:13" ht="19.5" x14ac:dyDescent="0.45">
      <c r="B9" s="46" t="s">
        <v>36</v>
      </c>
      <c r="C9" s="10">
        <v>25</v>
      </c>
      <c r="D9" s="10">
        <v>76</v>
      </c>
      <c r="E9" s="10">
        <v>61</v>
      </c>
      <c r="F9" s="10">
        <v>62</v>
      </c>
      <c r="G9" s="10">
        <v>45</v>
      </c>
      <c r="H9" s="10">
        <v>37</v>
      </c>
      <c r="I9" s="10">
        <v>22</v>
      </c>
      <c r="J9" s="10">
        <v>28</v>
      </c>
      <c r="K9" s="11">
        <v>24</v>
      </c>
      <c r="L9" s="11">
        <v>28</v>
      </c>
      <c r="M9" s="11">
        <v>22</v>
      </c>
    </row>
    <row r="10" spans="2:13" ht="19.5" x14ac:dyDescent="0.45">
      <c r="B10" s="42" t="s">
        <v>33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38</v>
      </c>
      <c r="J10" s="1">
        <v>44</v>
      </c>
      <c r="K10" s="12">
        <v>28</v>
      </c>
      <c r="L10" s="12">
        <v>58</v>
      </c>
      <c r="M10" s="12">
        <v>49</v>
      </c>
    </row>
    <row r="11" spans="2:13" ht="19.5" x14ac:dyDescent="0.45">
      <c r="B11" s="46" t="s">
        <v>16</v>
      </c>
      <c r="C11" s="10">
        <v>19</v>
      </c>
      <c r="D11" s="10">
        <v>47</v>
      </c>
      <c r="E11" s="10">
        <v>43</v>
      </c>
      <c r="F11" s="10">
        <v>36</v>
      </c>
      <c r="G11" s="10">
        <v>20</v>
      </c>
      <c r="H11" s="10">
        <v>87</v>
      </c>
      <c r="I11" s="10">
        <v>20</v>
      </c>
      <c r="J11" s="10">
        <v>22</v>
      </c>
      <c r="K11" s="11">
        <v>23</v>
      </c>
      <c r="L11" s="11">
        <v>17</v>
      </c>
      <c r="M11" s="11">
        <v>20</v>
      </c>
    </row>
    <row r="12" spans="2:13" ht="19.5" x14ac:dyDescent="0.45">
      <c r="B12" s="42" t="s">
        <v>18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2">
        <v>56</v>
      </c>
      <c r="L12" s="12">
        <v>25</v>
      </c>
      <c r="M12" s="12">
        <v>20</v>
      </c>
    </row>
    <row r="13" spans="2:13" ht="19.5" x14ac:dyDescent="0.45">
      <c r="B13" s="46" t="s">
        <v>22</v>
      </c>
      <c r="C13" s="10">
        <v>15</v>
      </c>
      <c r="D13" s="10">
        <v>35</v>
      </c>
      <c r="E13" s="10">
        <v>83</v>
      </c>
      <c r="F13" s="10">
        <v>91</v>
      </c>
      <c r="G13" s="10">
        <v>62</v>
      </c>
      <c r="H13" s="10">
        <v>78</v>
      </c>
      <c r="I13" s="10">
        <v>12</v>
      </c>
      <c r="J13" s="10">
        <v>17</v>
      </c>
      <c r="K13" s="11">
        <v>38</v>
      </c>
      <c r="L13" s="11">
        <v>15</v>
      </c>
      <c r="M13" s="11">
        <v>12</v>
      </c>
    </row>
    <row r="14" spans="2:13" ht="21" customHeight="1" x14ac:dyDescent="0.45">
      <c r="B14" s="42" t="s">
        <v>24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20</v>
      </c>
      <c r="J14" s="1">
        <v>24</v>
      </c>
      <c r="K14" s="12">
        <v>33</v>
      </c>
      <c r="L14" s="12">
        <v>26</v>
      </c>
      <c r="M14" s="12">
        <v>40</v>
      </c>
    </row>
    <row r="15" spans="2:13" ht="19.5" x14ac:dyDescent="0.45">
      <c r="B15" s="46" t="s">
        <v>30</v>
      </c>
      <c r="C15" s="10">
        <v>17</v>
      </c>
      <c r="D15" s="10">
        <v>33</v>
      </c>
      <c r="E15" s="10">
        <v>47</v>
      </c>
      <c r="F15" s="10">
        <v>36</v>
      </c>
      <c r="G15" s="10">
        <v>59</v>
      </c>
      <c r="H15" s="10">
        <v>41</v>
      </c>
      <c r="I15" s="10">
        <v>18</v>
      </c>
      <c r="J15" s="10">
        <v>19</v>
      </c>
      <c r="K15" s="11">
        <v>14</v>
      </c>
      <c r="L15" s="11">
        <v>37</v>
      </c>
      <c r="M15" s="11">
        <v>29</v>
      </c>
    </row>
    <row r="16" spans="2:13" ht="19.5" x14ac:dyDescent="0.45">
      <c r="B16" s="42" t="s">
        <v>15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26</v>
      </c>
      <c r="J16" s="1">
        <v>36</v>
      </c>
      <c r="K16" s="12">
        <v>37</v>
      </c>
      <c r="L16" s="12">
        <v>21</v>
      </c>
      <c r="M16" s="12">
        <v>26</v>
      </c>
    </row>
    <row r="17" spans="2:13" ht="19.5" x14ac:dyDescent="0.45">
      <c r="B17" s="46" t="s">
        <v>20</v>
      </c>
      <c r="C17" s="10">
        <v>36</v>
      </c>
      <c r="D17" s="10">
        <v>64</v>
      </c>
      <c r="E17" s="10">
        <v>77</v>
      </c>
      <c r="F17" s="10">
        <v>63</v>
      </c>
      <c r="G17" s="10">
        <v>57</v>
      </c>
      <c r="H17" s="10">
        <v>46</v>
      </c>
      <c r="I17" s="10">
        <v>16</v>
      </c>
      <c r="J17" s="10">
        <v>40</v>
      </c>
      <c r="K17" s="11">
        <v>14</v>
      </c>
      <c r="L17" s="11">
        <v>24</v>
      </c>
      <c r="M17" s="11">
        <v>16</v>
      </c>
    </row>
    <row r="18" spans="2:13" ht="19.5" x14ac:dyDescent="0.45">
      <c r="B18" s="42" t="s">
        <v>14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12</v>
      </c>
      <c r="J18" s="1">
        <v>12</v>
      </c>
      <c r="K18" s="12">
        <v>15</v>
      </c>
      <c r="L18" s="12">
        <v>14</v>
      </c>
      <c r="M18" s="12">
        <v>12</v>
      </c>
    </row>
    <row r="19" spans="2:13" ht="19.5" x14ac:dyDescent="0.45">
      <c r="B19" s="46" t="s">
        <v>21</v>
      </c>
      <c r="C19" s="10">
        <v>17</v>
      </c>
      <c r="D19" s="10">
        <v>65</v>
      </c>
      <c r="E19" s="10">
        <v>50</v>
      </c>
      <c r="F19" s="10">
        <v>86</v>
      </c>
      <c r="G19" s="10">
        <v>52</v>
      </c>
      <c r="H19" s="10">
        <v>38</v>
      </c>
      <c r="I19" s="10">
        <v>11</v>
      </c>
      <c r="J19" s="10">
        <v>19</v>
      </c>
      <c r="K19" s="11">
        <v>25</v>
      </c>
      <c r="L19" s="11">
        <v>42</v>
      </c>
      <c r="M19" s="11">
        <v>38</v>
      </c>
    </row>
    <row r="20" spans="2:13" ht="19.5" x14ac:dyDescent="0.45">
      <c r="B20" s="42" t="s">
        <v>27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37</v>
      </c>
      <c r="J20" s="1">
        <v>36</v>
      </c>
      <c r="K20" s="12">
        <v>23</v>
      </c>
      <c r="L20" s="12">
        <v>42</v>
      </c>
      <c r="M20" s="12">
        <v>37</v>
      </c>
    </row>
    <row r="21" spans="2:13" ht="19.5" x14ac:dyDescent="0.45">
      <c r="B21" s="46" t="s">
        <v>19</v>
      </c>
      <c r="C21" s="10">
        <v>23</v>
      </c>
      <c r="D21" s="10">
        <v>64</v>
      </c>
      <c r="E21" s="10">
        <v>33</v>
      </c>
      <c r="F21" s="10">
        <v>97</v>
      </c>
      <c r="G21" s="10">
        <v>40</v>
      </c>
      <c r="H21" s="10">
        <v>33</v>
      </c>
      <c r="I21" s="10">
        <v>32</v>
      </c>
      <c r="J21" s="10">
        <v>26</v>
      </c>
      <c r="K21" s="11">
        <v>11</v>
      </c>
      <c r="L21" s="11">
        <v>39</v>
      </c>
      <c r="M21" s="11">
        <v>42</v>
      </c>
    </row>
    <row r="22" spans="2:13" ht="19.5" x14ac:dyDescent="0.45">
      <c r="B22" s="42" t="s">
        <v>31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25</v>
      </c>
      <c r="J22" s="1">
        <v>28</v>
      </c>
      <c r="K22" s="12">
        <v>70</v>
      </c>
      <c r="L22" s="12">
        <v>25</v>
      </c>
      <c r="M22" s="12">
        <v>25</v>
      </c>
    </row>
    <row r="23" spans="2:13" ht="19.5" x14ac:dyDescent="0.45">
      <c r="B23" s="46" t="s">
        <v>17</v>
      </c>
      <c r="C23" s="10">
        <v>17</v>
      </c>
      <c r="D23" s="10">
        <v>63</v>
      </c>
      <c r="E23" s="10">
        <v>20</v>
      </c>
      <c r="F23" s="10">
        <v>48</v>
      </c>
      <c r="G23" s="10">
        <v>84</v>
      </c>
      <c r="H23" s="10">
        <v>68</v>
      </c>
      <c r="I23" s="10">
        <v>38</v>
      </c>
      <c r="J23" s="10">
        <v>19</v>
      </c>
      <c r="K23" s="11">
        <v>59</v>
      </c>
      <c r="L23" s="11">
        <v>11</v>
      </c>
      <c r="M23" s="11">
        <v>11</v>
      </c>
    </row>
    <row r="24" spans="2:13" ht="19.5" x14ac:dyDescent="0.45">
      <c r="B24" s="42" t="s">
        <v>23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37</v>
      </c>
      <c r="J24" s="1">
        <v>60</v>
      </c>
      <c r="K24" s="12">
        <v>73</v>
      </c>
      <c r="L24" s="12">
        <v>23</v>
      </c>
      <c r="M24" s="12">
        <v>36</v>
      </c>
    </row>
    <row r="25" spans="2:13" ht="19.5" x14ac:dyDescent="0.45">
      <c r="B25" s="46" t="s">
        <v>28</v>
      </c>
      <c r="C25" s="10">
        <v>43</v>
      </c>
      <c r="D25" s="10">
        <v>45</v>
      </c>
      <c r="E25" s="10">
        <v>37</v>
      </c>
      <c r="F25" s="10">
        <v>67</v>
      </c>
      <c r="G25" s="10">
        <v>37</v>
      </c>
      <c r="H25" s="10">
        <v>42</v>
      </c>
      <c r="I25" s="10">
        <v>41</v>
      </c>
      <c r="J25" s="10">
        <v>47</v>
      </c>
      <c r="K25" s="11">
        <v>25</v>
      </c>
      <c r="L25" s="11">
        <v>42</v>
      </c>
      <c r="M25" s="11">
        <v>20</v>
      </c>
    </row>
    <row r="26" spans="2:13" ht="19.5" x14ac:dyDescent="0.45">
      <c r="B26" s="42" t="s">
        <v>25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40</v>
      </c>
      <c r="J26" s="1">
        <v>50</v>
      </c>
      <c r="K26" s="12">
        <v>38</v>
      </c>
      <c r="L26" s="12">
        <v>39</v>
      </c>
      <c r="M26" s="12">
        <v>40</v>
      </c>
    </row>
    <row r="27" spans="2:13" ht="19.5" x14ac:dyDescent="0.45">
      <c r="B27" s="46" t="s">
        <v>40</v>
      </c>
      <c r="C27" s="10">
        <v>25</v>
      </c>
      <c r="D27" s="10">
        <v>63</v>
      </c>
      <c r="E27" s="10">
        <v>55</v>
      </c>
      <c r="F27" s="10">
        <v>53</v>
      </c>
      <c r="G27" s="10">
        <v>65</v>
      </c>
      <c r="H27" s="10">
        <v>90</v>
      </c>
      <c r="I27" s="10">
        <v>21</v>
      </c>
      <c r="J27" s="10">
        <v>28</v>
      </c>
      <c r="K27" s="11">
        <v>41</v>
      </c>
      <c r="L27" s="11">
        <v>21</v>
      </c>
      <c r="M27" s="11">
        <v>22</v>
      </c>
    </row>
    <row r="28" spans="2:13" ht="19.5" x14ac:dyDescent="0.45">
      <c r="B28" s="42" t="s">
        <v>13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32</v>
      </c>
      <c r="J28" s="1">
        <v>53</v>
      </c>
      <c r="K28" s="12">
        <v>65</v>
      </c>
      <c r="L28" s="12">
        <v>31</v>
      </c>
      <c r="M28" s="12">
        <v>31</v>
      </c>
    </row>
    <row r="29" spans="2:13" ht="19.5" x14ac:dyDescent="0.45">
      <c r="B29" s="46" t="s">
        <v>26</v>
      </c>
      <c r="C29" s="10">
        <v>31</v>
      </c>
      <c r="D29" s="10">
        <v>77</v>
      </c>
      <c r="E29" s="10">
        <v>59</v>
      </c>
      <c r="F29" s="10">
        <v>65</v>
      </c>
      <c r="G29" s="10">
        <v>19</v>
      </c>
      <c r="H29" s="10">
        <v>40</v>
      </c>
      <c r="I29" s="10">
        <v>48</v>
      </c>
      <c r="J29" s="10">
        <v>35</v>
      </c>
      <c r="K29" s="11">
        <v>36</v>
      </c>
      <c r="L29" s="11">
        <v>36</v>
      </c>
      <c r="M29" s="11">
        <v>48</v>
      </c>
    </row>
    <row r="30" spans="2:13" ht="19.5" x14ac:dyDescent="0.45">
      <c r="B30" s="42" t="s">
        <v>32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25</v>
      </c>
      <c r="J30" s="1">
        <v>37</v>
      </c>
      <c r="K30" s="12">
        <v>42</v>
      </c>
      <c r="L30" s="12">
        <v>26</v>
      </c>
      <c r="M30" s="12">
        <v>25</v>
      </c>
    </row>
    <row r="31" spans="2:13" ht="19.5" x14ac:dyDescent="0.45">
      <c r="B31" s="46" t="s">
        <v>37</v>
      </c>
      <c r="C31" s="10">
        <v>21</v>
      </c>
      <c r="D31" s="10">
        <v>32</v>
      </c>
      <c r="E31" s="10">
        <v>46</v>
      </c>
      <c r="F31" s="10">
        <v>98</v>
      </c>
      <c r="G31" s="10">
        <v>32</v>
      </c>
      <c r="H31" s="10">
        <v>47</v>
      </c>
      <c r="I31" s="10">
        <v>30</v>
      </c>
      <c r="J31" s="10">
        <v>24</v>
      </c>
      <c r="K31" s="11">
        <v>41</v>
      </c>
      <c r="L31" s="11">
        <v>29</v>
      </c>
      <c r="M31" s="11">
        <v>30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0.42993806410981772</v>
      </c>
      <c r="J38" s="76">
        <f ca="1">$G38*(RAND()-0.5)</f>
        <v>-4.3207362104708453</v>
      </c>
      <c r="K38" s="76">
        <f ca="1">$G38*(RAND()-0.5)</f>
        <v>2.1361983303780185</v>
      </c>
      <c r="L38" s="76">
        <f ca="1">$G38*(RAND()-0.5)</f>
        <v>4.2701320469311534</v>
      </c>
      <c r="M38" s="76">
        <f ca="1">$G38*(RAND()-0.5)</f>
        <v>-5.1191058180858411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0.57770753160113197</v>
      </c>
      <c r="J40" s="76">
        <f>CORREL($C$3:$C$31,J$3:J$31)</f>
        <v>0.99941483276183429</v>
      </c>
      <c r="K40" s="76">
        <f>CORREL($C$3:$C$31,K$3:K$31)</f>
        <v>0.37243257432578025</v>
      </c>
      <c r="L40" s="76">
        <f>CORREL($C$3:$C$31,L$3:L$31)</f>
        <v>0.48656371189888087</v>
      </c>
      <c r="M40" s="76">
        <f>CORREL($C$3:$C$31,M$3:M$31)</f>
        <v>0.49426218902711222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2635-D4E0-4F1B-B164-A326A219780D}">
  <sheetPr codeName="Sheet84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48" t="s">
        <v>41</v>
      </c>
      <c r="C2" s="41" t="s">
        <v>78</v>
      </c>
      <c r="D2" s="41" t="s">
        <v>1</v>
      </c>
      <c r="E2" s="41" t="s">
        <v>79</v>
      </c>
      <c r="F2" s="41" t="s">
        <v>75</v>
      </c>
      <c r="G2" s="41" t="s">
        <v>76</v>
      </c>
      <c r="H2" s="41" t="s">
        <v>80</v>
      </c>
      <c r="I2" s="41" t="s">
        <v>74</v>
      </c>
      <c r="J2" s="41" t="s">
        <v>72</v>
      </c>
      <c r="K2" s="41" t="s">
        <v>77</v>
      </c>
      <c r="L2" s="41" t="s">
        <v>73</v>
      </c>
      <c r="M2" s="41" t="s">
        <v>71</v>
      </c>
    </row>
    <row r="3" spans="2:13" ht="19.5" customHeight="1" x14ac:dyDescent="0.45">
      <c r="B3" s="42" t="s">
        <v>51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12</v>
      </c>
      <c r="J3" s="1">
        <v>18</v>
      </c>
      <c r="K3" s="1">
        <v>19</v>
      </c>
      <c r="L3" s="1">
        <v>20</v>
      </c>
      <c r="M3" s="1">
        <v>36</v>
      </c>
    </row>
    <row r="4" spans="2:13" ht="19.5" customHeight="1" x14ac:dyDescent="0.45">
      <c r="B4" s="42" t="s">
        <v>59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47</v>
      </c>
      <c r="J4" s="1">
        <v>20</v>
      </c>
      <c r="K4" s="1">
        <v>50</v>
      </c>
      <c r="L4" s="1">
        <v>41</v>
      </c>
      <c r="M4" s="1">
        <v>23</v>
      </c>
    </row>
    <row r="5" spans="2:13" ht="19.5" customHeight="1" x14ac:dyDescent="0.45">
      <c r="B5" s="42" t="s">
        <v>43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29</v>
      </c>
      <c r="J5" s="1">
        <v>42</v>
      </c>
      <c r="K5" s="1">
        <v>60</v>
      </c>
      <c r="L5" s="1">
        <v>45</v>
      </c>
      <c r="M5" s="1">
        <v>38</v>
      </c>
    </row>
    <row r="6" spans="2:13" ht="19.5" customHeight="1" x14ac:dyDescent="0.45">
      <c r="B6" s="42" t="s">
        <v>57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26</v>
      </c>
      <c r="J6" s="1">
        <v>18</v>
      </c>
      <c r="K6" s="1">
        <v>28</v>
      </c>
      <c r="L6" s="1">
        <v>35</v>
      </c>
      <c r="M6" s="1">
        <v>32</v>
      </c>
    </row>
    <row r="7" spans="2:13" ht="19.5" customHeight="1" x14ac:dyDescent="0.45">
      <c r="B7" s="42" t="s">
        <v>70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17</v>
      </c>
      <c r="J7" s="1">
        <v>33</v>
      </c>
      <c r="K7" s="1">
        <v>28</v>
      </c>
      <c r="L7" s="1">
        <v>27</v>
      </c>
      <c r="M7" s="1">
        <v>23</v>
      </c>
    </row>
    <row r="8" spans="2:13" ht="19.5" customHeight="1" x14ac:dyDescent="0.45">
      <c r="B8" s="42" t="s">
        <v>55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21</v>
      </c>
      <c r="J8" s="1">
        <v>52</v>
      </c>
      <c r="K8" s="1">
        <v>31</v>
      </c>
      <c r="L8" s="1">
        <v>29</v>
      </c>
      <c r="M8" s="1">
        <v>29</v>
      </c>
    </row>
    <row r="9" spans="2:13" ht="19.5" customHeight="1" x14ac:dyDescent="0.45">
      <c r="B9" s="42" t="s">
        <v>47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34</v>
      </c>
      <c r="J9" s="1">
        <v>24</v>
      </c>
      <c r="K9" s="1">
        <v>44</v>
      </c>
      <c r="L9" s="1">
        <v>30</v>
      </c>
      <c r="M9" s="1">
        <v>31</v>
      </c>
    </row>
    <row r="10" spans="2:13" ht="19.5" customHeight="1" x14ac:dyDescent="0.45">
      <c r="B10" s="42" t="s">
        <v>58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42</v>
      </c>
      <c r="J10" s="1">
        <v>21</v>
      </c>
      <c r="K10" s="1">
        <v>26</v>
      </c>
      <c r="L10" s="1">
        <v>47</v>
      </c>
      <c r="M10" s="1">
        <v>48</v>
      </c>
    </row>
    <row r="11" spans="2:13" ht="19.5" customHeight="1" x14ac:dyDescent="0.45">
      <c r="B11" s="42" t="s">
        <v>69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27</v>
      </c>
      <c r="J11" s="1">
        <v>36</v>
      </c>
      <c r="K11" s="1">
        <v>35</v>
      </c>
      <c r="L11" s="1">
        <v>22</v>
      </c>
      <c r="M11" s="1">
        <v>23</v>
      </c>
    </row>
    <row r="12" spans="2:13" ht="19.5" customHeight="1" x14ac:dyDescent="0.45">
      <c r="B12" s="42" t="s">
        <v>52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16</v>
      </c>
      <c r="J12" s="1">
        <v>21</v>
      </c>
      <c r="K12" s="1">
        <v>16</v>
      </c>
      <c r="L12" s="1">
        <v>16</v>
      </c>
      <c r="M12" s="1">
        <v>17</v>
      </c>
    </row>
    <row r="13" spans="2:13" ht="19.5" customHeight="1" x14ac:dyDescent="0.45">
      <c r="B13" s="42" t="s">
        <v>45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26</v>
      </c>
      <c r="J13" s="1">
        <v>38</v>
      </c>
      <c r="K13" s="1">
        <v>36</v>
      </c>
      <c r="L13" s="1">
        <v>12</v>
      </c>
      <c r="M13" s="1">
        <v>16</v>
      </c>
    </row>
    <row r="14" spans="2:13" ht="19.5" customHeight="1" x14ac:dyDescent="0.45">
      <c r="B14" s="42" t="s">
        <v>67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51</v>
      </c>
      <c r="J14" s="1">
        <v>37</v>
      </c>
      <c r="K14" s="1">
        <v>53</v>
      </c>
      <c r="L14" s="1">
        <v>53</v>
      </c>
      <c r="M14" s="1">
        <v>51</v>
      </c>
    </row>
    <row r="15" spans="2:13" ht="19.5" customHeight="1" x14ac:dyDescent="0.45">
      <c r="B15" s="42" t="s">
        <v>49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22</v>
      </c>
      <c r="J15" s="1">
        <v>25</v>
      </c>
      <c r="K15" s="1">
        <v>12</v>
      </c>
      <c r="L15" s="1">
        <v>27</v>
      </c>
      <c r="M15" s="1">
        <v>29</v>
      </c>
    </row>
    <row r="16" spans="2:13" ht="19.5" customHeight="1" x14ac:dyDescent="0.45">
      <c r="B16" s="42" t="s">
        <v>68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23</v>
      </c>
      <c r="J16" s="1">
        <v>36</v>
      </c>
      <c r="K16" s="1">
        <v>25</v>
      </c>
      <c r="L16" s="1">
        <v>19</v>
      </c>
      <c r="M16" s="1">
        <v>19</v>
      </c>
    </row>
    <row r="17" spans="2:13" ht="19.5" customHeight="1" x14ac:dyDescent="0.45">
      <c r="B17" s="42" t="s">
        <v>56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20</v>
      </c>
      <c r="J17" s="1">
        <v>14</v>
      </c>
      <c r="K17" s="1">
        <v>51</v>
      </c>
      <c r="L17" s="1">
        <v>19</v>
      </c>
      <c r="M17" s="1">
        <v>13</v>
      </c>
    </row>
    <row r="18" spans="2:13" ht="19.5" customHeight="1" x14ac:dyDescent="0.45">
      <c r="B18" s="42" t="s">
        <v>60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14</v>
      </c>
      <c r="J18" s="1">
        <v>37</v>
      </c>
      <c r="K18" s="1">
        <v>19</v>
      </c>
      <c r="L18" s="1">
        <v>17</v>
      </c>
      <c r="M18" s="1">
        <v>11</v>
      </c>
    </row>
    <row r="19" spans="2:13" ht="19.5" customHeight="1" x14ac:dyDescent="0.45">
      <c r="B19" s="42" t="s">
        <v>54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23</v>
      </c>
      <c r="J19" s="1">
        <v>63</v>
      </c>
      <c r="K19" s="1">
        <v>36</v>
      </c>
      <c r="L19" s="1">
        <v>41</v>
      </c>
      <c r="M19" s="1">
        <v>43</v>
      </c>
    </row>
    <row r="20" spans="2:13" ht="19.5" customHeight="1" x14ac:dyDescent="0.45">
      <c r="B20" s="42" t="s">
        <v>62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20</v>
      </c>
      <c r="J20" s="1">
        <v>38</v>
      </c>
      <c r="K20" s="1">
        <v>17</v>
      </c>
      <c r="L20" s="1">
        <v>31</v>
      </c>
      <c r="M20" s="1">
        <v>34</v>
      </c>
    </row>
    <row r="21" spans="2:13" ht="19.5" customHeight="1" x14ac:dyDescent="0.45">
      <c r="B21" s="42" t="s">
        <v>50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42</v>
      </c>
      <c r="J21" s="1">
        <v>61</v>
      </c>
      <c r="K21" s="1">
        <v>28</v>
      </c>
      <c r="L21" s="1">
        <v>46</v>
      </c>
      <c r="M21" s="1">
        <v>47</v>
      </c>
    </row>
    <row r="22" spans="2:13" ht="19.5" customHeight="1" x14ac:dyDescent="0.45">
      <c r="B22" s="42" t="s">
        <v>48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37</v>
      </c>
      <c r="J22" s="1">
        <v>55</v>
      </c>
      <c r="K22" s="1">
        <v>19</v>
      </c>
      <c r="L22" s="1">
        <v>20</v>
      </c>
      <c r="M22" s="1">
        <v>22</v>
      </c>
    </row>
    <row r="23" spans="2:13" ht="19.5" customHeight="1" x14ac:dyDescent="0.45">
      <c r="B23" s="42" t="s">
        <v>46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31</v>
      </c>
      <c r="J23" s="1">
        <v>46</v>
      </c>
      <c r="K23" s="1">
        <v>40</v>
      </c>
      <c r="L23" s="1">
        <v>18</v>
      </c>
      <c r="M23" s="1">
        <v>16</v>
      </c>
    </row>
    <row r="24" spans="2:13" ht="19.5" customHeight="1" x14ac:dyDescent="0.45">
      <c r="B24" s="42" t="s">
        <v>66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26</v>
      </c>
      <c r="J24" s="1">
        <v>13</v>
      </c>
      <c r="K24" s="1">
        <v>24</v>
      </c>
      <c r="L24" s="1">
        <v>24</v>
      </c>
      <c r="M24" s="1">
        <v>22</v>
      </c>
    </row>
    <row r="25" spans="2:13" ht="19.5" customHeight="1" x14ac:dyDescent="0.45">
      <c r="B25" s="42" t="s">
        <v>64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40</v>
      </c>
      <c r="J25" s="1">
        <v>32</v>
      </c>
      <c r="K25" s="1">
        <v>47</v>
      </c>
      <c r="L25" s="1">
        <v>42</v>
      </c>
      <c r="M25" s="1">
        <v>42</v>
      </c>
    </row>
    <row r="26" spans="2:13" ht="19.5" customHeight="1" x14ac:dyDescent="0.45">
      <c r="B26" s="42" t="s">
        <v>63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34</v>
      </c>
      <c r="J26" s="1">
        <v>49</v>
      </c>
      <c r="K26" s="1">
        <v>35</v>
      </c>
      <c r="L26" s="1">
        <v>36</v>
      </c>
      <c r="M26" s="1">
        <v>36</v>
      </c>
    </row>
    <row r="27" spans="2:13" ht="19.5" customHeight="1" x14ac:dyDescent="0.45">
      <c r="B27" s="42" t="s">
        <v>61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46</v>
      </c>
      <c r="J27" s="1">
        <v>64</v>
      </c>
      <c r="K27" s="1">
        <v>56</v>
      </c>
      <c r="L27" s="1">
        <v>31</v>
      </c>
      <c r="M27" s="1">
        <v>30</v>
      </c>
    </row>
    <row r="28" spans="2:13" ht="19.5" customHeight="1" x14ac:dyDescent="0.45">
      <c r="B28" s="42" t="s">
        <v>53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16</v>
      </c>
      <c r="J28" s="1">
        <v>18</v>
      </c>
      <c r="K28" s="1">
        <v>21</v>
      </c>
      <c r="L28" s="1">
        <v>24</v>
      </c>
      <c r="M28" s="1">
        <v>22</v>
      </c>
    </row>
    <row r="29" spans="2:13" ht="19.5" customHeight="1" x14ac:dyDescent="0.45">
      <c r="B29" s="42" t="s">
        <v>65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45</v>
      </c>
      <c r="J29" s="1">
        <v>58</v>
      </c>
      <c r="K29" s="1">
        <v>37</v>
      </c>
      <c r="L29" s="1">
        <v>47</v>
      </c>
      <c r="M29" s="1">
        <v>48</v>
      </c>
    </row>
    <row r="30" spans="2:13" ht="19.5" customHeight="1" x14ac:dyDescent="0.45">
      <c r="B30" s="42" t="s">
        <v>44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25</v>
      </c>
      <c r="J30" s="1">
        <v>42</v>
      </c>
      <c r="K30" s="1">
        <v>24</v>
      </c>
      <c r="L30" s="1">
        <v>20</v>
      </c>
      <c r="M30" s="1">
        <v>19</v>
      </c>
    </row>
    <row r="31" spans="2:13" ht="19.5" customHeight="1" x14ac:dyDescent="0.45">
      <c r="B31" s="42" t="s">
        <v>42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25</v>
      </c>
      <c r="J31" s="1">
        <v>22</v>
      </c>
      <c r="K31" s="1">
        <v>22</v>
      </c>
      <c r="L31" s="1">
        <v>19</v>
      </c>
      <c r="M31" s="1">
        <v>29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5" spans="2:13" x14ac:dyDescent="0.35">
      <c r="M35">
        <f>COUNTIF(I3:M31, "&lt;11")</f>
        <v>0</v>
      </c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-4.3112189274442212</v>
      </c>
      <c r="J38" s="76">
        <f ca="1">$G38*(RAND()-0.5)</f>
        <v>3.6907389520313219</v>
      </c>
      <c r="K38" s="76">
        <f ca="1">$G38*(RAND()-0.5)</f>
        <v>-3.0734473953177326</v>
      </c>
      <c r="L38" s="76">
        <f ca="1">$G38*(RAND()-0.5)</f>
        <v>-2.8801979233880664</v>
      </c>
      <c r="M38" s="76">
        <f ca="1">$G38*(RAND()-0.5)</f>
        <v>3.3975725150379517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0.58131676621031281</v>
      </c>
      <c r="J40" s="76">
        <f>CORREL($C$3:$C$31,J$3:J$31)</f>
        <v>0.20643414150983536</v>
      </c>
      <c r="K40" s="76">
        <f>CORREL($C$3:$C$31,K$3:K$31)</f>
        <v>0.99941483276183463</v>
      </c>
      <c r="L40" s="76">
        <f>CORREL($C$3:$C$31,L$3:L$31)</f>
        <v>0.46431628613065096</v>
      </c>
      <c r="M40" s="76">
        <f>CORREL($C$3:$C$31,M$3:M$31)</f>
        <v>0.23455864750284505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5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{5CD9BB49-982B-4A9D-89BB-DE5784D0625F}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5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{6F6686A0-E939-46B6-A4E9-DEFD956FCDD8}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5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{8518CC8B-E733-4150-9B63-57D3E6195454}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5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{A61C5E4A-A6B0-4A1B-A76C-677F989FDB5F}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5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{19BA1101-3511-4E22-8649-9FC7896FF1A6}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5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{A6327D16-A4FD-49B5-BC87-8A33CAACB6A5}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4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{729B71D8-BC17-450D-B3BB-1E02DCA56ED5}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{A4A68E5D-C8CD-428F-AD0D-9CE4BC61697B}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{C86B0D10-0F88-4B88-A64F-83D219D68484}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{8B89BE42-A9F0-47E2-8652-B6D3029BD731}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4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{EF5A0947-DA3F-4A40-BD9B-5A434F12AB36}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CD9BB49-982B-4A9D-89BB-DE5784D0625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6F6686A0-E939-46B6-A4E9-DEFD956FCDD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8518CC8B-E733-4150-9B63-57D3E619545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A61C5E4A-A6B0-4A1B-A76C-677F989FDB5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19BA1101-3511-4E22-8649-9FC7896FF1A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A6327D16-A4FD-49B5-BC87-8A33CAACB6A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729B71D8-BC17-450D-B3BB-1E02DCA56ED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A4A68E5D-C8CD-428F-AD0D-9CE4BC61697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C86B0D10-0F88-4B88-A64F-83D219D6848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8B89BE42-A9F0-47E2-8652-B6D3029BD73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EF5A0947-DA3F-4A40-BD9B-5A434F12AB3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BF039-8DEF-451C-AE65-C332D946A5C2}">
  <sheetPr codeName="Sheet85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41" t="s">
        <v>41</v>
      </c>
      <c r="C2" s="41" t="s">
        <v>78</v>
      </c>
      <c r="D2" s="41" t="s">
        <v>1</v>
      </c>
      <c r="E2" s="41" t="s">
        <v>79</v>
      </c>
      <c r="F2" s="41" t="s">
        <v>75</v>
      </c>
      <c r="G2" s="41" t="s">
        <v>76</v>
      </c>
      <c r="H2" s="41" t="s">
        <v>80</v>
      </c>
      <c r="I2" s="41" t="s">
        <v>74</v>
      </c>
      <c r="J2" s="41" t="s">
        <v>72</v>
      </c>
      <c r="K2" s="41" t="s">
        <v>77</v>
      </c>
      <c r="L2" s="41" t="s">
        <v>73</v>
      </c>
      <c r="M2" s="41" t="s">
        <v>71</v>
      </c>
    </row>
    <row r="3" spans="2:13" ht="19.5" customHeight="1" x14ac:dyDescent="0.45">
      <c r="B3" s="42" t="s">
        <v>51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12</v>
      </c>
      <c r="J3" s="1">
        <v>18</v>
      </c>
      <c r="K3" s="1">
        <v>19</v>
      </c>
      <c r="L3" s="1">
        <v>20</v>
      </c>
      <c r="M3" s="1">
        <v>36</v>
      </c>
    </row>
    <row r="4" spans="2:13" ht="19.5" customHeight="1" x14ac:dyDescent="0.45">
      <c r="B4" s="42" t="s">
        <v>59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47</v>
      </c>
      <c r="J4" s="1">
        <v>20</v>
      </c>
      <c r="K4" s="1">
        <v>50</v>
      </c>
      <c r="L4" s="1">
        <v>41</v>
      </c>
      <c r="M4" s="1">
        <v>23</v>
      </c>
    </row>
    <row r="5" spans="2:13" ht="19.5" customHeight="1" x14ac:dyDescent="0.45">
      <c r="B5" s="42" t="s">
        <v>43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29</v>
      </c>
      <c r="J5" s="1">
        <v>42</v>
      </c>
      <c r="K5" s="1">
        <v>60</v>
      </c>
      <c r="L5" s="1">
        <v>45</v>
      </c>
      <c r="M5" s="1">
        <v>38</v>
      </c>
    </row>
    <row r="6" spans="2:13" ht="19.5" customHeight="1" x14ac:dyDescent="0.45">
      <c r="B6" s="42" t="s">
        <v>57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26</v>
      </c>
      <c r="J6" s="1">
        <v>18</v>
      </c>
      <c r="K6" s="1">
        <v>28</v>
      </c>
      <c r="L6" s="1">
        <v>35</v>
      </c>
      <c r="M6" s="1">
        <v>32</v>
      </c>
    </row>
    <row r="7" spans="2:13" ht="19.5" customHeight="1" x14ac:dyDescent="0.45">
      <c r="B7" s="42" t="s">
        <v>70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17</v>
      </c>
      <c r="J7" s="1">
        <v>33</v>
      </c>
      <c r="K7" s="1">
        <v>28</v>
      </c>
      <c r="L7" s="1">
        <v>27</v>
      </c>
      <c r="M7" s="1">
        <v>23</v>
      </c>
    </row>
    <row r="8" spans="2:13" ht="19.5" customHeight="1" x14ac:dyDescent="0.45">
      <c r="B8" s="42" t="s">
        <v>55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21</v>
      </c>
      <c r="J8" s="1">
        <v>52</v>
      </c>
      <c r="K8" s="1">
        <v>31</v>
      </c>
      <c r="L8" s="1">
        <v>29</v>
      </c>
      <c r="M8" s="1">
        <v>29</v>
      </c>
    </row>
    <row r="9" spans="2:13" ht="19.5" customHeight="1" x14ac:dyDescent="0.45">
      <c r="B9" s="42" t="s">
        <v>47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34</v>
      </c>
      <c r="J9" s="1">
        <v>24</v>
      </c>
      <c r="K9" s="1">
        <v>44</v>
      </c>
      <c r="L9" s="1">
        <v>30</v>
      </c>
      <c r="M9" s="1">
        <v>31</v>
      </c>
    </row>
    <row r="10" spans="2:13" ht="19.5" customHeight="1" x14ac:dyDescent="0.45">
      <c r="B10" s="42" t="s">
        <v>58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42</v>
      </c>
      <c r="J10" s="1">
        <v>21</v>
      </c>
      <c r="K10" s="1">
        <v>26</v>
      </c>
      <c r="L10" s="1">
        <v>47</v>
      </c>
      <c r="M10" s="1">
        <v>48</v>
      </c>
    </row>
    <row r="11" spans="2:13" ht="19.5" customHeight="1" x14ac:dyDescent="0.45">
      <c r="B11" s="42" t="s">
        <v>69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27</v>
      </c>
      <c r="J11" s="1">
        <v>36</v>
      </c>
      <c r="K11" s="1">
        <v>35</v>
      </c>
      <c r="L11" s="1">
        <v>22</v>
      </c>
      <c r="M11" s="1">
        <v>23</v>
      </c>
    </row>
    <row r="12" spans="2:13" ht="19.5" customHeight="1" x14ac:dyDescent="0.45">
      <c r="B12" s="42" t="s">
        <v>52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16</v>
      </c>
      <c r="J12" s="1">
        <v>21</v>
      </c>
      <c r="K12" s="1">
        <v>16</v>
      </c>
      <c r="L12" s="1">
        <v>16</v>
      </c>
      <c r="M12" s="1">
        <v>17</v>
      </c>
    </row>
    <row r="13" spans="2:13" ht="19.5" customHeight="1" x14ac:dyDescent="0.45">
      <c r="B13" s="42" t="s">
        <v>45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26</v>
      </c>
      <c r="J13" s="1">
        <v>38</v>
      </c>
      <c r="K13" s="1">
        <v>36</v>
      </c>
      <c r="L13" s="1">
        <v>12</v>
      </c>
      <c r="M13" s="1">
        <v>16</v>
      </c>
    </row>
    <row r="14" spans="2:13" ht="19.5" customHeight="1" x14ac:dyDescent="0.45">
      <c r="B14" s="42" t="s">
        <v>67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51</v>
      </c>
      <c r="J14" s="1">
        <v>37</v>
      </c>
      <c r="K14" s="1">
        <v>53</v>
      </c>
      <c r="L14" s="1">
        <v>53</v>
      </c>
      <c r="M14" s="1">
        <v>51</v>
      </c>
    </row>
    <row r="15" spans="2:13" ht="19.5" customHeight="1" x14ac:dyDescent="0.45">
      <c r="B15" s="42" t="s">
        <v>49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22</v>
      </c>
      <c r="J15" s="1">
        <v>25</v>
      </c>
      <c r="K15" s="1">
        <v>12</v>
      </c>
      <c r="L15" s="1">
        <v>27</v>
      </c>
      <c r="M15" s="1">
        <v>29</v>
      </c>
    </row>
    <row r="16" spans="2:13" ht="19.5" customHeight="1" x14ac:dyDescent="0.45">
      <c r="B16" s="42" t="s">
        <v>68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23</v>
      </c>
      <c r="J16" s="1">
        <v>36</v>
      </c>
      <c r="K16" s="1">
        <v>25</v>
      </c>
      <c r="L16" s="1">
        <v>19</v>
      </c>
      <c r="M16" s="1">
        <v>19</v>
      </c>
    </row>
    <row r="17" spans="2:13" ht="19.5" customHeight="1" x14ac:dyDescent="0.45">
      <c r="B17" s="42" t="s">
        <v>56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20</v>
      </c>
      <c r="J17" s="1">
        <v>14</v>
      </c>
      <c r="K17" s="1">
        <v>51</v>
      </c>
      <c r="L17" s="1">
        <v>19</v>
      </c>
      <c r="M17" s="1">
        <v>13</v>
      </c>
    </row>
    <row r="18" spans="2:13" ht="19.5" customHeight="1" x14ac:dyDescent="0.45">
      <c r="B18" s="42" t="s">
        <v>60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14</v>
      </c>
      <c r="J18" s="1">
        <v>37</v>
      </c>
      <c r="K18" s="1">
        <v>19</v>
      </c>
      <c r="L18" s="1">
        <v>17</v>
      </c>
      <c r="M18" s="1">
        <v>11</v>
      </c>
    </row>
    <row r="19" spans="2:13" ht="19.5" customHeight="1" x14ac:dyDescent="0.45">
      <c r="B19" s="42" t="s">
        <v>54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23</v>
      </c>
      <c r="J19" s="1">
        <v>63</v>
      </c>
      <c r="K19" s="1">
        <v>36</v>
      </c>
      <c r="L19" s="1">
        <v>41</v>
      </c>
      <c r="M19" s="1">
        <v>43</v>
      </c>
    </row>
    <row r="20" spans="2:13" ht="19.5" customHeight="1" x14ac:dyDescent="0.45">
      <c r="B20" s="42" t="s">
        <v>62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20</v>
      </c>
      <c r="J20" s="1">
        <v>38</v>
      </c>
      <c r="K20" s="1">
        <v>17</v>
      </c>
      <c r="L20" s="1">
        <v>31</v>
      </c>
      <c r="M20" s="1">
        <v>34</v>
      </c>
    </row>
    <row r="21" spans="2:13" ht="19.5" customHeight="1" x14ac:dyDescent="0.45">
      <c r="B21" s="42" t="s">
        <v>50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42</v>
      </c>
      <c r="J21" s="1">
        <v>61</v>
      </c>
      <c r="K21" s="1">
        <v>28</v>
      </c>
      <c r="L21" s="1">
        <v>46</v>
      </c>
      <c r="M21" s="1">
        <v>47</v>
      </c>
    </row>
    <row r="22" spans="2:13" ht="19.5" customHeight="1" x14ac:dyDescent="0.45">
      <c r="B22" s="42" t="s">
        <v>48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37</v>
      </c>
      <c r="J22" s="1">
        <v>55</v>
      </c>
      <c r="K22" s="1">
        <v>19</v>
      </c>
      <c r="L22" s="1">
        <v>20</v>
      </c>
      <c r="M22" s="1">
        <v>22</v>
      </c>
    </row>
    <row r="23" spans="2:13" ht="19.5" customHeight="1" x14ac:dyDescent="0.45">
      <c r="B23" s="42" t="s">
        <v>46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31</v>
      </c>
      <c r="J23" s="1">
        <v>46</v>
      </c>
      <c r="K23" s="1">
        <v>40</v>
      </c>
      <c r="L23" s="1">
        <v>18</v>
      </c>
      <c r="M23" s="1">
        <v>16</v>
      </c>
    </row>
    <row r="24" spans="2:13" ht="19.5" customHeight="1" x14ac:dyDescent="0.45">
      <c r="B24" s="42" t="s">
        <v>66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26</v>
      </c>
      <c r="J24" s="1">
        <v>13</v>
      </c>
      <c r="K24" s="1">
        <v>24</v>
      </c>
      <c r="L24" s="1">
        <v>24</v>
      </c>
      <c r="M24" s="1">
        <v>22</v>
      </c>
    </row>
    <row r="25" spans="2:13" ht="19.5" customHeight="1" x14ac:dyDescent="0.45">
      <c r="B25" s="42" t="s">
        <v>64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40</v>
      </c>
      <c r="J25" s="1">
        <v>32</v>
      </c>
      <c r="K25" s="1">
        <v>47</v>
      </c>
      <c r="L25" s="1">
        <v>42</v>
      </c>
      <c r="M25" s="1">
        <v>42</v>
      </c>
    </row>
    <row r="26" spans="2:13" ht="19.5" customHeight="1" x14ac:dyDescent="0.45">
      <c r="B26" s="42" t="s">
        <v>63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34</v>
      </c>
      <c r="J26" s="1">
        <v>49</v>
      </c>
      <c r="K26" s="1">
        <v>35</v>
      </c>
      <c r="L26" s="1">
        <v>36</v>
      </c>
      <c r="M26" s="1">
        <v>36</v>
      </c>
    </row>
    <row r="27" spans="2:13" ht="19.5" customHeight="1" x14ac:dyDescent="0.45">
      <c r="B27" s="42" t="s">
        <v>61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46</v>
      </c>
      <c r="J27" s="1">
        <v>64</v>
      </c>
      <c r="K27" s="1">
        <v>56</v>
      </c>
      <c r="L27" s="1">
        <v>31</v>
      </c>
      <c r="M27" s="1">
        <v>30</v>
      </c>
    </row>
    <row r="28" spans="2:13" ht="19.5" customHeight="1" x14ac:dyDescent="0.45">
      <c r="B28" s="42" t="s">
        <v>53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16</v>
      </c>
      <c r="J28" s="1">
        <v>18</v>
      </c>
      <c r="K28" s="1">
        <v>21</v>
      </c>
      <c r="L28" s="1">
        <v>24</v>
      </c>
      <c r="M28" s="1">
        <v>22</v>
      </c>
    </row>
    <row r="29" spans="2:13" ht="19.5" customHeight="1" x14ac:dyDescent="0.45">
      <c r="B29" s="42" t="s">
        <v>65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45</v>
      </c>
      <c r="J29" s="1">
        <v>58</v>
      </c>
      <c r="K29" s="1">
        <v>37</v>
      </c>
      <c r="L29" s="1">
        <v>47</v>
      </c>
      <c r="M29" s="1">
        <v>48</v>
      </c>
    </row>
    <row r="30" spans="2:13" ht="19.5" customHeight="1" x14ac:dyDescent="0.45">
      <c r="B30" s="42" t="s">
        <v>44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25</v>
      </c>
      <c r="J30" s="1">
        <v>42</v>
      </c>
      <c r="K30" s="1">
        <v>24</v>
      </c>
      <c r="L30" s="1">
        <v>20</v>
      </c>
      <c r="M30" s="1">
        <v>19</v>
      </c>
    </row>
    <row r="31" spans="2:13" ht="19.5" customHeight="1" x14ac:dyDescent="0.45">
      <c r="B31" s="42" t="s">
        <v>42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25</v>
      </c>
      <c r="J31" s="1">
        <v>22</v>
      </c>
      <c r="K31" s="1">
        <v>22</v>
      </c>
      <c r="L31" s="1">
        <v>19</v>
      </c>
      <c r="M31" s="1">
        <v>29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2.1319048294505056</v>
      </c>
      <c r="J38" s="76">
        <f ca="1">$G38*(RAND()-0.5)</f>
        <v>6.4311609179521509</v>
      </c>
      <c r="K38" s="76">
        <f ca="1">$G38*(RAND()-0.5)</f>
        <v>2.7354603047316277</v>
      </c>
      <c r="L38" s="76">
        <f ca="1">$G38*(RAND()-0.5)</f>
        <v>-3.4594246945137916</v>
      </c>
      <c r="M38" s="76">
        <f ca="1">$G38*(RAND()-0.5)</f>
        <v>-6.7099406973541447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0.58131676621031281</v>
      </c>
      <c r="J40" s="76">
        <f>CORREL($C$3:$C$31,J$3:J$31)</f>
        <v>0.20643414150983536</v>
      </c>
      <c r="K40" s="76">
        <f>CORREL($C$3:$C$31,K$3:K$31)</f>
        <v>0.99941483276183463</v>
      </c>
      <c r="L40" s="76">
        <f>CORREL($C$3:$C$31,L$3:L$31)</f>
        <v>0.46431628613065096</v>
      </c>
      <c r="M40" s="76">
        <f>CORREL($C$3:$C$31,M$3:M$31)</f>
        <v>0.23455864750284505</v>
      </c>
    </row>
    <row r="41" spans="2:13" ht="18.5" x14ac:dyDescent="0.3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{83E9E7A8-FBB2-485E-BDED-C2663AE1AD4D}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{DC315A9E-8B86-4E9F-BD15-B417DADDD52B}</x14:id>
        </ext>
      </extLst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6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{628A7095-1DD9-4D2C-8F61-1E5676493A3D}</x14:id>
        </ext>
      </extLst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{D22DD40E-E3FF-45DD-9ECD-BD2FF2C98093}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{31EDFA69-5EBB-4E2B-B012-42B28D522C3F}</x14:id>
        </ext>
      </extLst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6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{313AD538-3255-4EC9-A4FE-E05D13FF0748}</x14:id>
        </ext>
      </extLst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{5A50705A-C8CA-4892-8FB7-B397292C452E}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{803ED57B-ACF4-44C8-947D-8D977C9691F2}</x14:id>
        </ext>
      </extLst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6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{D7B80086-1B0E-4560-8BD2-F89225E571A5}</x14:id>
        </ext>
      </extLst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{810201AB-10E3-4CA2-BB9C-9362471630CA}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{5F2EA8CC-53E4-4A21-AEA7-ED6D8CFABB18}</x14:id>
        </ext>
      </extLst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6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{2803C6F7-694E-44E1-A27A-67C282D7F563}</x14:id>
        </ext>
      </extLst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{8F333AD3-08B0-45F8-8CB0-C5709DEE73FB}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{EA00BBE5-83F0-4E3C-B00A-DD77B72EA698}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6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{A6743663-A9F8-43A8-8D4E-C7AA1A615837}</x14:id>
        </ext>
      </extLst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{2C50EE02-00C6-4FE9-B18A-15A0FCD29ACF}</x14:id>
        </ext>
      </extLst>
    </cfRule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{0163978F-5261-4910-B812-F6DB5737581B}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6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{21286963-3BEC-4B10-B138-743B51A5CF55}</x14:id>
        </ext>
      </extLst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{332D515F-13F2-4038-83CE-F755B11A2DF4}</x14:id>
        </ext>
      </extLst>
    </cfRule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{842FD157-7458-40A0-9CAD-ED9E3476F06A}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6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{A6D11653-43D4-468E-9087-5F96BB30D9DC}</x14:id>
        </ext>
      </extLst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{8B890C64-2E05-4DF8-8B78-61F953CBE04D}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{96D8C0F5-6839-4094-A4A8-20E6B35B2763}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5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{BB1C51AA-7AE4-45F4-9A79-5220E89C0938}</x14:id>
        </ext>
      </extLst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{20E26DF0-EB8D-41B2-965C-7E5E184B599A}</x14:id>
        </ext>
      </extLst>
    </cfRule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{9EB81AB8-F865-43B5-B745-60C1C9CF61D6}</x14:id>
        </ext>
      </extLst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5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{EA626B55-F826-448A-AC51-FEFED053DF26}</x14:id>
        </ext>
      </extLst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{6C33BF84-588E-4121-9B99-4C4A56A22B69}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{4BBC62B6-F038-4920-BD2D-031E223494D0}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5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{BED14889-E8FD-49A6-B89B-3ACD60EF3C43}</x14:id>
        </ext>
      </extLst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{2C4CB8D2-2C9E-471C-AD73-FCB06A5E1F83}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{3A726138-37B8-4120-8DCE-9EE6F324FAEA}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{97979570-1457-4925-82A7-130735FF4BFF}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3E9E7A8-FBB2-485E-BDED-C2663AE1AD4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C315A9E-8B86-4E9F-BD15-B417DADDD52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628A7095-1DD9-4D2C-8F61-1E5676493A3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D22DD40E-E3FF-45DD-9ECD-BD2FF2C9809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1EDFA69-5EBB-4E2B-B012-42B28D522C3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313AD538-3255-4EC9-A4FE-E05D13FF074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5A50705A-C8CA-4892-8FB7-B397292C452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03ED57B-ACF4-44C8-947D-8D977C9691F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D7B80086-1B0E-4560-8BD2-F89225E571A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810201AB-10E3-4CA2-BB9C-9362471630C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F2EA8CC-53E4-4A21-AEA7-ED6D8CFABB1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2803C6F7-694E-44E1-A27A-67C282D7F56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8F333AD3-08B0-45F8-8CB0-C5709DEE73F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A00BBE5-83F0-4E3C-B00A-DD77B72EA69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A6743663-A9F8-43A8-8D4E-C7AA1A61583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2C50EE02-00C6-4FE9-B18A-15A0FCD29AC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163978F-5261-4910-B812-F6DB5737581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21286963-3BEC-4B10-B138-743B51A5CF5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332D515F-13F2-4038-83CE-F755B11A2DF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42FD157-7458-40A0-9CAD-ED9E3476F06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A6D11653-43D4-468E-9087-5F96BB30D9D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8B890C64-2E05-4DF8-8B78-61F953CBE04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6D8C0F5-6839-4094-A4A8-20E6B35B276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BB1C51AA-7AE4-45F4-9A79-5220E89C093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20E26DF0-EB8D-41B2-965C-7E5E184B599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EB81AB8-F865-43B5-B745-60C1C9CF61D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EA626B55-F826-448A-AC51-FEFED053DF2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6C33BF84-588E-4121-9B99-4C4A56A22B6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BBC62B6-F038-4920-BD2D-031E223494D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BED14889-E8FD-49A6-B89B-3ACD60EF3C4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2C4CB8D2-2C9E-471C-AD73-FCB06A5E1F8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A726138-37B8-4120-8DCE-9EE6F324FAE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  <x14:conditionalFormatting xmlns:xm="http://schemas.microsoft.com/office/excel/2006/main">
          <x14:cfRule type="dataBar" id="{97979570-1457-4925-82A7-130735FF4BF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8A7C-C825-46A1-B88E-9196665B77B3}">
  <sheetPr codeName="Sheet86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41" t="s">
        <v>41</v>
      </c>
      <c r="C2" s="41" t="s">
        <v>78</v>
      </c>
      <c r="D2" s="41" t="s">
        <v>1</v>
      </c>
      <c r="E2" s="41" t="s">
        <v>79</v>
      </c>
      <c r="F2" s="41" t="s">
        <v>75</v>
      </c>
      <c r="G2" s="41" t="s">
        <v>76</v>
      </c>
      <c r="H2" s="41" t="s">
        <v>80</v>
      </c>
      <c r="I2" s="41" t="s">
        <v>74</v>
      </c>
      <c r="J2" s="41" t="s">
        <v>72</v>
      </c>
      <c r="K2" s="41" t="s">
        <v>77</v>
      </c>
      <c r="L2" s="41" t="s">
        <v>73</v>
      </c>
      <c r="M2" s="41" t="s">
        <v>71</v>
      </c>
    </row>
    <row r="3" spans="2:13" ht="19.5" customHeight="1" x14ac:dyDescent="0.45">
      <c r="B3" s="42" t="s">
        <v>51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12</v>
      </c>
      <c r="J3" s="1">
        <v>18</v>
      </c>
      <c r="K3" s="1">
        <v>19</v>
      </c>
      <c r="L3" s="1">
        <v>20</v>
      </c>
      <c r="M3" s="1">
        <v>36</v>
      </c>
    </row>
    <row r="4" spans="2:13" ht="19.5" customHeight="1" x14ac:dyDescent="0.45">
      <c r="B4" s="42" t="s">
        <v>59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47</v>
      </c>
      <c r="J4" s="1">
        <v>20</v>
      </c>
      <c r="K4" s="1">
        <v>50</v>
      </c>
      <c r="L4" s="1">
        <v>41</v>
      </c>
      <c r="M4" s="1">
        <v>23</v>
      </c>
    </row>
    <row r="5" spans="2:13" ht="19.5" customHeight="1" x14ac:dyDescent="0.45">
      <c r="B5" s="42" t="s">
        <v>43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29</v>
      </c>
      <c r="J5" s="1">
        <v>42</v>
      </c>
      <c r="K5" s="1">
        <v>60</v>
      </c>
      <c r="L5" s="1">
        <v>45</v>
      </c>
      <c r="M5" s="1">
        <v>38</v>
      </c>
    </row>
    <row r="6" spans="2:13" ht="19.5" customHeight="1" x14ac:dyDescent="0.45">
      <c r="B6" s="42" t="s">
        <v>57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26</v>
      </c>
      <c r="J6" s="1">
        <v>18</v>
      </c>
      <c r="K6" s="1">
        <v>28</v>
      </c>
      <c r="L6" s="1">
        <v>35</v>
      </c>
      <c r="M6" s="1">
        <v>32</v>
      </c>
    </row>
    <row r="7" spans="2:13" ht="19.5" customHeight="1" x14ac:dyDescent="0.45">
      <c r="B7" s="42" t="s">
        <v>70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17</v>
      </c>
      <c r="J7" s="1">
        <v>33</v>
      </c>
      <c r="K7" s="1">
        <v>28</v>
      </c>
      <c r="L7" s="1">
        <v>27</v>
      </c>
      <c r="M7" s="1">
        <v>23</v>
      </c>
    </row>
    <row r="8" spans="2:13" ht="19.5" customHeight="1" x14ac:dyDescent="0.45">
      <c r="B8" s="42" t="s">
        <v>55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21</v>
      </c>
      <c r="J8" s="1">
        <v>52</v>
      </c>
      <c r="K8" s="1">
        <v>31</v>
      </c>
      <c r="L8" s="1">
        <v>29</v>
      </c>
      <c r="M8" s="1">
        <v>29</v>
      </c>
    </row>
    <row r="9" spans="2:13" ht="19.5" customHeight="1" x14ac:dyDescent="0.45">
      <c r="B9" s="42" t="s">
        <v>47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34</v>
      </c>
      <c r="J9" s="1">
        <v>24</v>
      </c>
      <c r="K9" s="1">
        <v>44</v>
      </c>
      <c r="L9" s="1">
        <v>30</v>
      </c>
      <c r="M9" s="1">
        <v>31</v>
      </c>
    </row>
    <row r="10" spans="2:13" ht="19.5" customHeight="1" x14ac:dyDescent="0.45">
      <c r="B10" s="42" t="s">
        <v>58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42</v>
      </c>
      <c r="J10" s="1">
        <v>21</v>
      </c>
      <c r="K10" s="1">
        <v>26</v>
      </c>
      <c r="L10" s="1">
        <v>47</v>
      </c>
      <c r="M10" s="1">
        <v>48</v>
      </c>
    </row>
    <row r="11" spans="2:13" ht="19.5" customHeight="1" x14ac:dyDescent="0.45">
      <c r="B11" s="42" t="s">
        <v>69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27</v>
      </c>
      <c r="J11" s="1">
        <v>36</v>
      </c>
      <c r="K11" s="1">
        <v>35</v>
      </c>
      <c r="L11" s="1">
        <v>22</v>
      </c>
      <c r="M11" s="1">
        <v>23</v>
      </c>
    </row>
    <row r="12" spans="2:13" ht="19.5" customHeight="1" x14ac:dyDescent="0.45">
      <c r="B12" s="42" t="s">
        <v>52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16</v>
      </c>
      <c r="J12" s="1">
        <v>21</v>
      </c>
      <c r="K12" s="1">
        <v>16</v>
      </c>
      <c r="L12" s="1">
        <v>16</v>
      </c>
      <c r="M12" s="1">
        <v>17</v>
      </c>
    </row>
    <row r="13" spans="2:13" ht="19.5" customHeight="1" x14ac:dyDescent="0.45">
      <c r="B13" s="42" t="s">
        <v>45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26</v>
      </c>
      <c r="J13" s="1">
        <v>38</v>
      </c>
      <c r="K13" s="1">
        <v>36</v>
      </c>
      <c r="L13" s="1">
        <v>12</v>
      </c>
      <c r="M13" s="1">
        <v>16</v>
      </c>
    </row>
    <row r="14" spans="2:13" ht="19.5" customHeight="1" x14ac:dyDescent="0.45">
      <c r="B14" s="42" t="s">
        <v>67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51</v>
      </c>
      <c r="J14" s="1">
        <v>37</v>
      </c>
      <c r="K14" s="1">
        <v>53</v>
      </c>
      <c r="L14" s="1">
        <v>53</v>
      </c>
      <c r="M14" s="1">
        <v>51</v>
      </c>
    </row>
    <row r="15" spans="2:13" ht="19.5" customHeight="1" x14ac:dyDescent="0.45">
      <c r="B15" s="42" t="s">
        <v>49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22</v>
      </c>
      <c r="J15" s="1">
        <v>25</v>
      </c>
      <c r="K15" s="1">
        <v>12</v>
      </c>
      <c r="L15" s="1">
        <v>27</v>
      </c>
      <c r="M15" s="1">
        <v>29</v>
      </c>
    </row>
    <row r="16" spans="2:13" ht="19.5" customHeight="1" x14ac:dyDescent="0.45">
      <c r="B16" s="42" t="s">
        <v>68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23</v>
      </c>
      <c r="J16" s="1">
        <v>36</v>
      </c>
      <c r="K16" s="1">
        <v>25</v>
      </c>
      <c r="L16" s="1">
        <v>19</v>
      </c>
      <c r="M16" s="1">
        <v>19</v>
      </c>
    </row>
    <row r="17" spans="2:13" ht="19.5" customHeight="1" x14ac:dyDescent="0.45">
      <c r="B17" s="42" t="s">
        <v>56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20</v>
      </c>
      <c r="J17" s="1">
        <v>14</v>
      </c>
      <c r="K17" s="1">
        <v>51</v>
      </c>
      <c r="L17" s="1">
        <v>19</v>
      </c>
      <c r="M17" s="1">
        <v>13</v>
      </c>
    </row>
    <row r="18" spans="2:13" ht="19.5" customHeight="1" x14ac:dyDescent="0.45">
      <c r="B18" s="42" t="s">
        <v>60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14</v>
      </c>
      <c r="J18" s="1">
        <v>37</v>
      </c>
      <c r="K18" s="1">
        <v>19</v>
      </c>
      <c r="L18" s="1">
        <v>17</v>
      </c>
      <c r="M18" s="1">
        <v>11</v>
      </c>
    </row>
    <row r="19" spans="2:13" ht="19.5" customHeight="1" x14ac:dyDescent="0.45">
      <c r="B19" s="42" t="s">
        <v>54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23</v>
      </c>
      <c r="J19" s="1">
        <v>63</v>
      </c>
      <c r="K19" s="1">
        <v>36</v>
      </c>
      <c r="L19" s="1">
        <v>41</v>
      </c>
      <c r="M19" s="1">
        <v>43</v>
      </c>
    </row>
    <row r="20" spans="2:13" ht="19.5" customHeight="1" x14ac:dyDescent="0.45">
      <c r="B20" s="42" t="s">
        <v>62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20</v>
      </c>
      <c r="J20" s="1">
        <v>38</v>
      </c>
      <c r="K20" s="1">
        <v>17</v>
      </c>
      <c r="L20" s="1">
        <v>31</v>
      </c>
      <c r="M20" s="1">
        <v>34</v>
      </c>
    </row>
    <row r="21" spans="2:13" ht="19.5" customHeight="1" x14ac:dyDescent="0.45">
      <c r="B21" s="42" t="s">
        <v>50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42</v>
      </c>
      <c r="J21" s="1">
        <v>61</v>
      </c>
      <c r="K21" s="1">
        <v>28</v>
      </c>
      <c r="L21" s="1">
        <v>46</v>
      </c>
      <c r="M21" s="1">
        <v>47</v>
      </c>
    </row>
    <row r="22" spans="2:13" ht="19.5" customHeight="1" x14ac:dyDescent="0.45">
      <c r="B22" s="42" t="s">
        <v>48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37</v>
      </c>
      <c r="J22" s="1">
        <v>55</v>
      </c>
      <c r="K22" s="1">
        <v>19</v>
      </c>
      <c r="L22" s="1">
        <v>20</v>
      </c>
      <c r="M22" s="1">
        <v>22</v>
      </c>
    </row>
    <row r="23" spans="2:13" ht="19.5" customHeight="1" x14ac:dyDescent="0.45">
      <c r="B23" s="42" t="s">
        <v>46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31</v>
      </c>
      <c r="J23" s="1">
        <v>46</v>
      </c>
      <c r="K23" s="1">
        <v>40</v>
      </c>
      <c r="L23" s="1">
        <v>18</v>
      </c>
      <c r="M23" s="1">
        <v>16</v>
      </c>
    </row>
    <row r="24" spans="2:13" ht="19.5" customHeight="1" x14ac:dyDescent="0.45">
      <c r="B24" s="42" t="s">
        <v>66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26</v>
      </c>
      <c r="J24" s="1">
        <v>13</v>
      </c>
      <c r="K24" s="1">
        <v>24</v>
      </c>
      <c r="L24" s="1">
        <v>24</v>
      </c>
      <c r="M24" s="1">
        <v>22</v>
      </c>
    </row>
    <row r="25" spans="2:13" ht="19.5" customHeight="1" x14ac:dyDescent="0.45">
      <c r="B25" s="42" t="s">
        <v>64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40</v>
      </c>
      <c r="J25" s="1">
        <v>32</v>
      </c>
      <c r="K25" s="1">
        <v>47</v>
      </c>
      <c r="L25" s="1">
        <v>42</v>
      </c>
      <c r="M25" s="1">
        <v>42</v>
      </c>
    </row>
    <row r="26" spans="2:13" ht="19.5" customHeight="1" x14ac:dyDescent="0.45">
      <c r="B26" s="42" t="s">
        <v>63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34</v>
      </c>
      <c r="J26" s="1">
        <v>49</v>
      </c>
      <c r="K26" s="1">
        <v>35</v>
      </c>
      <c r="L26" s="1">
        <v>36</v>
      </c>
      <c r="M26" s="1">
        <v>36</v>
      </c>
    </row>
    <row r="27" spans="2:13" ht="19.5" customHeight="1" x14ac:dyDescent="0.45">
      <c r="B27" s="42" t="s">
        <v>61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46</v>
      </c>
      <c r="J27" s="1">
        <v>64</v>
      </c>
      <c r="K27" s="1">
        <v>56</v>
      </c>
      <c r="L27" s="1">
        <v>31</v>
      </c>
      <c r="M27" s="1">
        <v>30</v>
      </c>
    </row>
    <row r="28" spans="2:13" ht="19.5" customHeight="1" x14ac:dyDescent="0.45">
      <c r="B28" s="42" t="s">
        <v>53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16</v>
      </c>
      <c r="J28" s="1">
        <v>18</v>
      </c>
      <c r="K28" s="1">
        <v>21</v>
      </c>
      <c r="L28" s="1">
        <v>24</v>
      </c>
      <c r="M28" s="1">
        <v>22</v>
      </c>
    </row>
    <row r="29" spans="2:13" ht="19.5" customHeight="1" x14ac:dyDescent="0.45">
      <c r="B29" s="42" t="s">
        <v>65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45</v>
      </c>
      <c r="J29" s="1">
        <v>58</v>
      </c>
      <c r="K29" s="1">
        <v>37</v>
      </c>
      <c r="L29" s="1">
        <v>47</v>
      </c>
      <c r="M29" s="1">
        <v>48</v>
      </c>
    </row>
    <row r="30" spans="2:13" ht="19.5" customHeight="1" x14ac:dyDescent="0.45">
      <c r="B30" s="42" t="s">
        <v>44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25</v>
      </c>
      <c r="J30" s="1">
        <v>42</v>
      </c>
      <c r="K30" s="1">
        <v>24</v>
      </c>
      <c r="L30" s="1">
        <v>20</v>
      </c>
      <c r="M30" s="1">
        <v>19</v>
      </c>
    </row>
    <row r="31" spans="2:13" ht="19.5" customHeight="1" x14ac:dyDescent="0.45">
      <c r="B31" s="42" t="s">
        <v>42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25</v>
      </c>
      <c r="J31" s="1">
        <v>22</v>
      </c>
      <c r="K31" s="1">
        <v>22</v>
      </c>
      <c r="L31" s="1">
        <v>19</v>
      </c>
      <c r="M31" s="1">
        <v>29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6.0960424599207421</v>
      </c>
      <c r="J38" s="76">
        <f ca="1">$G38*(RAND()-0.5)</f>
        <v>-0.40559316649694088</v>
      </c>
      <c r="K38" s="76">
        <f ca="1">$G38*(RAND()-0.5)</f>
        <v>2.9817970709342951</v>
      </c>
      <c r="L38" s="76">
        <f ca="1">$G38*(RAND()-0.5)</f>
        <v>1.0970651455862761</v>
      </c>
      <c r="M38" s="76">
        <f ca="1">$G38*(RAND()-0.5)</f>
        <v>1.665799955640912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0.58131676621031281</v>
      </c>
      <c r="J40" s="76">
        <f>CORREL($C$3:$C$31,J$3:J$31)</f>
        <v>0.20643414150983536</v>
      </c>
      <c r="K40" s="76">
        <f>CORREL($C$3:$C$31,K$3:K$31)</f>
        <v>0.99941483276183463</v>
      </c>
      <c r="L40" s="76">
        <f>CORREL($C$3:$C$31,L$3:L$31)</f>
        <v>0.46431628613065096</v>
      </c>
      <c r="M40" s="76">
        <f>CORREL($C$3:$C$31,M$3:M$31)</f>
        <v>0.23455864750284505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{56B640B5-E0A0-44B6-9EBF-ED20ABEFC9D7}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{9EBE1F9B-E56F-4620-8B24-119221ED7E99}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{6847D228-BC9D-4D9D-9331-77D521F93427}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{6DDA723F-B3D2-4FE5-AF38-48B5BE1997D3}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{A3BE5BA9-05BC-4041-971C-2A8F924AD371}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{350AEBBE-A9A5-44C4-816B-450F6163554A}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3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{E1289E21-8480-4B52-AE28-24539817D101}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3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{354F998D-F7AC-4CE2-8FD3-713919F9E4E9}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3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{C74A1624-F36D-46AE-B2BF-5444223D97BB}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3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{B4F79809-5F30-415D-86F2-B4780AD932EF}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3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{293EA6BF-2625-408C-8818-DDC9987AEB68}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B640B5-E0A0-44B6-9EBF-ED20ABEFC9D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9EBE1F9B-E56F-4620-8B24-119221ED7E9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6847D228-BC9D-4D9D-9331-77D521F9342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6DDA723F-B3D2-4FE5-AF38-48B5BE1997D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A3BE5BA9-05BC-4041-971C-2A8F924AD37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350AEBBE-A9A5-44C4-816B-450F6163554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E1289E21-8480-4B52-AE28-24539817D10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354F998D-F7AC-4CE2-8FD3-713919F9E4E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C74A1624-F36D-46AE-B2BF-5444223D97B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B4F79809-5F30-415D-86F2-B4780AD932E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293EA6BF-2625-408C-8818-DDC9987AEB6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B6BF-A950-4D26-897F-66316E381B63}">
  <sheetPr codeName="Sheet87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41" t="s">
        <v>41</v>
      </c>
      <c r="C2" s="41" t="s">
        <v>78</v>
      </c>
      <c r="D2" s="41" t="s">
        <v>1</v>
      </c>
      <c r="E2" s="41" t="s">
        <v>79</v>
      </c>
      <c r="F2" s="41" t="s">
        <v>75</v>
      </c>
      <c r="G2" s="41" t="s">
        <v>76</v>
      </c>
      <c r="H2" s="41" t="s">
        <v>80</v>
      </c>
      <c r="I2" s="41" t="s">
        <v>74</v>
      </c>
      <c r="J2" s="41" t="s">
        <v>72</v>
      </c>
      <c r="K2" s="41" t="s">
        <v>77</v>
      </c>
      <c r="L2" s="41" t="s">
        <v>73</v>
      </c>
      <c r="M2" s="41" t="s">
        <v>71</v>
      </c>
    </row>
    <row r="3" spans="2:13" ht="19.5" customHeight="1" x14ac:dyDescent="0.45">
      <c r="B3" s="46" t="s">
        <v>51</v>
      </c>
      <c r="C3" s="10">
        <v>17</v>
      </c>
      <c r="D3" s="10">
        <v>25</v>
      </c>
      <c r="E3" s="10">
        <v>86</v>
      </c>
      <c r="F3" s="10">
        <v>65</v>
      </c>
      <c r="G3" s="10">
        <v>21</v>
      </c>
      <c r="H3" s="10">
        <v>50</v>
      </c>
      <c r="I3" s="10">
        <v>12</v>
      </c>
      <c r="J3" s="10">
        <v>18</v>
      </c>
      <c r="K3" s="11">
        <v>19</v>
      </c>
      <c r="L3" s="11">
        <v>20</v>
      </c>
      <c r="M3" s="11">
        <v>36</v>
      </c>
    </row>
    <row r="4" spans="2:13" ht="19.5" customHeight="1" x14ac:dyDescent="0.45">
      <c r="B4" s="42" t="s">
        <v>59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47</v>
      </c>
      <c r="J4" s="1">
        <v>20</v>
      </c>
      <c r="K4" s="12">
        <v>50</v>
      </c>
      <c r="L4" s="12">
        <v>41</v>
      </c>
      <c r="M4" s="12">
        <v>23</v>
      </c>
    </row>
    <row r="5" spans="2:13" ht="19.5" customHeight="1" x14ac:dyDescent="0.45">
      <c r="B5" s="46" t="s">
        <v>43</v>
      </c>
      <c r="C5" s="10">
        <v>54</v>
      </c>
      <c r="D5" s="10">
        <v>73</v>
      </c>
      <c r="E5" s="10">
        <v>79</v>
      </c>
      <c r="F5" s="10">
        <v>40</v>
      </c>
      <c r="G5" s="10">
        <v>47</v>
      </c>
      <c r="H5" s="10">
        <v>88</v>
      </c>
      <c r="I5" s="10">
        <v>29</v>
      </c>
      <c r="J5" s="10">
        <v>42</v>
      </c>
      <c r="K5" s="11">
        <v>60</v>
      </c>
      <c r="L5" s="11">
        <v>45</v>
      </c>
      <c r="M5" s="11">
        <v>38</v>
      </c>
    </row>
    <row r="6" spans="2:13" ht="19.5" customHeight="1" x14ac:dyDescent="0.45">
      <c r="B6" s="42" t="s">
        <v>57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26</v>
      </c>
      <c r="J6" s="1">
        <v>18</v>
      </c>
      <c r="K6" s="12">
        <v>28</v>
      </c>
      <c r="L6" s="12">
        <v>35</v>
      </c>
      <c r="M6" s="12">
        <v>32</v>
      </c>
    </row>
    <row r="7" spans="2:13" ht="19.5" customHeight="1" x14ac:dyDescent="0.45">
      <c r="B7" s="46" t="s">
        <v>70</v>
      </c>
      <c r="C7" s="10">
        <v>25</v>
      </c>
      <c r="D7" s="10">
        <v>70</v>
      </c>
      <c r="E7" s="10">
        <v>43</v>
      </c>
      <c r="F7" s="10">
        <v>29</v>
      </c>
      <c r="G7" s="10">
        <v>37</v>
      </c>
      <c r="H7" s="10">
        <v>50</v>
      </c>
      <c r="I7" s="10">
        <v>17</v>
      </c>
      <c r="J7" s="10">
        <v>33</v>
      </c>
      <c r="K7" s="11">
        <v>28</v>
      </c>
      <c r="L7" s="11">
        <v>27</v>
      </c>
      <c r="M7" s="11">
        <v>23</v>
      </c>
    </row>
    <row r="8" spans="2:13" ht="19.5" customHeight="1" x14ac:dyDescent="0.45">
      <c r="B8" s="42" t="s">
        <v>55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21</v>
      </c>
      <c r="J8" s="1">
        <v>52</v>
      </c>
      <c r="K8" s="12">
        <v>31</v>
      </c>
      <c r="L8" s="12">
        <v>29</v>
      </c>
      <c r="M8" s="12">
        <v>29</v>
      </c>
    </row>
    <row r="9" spans="2:13" ht="19.5" customHeight="1" x14ac:dyDescent="0.45">
      <c r="B9" s="46" t="s">
        <v>47</v>
      </c>
      <c r="C9" s="10">
        <v>40</v>
      </c>
      <c r="D9" s="10">
        <v>28</v>
      </c>
      <c r="E9" s="10">
        <v>50</v>
      </c>
      <c r="F9" s="10">
        <v>70</v>
      </c>
      <c r="G9" s="10">
        <v>27</v>
      </c>
      <c r="H9" s="10">
        <v>40</v>
      </c>
      <c r="I9" s="10">
        <v>34</v>
      </c>
      <c r="J9" s="10">
        <v>24</v>
      </c>
      <c r="K9" s="11">
        <v>44</v>
      </c>
      <c r="L9" s="11">
        <v>30</v>
      </c>
      <c r="M9" s="11">
        <v>31</v>
      </c>
    </row>
    <row r="10" spans="2:13" ht="19.5" customHeight="1" x14ac:dyDescent="0.45">
      <c r="B10" s="42" t="s">
        <v>58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42</v>
      </c>
      <c r="J10" s="1">
        <v>21</v>
      </c>
      <c r="K10" s="12">
        <v>26</v>
      </c>
      <c r="L10" s="12">
        <v>47</v>
      </c>
      <c r="M10" s="12">
        <v>48</v>
      </c>
    </row>
    <row r="11" spans="2:13" ht="19.5" customHeight="1" x14ac:dyDescent="0.45">
      <c r="B11" s="46" t="s">
        <v>69</v>
      </c>
      <c r="C11" s="10">
        <v>31</v>
      </c>
      <c r="D11" s="10">
        <v>36</v>
      </c>
      <c r="E11" s="10">
        <v>65</v>
      </c>
      <c r="F11" s="10">
        <v>77</v>
      </c>
      <c r="G11" s="10">
        <v>40</v>
      </c>
      <c r="H11" s="10">
        <v>59</v>
      </c>
      <c r="I11" s="10">
        <v>27</v>
      </c>
      <c r="J11" s="10">
        <v>36</v>
      </c>
      <c r="K11" s="11">
        <v>35</v>
      </c>
      <c r="L11" s="11">
        <v>22</v>
      </c>
      <c r="M11" s="11">
        <v>23</v>
      </c>
    </row>
    <row r="12" spans="2:13" ht="19.5" customHeight="1" x14ac:dyDescent="0.45">
      <c r="B12" s="42" t="s">
        <v>52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16</v>
      </c>
      <c r="J12" s="1">
        <v>21</v>
      </c>
      <c r="K12" s="12">
        <v>16</v>
      </c>
      <c r="L12" s="12">
        <v>16</v>
      </c>
      <c r="M12" s="12">
        <v>17</v>
      </c>
    </row>
    <row r="13" spans="2:13" ht="19.5" customHeight="1" x14ac:dyDescent="0.45">
      <c r="B13" s="46" t="s">
        <v>45</v>
      </c>
      <c r="C13" s="10">
        <v>32</v>
      </c>
      <c r="D13" s="10">
        <v>37</v>
      </c>
      <c r="E13" s="10">
        <v>48</v>
      </c>
      <c r="F13" s="10">
        <v>55</v>
      </c>
      <c r="G13" s="10">
        <v>43</v>
      </c>
      <c r="H13" s="10">
        <v>65</v>
      </c>
      <c r="I13" s="10">
        <v>26</v>
      </c>
      <c r="J13" s="10">
        <v>38</v>
      </c>
      <c r="K13" s="11">
        <v>36</v>
      </c>
      <c r="L13" s="11">
        <v>12</v>
      </c>
      <c r="M13" s="11">
        <v>16</v>
      </c>
    </row>
    <row r="14" spans="2:13" ht="19.5" customHeight="1" x14ac:dyDescent="0.45">
      <c r="B14" s="42" t="s">
        <v>67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51</v>
      </c>
      <c r="J14" s="1">
        <v>37</v>
      </c>
      <c r="K14" s="12">
        <v>53</v>
      </c>
      <c r="L14" s="12">
        <v>53</v>
      </c>
      <c r="M14" s="12">
        <v>51</v>
      </c>
    </row>
    <row r="15" spans="2:13" ht="19.5" customHeight="1" x14ac:dyDescent="0.45">
      <c r="B15" s="46" t="s">
        <v>49</v>
      </c>
      <c r="C15" s="10">
        <v>11</v>
      </c>
      <c r="D15" s="10">
        <v>15</v>
      </c>
      <c r="E15" s="10">
        <v>66</v>
      </c>
      <c r="F15" s="10">
        <v>34</v>
      </c>
      <c r="G15" s="10">
        <v>28</v>
      </c>
      <c r="H15" s="10">
        <v>61</v>
      </c>
      <c r="I15" s="10">
        <v>22</v>
      </c>
      <c r="J15" s="10">
        <v>25</v>
      </c>
      <c r="K15" s="11">
        <v>12</v>
      </c>
      <c r="L15" s="11">
        <v>27</v>
      </c>
      <c r="M15" s="11">
        <v>29</v>
      </c>
    </row>
    <row r="16" spans="2:13" ht="19.5" customHeight="1" x14ac:dyDescent="0.45">
      <c r="B16" s="42" t="s">
        <v>68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23</v>
      </c>
      <c r="J16" s="1">
        <v>36</v>
      </c>
      <c r="K16" s="12">
        <v>25</v>
      </c>
      <c r="L16" s="12">
        <v>19</v>
      </c>
      <c r="M16" s="12">
        <v>19</v>
      </c>
    </row>
    <row r="17" spans="2:13" ht="19.5" customHeight="1" x14ac:dyDescent="0.45">
      <c r="B17" s="46" t="s">
        <v>56</v>
      </c>
      <c r="C17" s="10">
        <v>46</v>
      </c>
      <c r="D17" s="10">
        <v>40</v>
      </c>
      <c r="E17" s="10">
        <v>83</v>
      </c>
      <c r="F17" s="10">
        <v>82</v>
      </c>
      <c r="G17" s="10">
        <v>16</v>
      </c>
      <c r="H17" s="10">
        <v>45</v>
      </c>
      <c r="I17" s="10">
        <v>20</v>
      </c>
      <c r="J17" s="10">
        <v>14</v>
      </c>
      <c r="K17" s="11">
        <v>51</v>
      </c>
      <c r="L17" s="11">
        <v>19</v>
      </c>
      <c r="M17" s="11">
        <v>13</v>
      </c>
    </row>
    <row r="18" spans="2:13" ht="19.5" customHeight="1" x14ac:dyDescent="0.45">
      <c r="B18" s="42" t="s">
        <v>60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14</v>
      </c>
      <c r="J18" s="1">
        <v>37</v>
      </c>
      <c r="K18" s="12">
        <v>19</v>
      </c>
      <c r="L18" s="12">
        <v>17</v>
      </c>
      <c r="M18" s="12">
        <v>11</v>
      </c>
    </row>
    <row r="19" spans="2:13" ht="19.5" customHeight="1" x14ac:dyDescent="0.45">
      <c r="B19" s="46" t="s">
        <v>54</v>
      </c>
      <c r="C19" s="10">
        <v>32</v>
      </c>
      <c r="D19" s="10">
        <v>23</v>
      </c>
      <c r="E19" s="10">
        <v>75</v>
      </c>
      <c r="F19" s="10">
        <v>88</v>
      </c>
      <c r="G19" s="10">
        <v>70</v>
      </c>
      <c r="H19" s="10">
        <v>86</v>
      </c>
      <c r="I19" s="10">
        <v>23</v>
      </c>
      <c r="J19" s="10">
        <v>63</v>
      </c>
      <c r="K19" s="11">
        <v>36</v>
      </c>
      <c r="L19" s="11">
        <v>41</v>
      </c>
      <c r="M19" s="11">
        <v>43</v>
      </c>
    </row>
    <row r="20" spans="2:13" ht="19.5" customHeight="1" x14ac:dyDescent="0.45">
      <c r="B20" s="42" t="s">
        <v>62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20</v>
      </c>
      <c r="J20" s="1">
        <v>38</v>
      </c>
      <c r="K20" s="12">
        <v>17</v>
      </c>
      <c r="L20" s="12">
        <v>31</v>
      </c>
      <c r="M20" s="12">
        <v>34</v>
      </c>
    </row>
    <row r="21" spans="2:13" ht="19.5" customHeight="1" x14ac:dyDescent="0.45">
      <c r="B21" s="46" t="s">
        <v>50</v>
      </c>
      <c r="C21" s="10">
        <v>25</v>
      </c>
      <c r="D21" s="10">
        <v>41</v>
      </c>
      <c r="E21" s="10">
        <v>53</v>
      </c>
      <c r="F21" s="10">
        <v>63</v>
      </c>
      <c r="G21" s="10">
        <v>68</v>
      </c>
      <c r="H21" s="10">
        <v>55</v>
      </c>
      <c r="I21" s="10">
        <v>42</v>
      </c>
      <c r="J21" s="10">
        <v>61</v>
      </c>
      <c r="K21" s="11">
        <v>28</v>
      </c>
      <c r="L21" s="11">
        <v>46</v>
      </c>
      <c r="M21" s="11">
        <v>47</v>
      </c>
    </row>
    <row r="22" spans="2:13" ht="19.5" customHeight="1" x14ac:dyDescent="0.45">
      <c r="B22" s="42" t="s">
        <v>48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37</v>
      </c>
      <c r="J22" s="1">
        <v>55</v>
      </c>
      <c r="K22" s="12">
        <v>19</v>
      </c>
      <c r="L22" s="12">
        <v>20</v>
      </c>
      <c r="M22" s="12">
        <v>22</v>
      </c>
    </row>
    <row r="23" spans="2:13" ht="19.5" customHeight="1" x14ac:dyDescent="0.45">
      <c r="B23" s="46" t="s">
        <v>46</v>
      </c>
      <c r="C23" s="10">
        <v>36</v>
      </c>
      <c r="D23" s="10">
        <v>14</v>
      </c>
      <c r="E23" s="10">
        <v>63</v>
      </c>
      <c r="F23" s="10">
        <v>64</v>
      </c>
      <c r="G23" s="10">
        <v>53</v>
      </c>
      <c r="H23" s="10">
        <v>77</v>
      </c>
      <c r="I23" s="10">
        <v>31</v>
      </c>
      <c r="J23" s="10">
        <v>46</v>
      </c>
      <c r="K23" s="11">
        <v>40</v>
      </c>
      <c r="L23" s="11">
        <v>18</v>
      </c>
      <c r="M23" s="11">
        <v>16</v>
      </c>
    </row>
    <row r="24" spans="2:13" ht="19.5" customHeight="1" x14ac:dyDescent="0.45">
      <c r="B24" s="42" t="s">
        <v>66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26</v>
      </c>
      <c r="J24" s="1">
        <v>13</v>
      </c>
      <c r="K24" s="12">
        <v>24</v>
      </c>
      <c r="L24" s="12">
        <v>24</v>
      </c>
      <c r="M24" s="12">
        <v>22</v>
      </c>
    </row>
    <row r="25" spans="2:13" ht="19.5" customHeight="1" x14ac:dyDescent="0.45">
      <c r="B25" s="46" t="s">
        <v>64</v>
      </c>
      <c r="C25" s="10">
        <v>43</v>
      </c>
      <c r="D25" s="10">
        <v>25</v>
      </c>
      <c r="E25" s="10">
        <v>67</v>
      </c>
      <c r="F25" s="10">
        <v>45</v>
      </c>
      <c r="G25" s="10">
        <v>36</v>
      </c>
      <c r="H25" s="10">
        <v>37</v>
      </c>
      <c r="I25" s="10">
        <v>40</v>
      </c>
      <c r="J25" s="10">
        <v>32</v>
      </c>
      <c r="K25" s="11">
        <v>47</v>
      </c>
      <c r="L25" s="11">
        <v>42</v>
      </c>
      <c r="M25" s="11">
        <v>42</v>
      </c>
    </row>
    <row r="26" spans="2:13" ht="19.5" customHeight="1" x14ac:dyDescent="0.45">
      <c r="B26" s="42" t="s">
        <v>63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34</v>
      </c>
      <c r="J26" s="1">
        <v>49</v>
      </c>
      <c r="K26" s="12">
        <v>35</v>
      </c>
      <c r="L26" s="12">
        <v>36</v>
      </c>
      <c r="M26" s="12">
        <v>36</v>
      </c>
    </row>
    <row r="27" spans="2:13" ht="19.5" customHeight="1" x14ac:dyDescent="0.45">
      <c r="B27" s="46" t="s">
        <v>61</v>
      </c>
      <c r="C27" s="10">
        <v>50</v>
      </c>
      <c r="D27" s="10">
        <v>63</v>
      </c>
      <c r="E27" s="10">
        <v>50</v>
      </c>
      <c r="F27" s="10">
        <v>63</v>
      </c>
      <c r="G27" s="10">
        <v>71</v>
      </c>
      <c r="H27" s="10">
        <v>42</v>
      </c>
      <c r="I27" s="10">
        <v>46</v>
      </c>
      <c r="J27" s="10">
        <v>64</v>
      </c>
      <c r="K27" s="11">
        <v>56</v>
      </c>
      <c r="L27" s="11">
        <v>31</v>
      </c>
      <c r="M27" s="11">
        <v>30</v>
      </c>
    </row>
    <row r="28" spans="2:13" ht="19.5" customHeight="1" x14ac:dyDescent="0.45">
      <c r="B28" s="42" t="s">
        <v>53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16</v>
      </c>
      <c r="J28" s="1">
        <v>18</v>
      </c>
      <c r="K28" s="12">
        <v>21</v>
      </c>
      <c r="L28" s="12">
        <v>24</v>
      </c>
      <c r="M28" s="12">
        <v>22</v>
      </c>
    </row>
    <row r="29" spans="2:13" ht="19.5" customHeight="1" x14ac:dyDescent="0.45">
      <c r="B29" s="46" t="s">
        <v>65</v>
      </c>
      <c r="C29" s="10">
        <v>33</v>
      </c>
      <c r="D29" s="10">
        <v>42</v>
      </c>
      <c r="E29" s="10">
        <v>95</v>
      </c>
      <c r="F29" s="10">
        <v>67</v>
      </c>
      <c r="G29" s="10">
        <v>65</v>
      </c>
      <c r="H29" s="10">
        <v>34</v>
      </c>
      <c r="I29" s="10">
        <v>45</v>
      </c>
      <c r="J29" s="10">
        <v>58</v>
      </c>
      <c r="K29" s="11">
        <v>37</v>
      </c>
      <c r="L29" s="11">
        <v>47</v>
      </c>
      <c r="M29" s="11">
        <v>48</v>
      </c>
    </row>
    <row r="30" spans="2:13" ht="19.5" customHeight="1" x14ac:dyDescent="0.45">
      <c r="B30" s="42" t="s">
        <v>44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25</v>
      </c>
      <c r="J30" s="1">
        <v>42</v>
      </c>
      <c r="K30" s="12">
        <v>24</v>
      </c>
      <c r="L30" s="12">
        <v>20</v>
      </c>
      <c r="M30" s="12">
        <v>19</v>
      </c>
    </row>
    <row r="31" spans="2:13" ht="19.5" customHeight="1" x14ac:dyDescent="0.45">
      <c r="B31" s="46" t="s">
        <v>42</v>
      </c>
      <c r="C31" s="10">
        <v>19</v>
      </c>
      <c r="D31" s="10">
        <v>23</v>
      </c>
      <c r="E31" s="10">
        <v>36</v>
      </c>
      <c r="F31" s="10">
        <v>47</v>
      </c>
      <c r="G31" s="10">
        <v>25</v>
      </c>
      <c r="H31" s="10">
        <v>43</v>
      </c>
      <c r="I31" s="10">
        <v>25</v>
      </c>
      <c r="J31" s="10">
        <v>22</v>
      </c>
      <c r="K31" s="11">
        <v>22</v>
      </c>
      <c r="L31" s="11">
        <v>19</v>
      </c>
      <c r="M31" s="11">
        <v>29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-1.0485661137447484</v>
      </c>
      <c r="J38" s="76">
        <f ca="1">$G38*(RAND()-0.5)</f>
        <v>-1.0638051703568259</v>
      </c>
      <c r="K38" s="76">
        <f ca="1">$G38*(RAND()-0.5)</f>
        <v>1.4889578860756481</v>
      </c>
      <c r="L38" s="76">
        <f ca="1">$G38*(RAND()-0.5)</f>
        <v>2.0959781439477725</v>
      </c>
      <c r="M38" s="76">
        <f ca="1">$G38*(RAND()-0.5)</f>
        <v>-5.5138019037943629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0.58131676621031281</v>
      </c>
      <c r="J40" s="76">
        <f>CORREL($C$3:$C$31,J$3:J$31)</f>
        <v>0.20643414150983536</v>
      </c>
      <c r="K40" s="76">
        <f>CORREL($C$3:$C$31,K$3:K$31)</f>
        <v>0.99941483276183463</v>
      </c>
      <c r="L40" s="76">
        <f>CORREL($C$3:$C$31,L$3:L$31)</f>
        <v>0.46431628613065096</v>
      </c>
      <c r="M40" s="76">
        <f>CORREL($C$3:$C$31,M$3:M$31)</f>
        <v>0.23455864750284505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3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{2F1FAEC8-36FD-4B63-B991-FC25DEE558F0}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3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{D5EE1C76-FCD7-44D5-A85D-0A80626D788A}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{C9087A2E-BFD9-4061-A820-9BD8FC079F23}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3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{62B86073-220D-4C51-A14C-87E5A51EBC77}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{93C1C605-D4D1-4926-9937-F4224EA6822E}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{76A5991C-17C4-4D26-A29A-6805647AF920}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{504FA7BB-B331-46D4-B715-BF13DC5E2DB1}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{4B23EB0D-AE43-4839-9392-45C193464039}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{083AA469-F7CC-492B-A7F8-AC8990225E15}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{204D6887-0B4C-4902-9D55-9AD3828B1521}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{65A3E3D2-E5DC-49FC-8021-B21C73E2591F}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1FAEC8-36FD-4B63-B991-FC25DEE558F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D5EE1C76-FCD7-44D5-A85D-0A80626D788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C9087A2E-BFD9-4061-A820-9BD8FC079F2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62B86073-220D-4C51-A14C-87E5A51EBC7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93C1C605-D4D1-4926-9937-F4224EA6822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76A5991C-17C4-4D26-A29A-6805647AF92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504FA7BB-B331-46D4-B715-BF13DC5E2DB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4B23EB0D-AE43-4839-9392-45C19346403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083AA469-F7CC-492B-A7F8-AC8990225E1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204D6887-0B4C-4902-9D55-9AD3828B152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65A3E3D2-E5DC-49FC-8021-B21C73E2591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60A9-B558-4367-9A09-276DD7A8AC5F}">
  <sheetPr codeName="Sheet88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s="6" customFormat="1" ht="45" customHeight="1" x14ac:dyDescent="0.35">
      <c r="A1" s="7"/>
      <c r="B1" s="45"/>
    </row>
    <row r="2" spans="1:13" ht="50.15" customHeight="1" x14ac:dyDescent="0.35">
      <c r="B2" s="48" t="s">
        <v>41</v>
      </c>
      <c r="C2" s="41" t="s">
        <v>73</v>
      </c>
      <c r="D2" s="41" t="s">
        <v>80</v>
      </c>
      <c r="E2" s="41" t="s">
        <v>76</v>
      </c>
      <c r="F2" s="41" t="s">
        <v>79</v>
      </c>
      <c r="G2" s="41" t="s">
        <v>75</v>
      </c>
      <c r="H2" s="41" t="s">
        <v>1</v>
      </c>
      <c r="I2" s="41" t="s">
        <v>72</v>
      </c>
      <c r="J2" s="41" t="s">
        <v>74</v>
      </c>
      <c r="K2" s="41" t="s">
        <v>71</v>
      </c>
      <c r="L2" s="41" t="s">
        <v>78</v>
      </c>
      <c r="M2" s="41" t="s">
        <v>77</v>
      </c>
    </row>
    <row r="3" spans="1:13" ht="19.5" customHeight="1" x14ac:dyDescent="0.45">
      <c r="B3" s="42" t="s">
        <v>42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70</v>
      </c>
      <c r="J3" s="1">
        <v>52</v>
      </c>
      <c r="K3" s="1">
        <v>65</v>
      </c>
      <c r="L3" s="1">
        <v>68</v>
      </c>
      <c r="M3" s="1">
        <v>66</v>
      </c>
    </row>
    <row r="4" spans="1:13" ht="19.5" customHeight="1" x14ac:dyDescent="0.45">
      <c r="B4" s="42" t="s">
        <v>67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">
        <v>26</v>
      </c>
      <c r="L4" s="1">
        <v>11</v>
      </c>
      <c r="M4" s="1">
        <v>26</v>
      </c>
    </row>
    <row r="5" spans="1:13" ht="19.5" customHeight="1" x14ac:dyDescent="0.45">
      <c r="B5" s="42" t="s">
        <v>44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21</v>
      </c>
      <c r="J5" s="1">
        <v>18</v>
      </c>
      <c r="K5" s="1">
        <v>60</v>
      </c>
      <c r="L5" s="1">
        <v>31</v>
      </c>
      <c r="M5" s="1">
        <v>21</v>
      </c>
    </row>
    <row r="6" spans="1:13" ht="19.5" customHeight="1" x14ac:dyDescent="0.45">
      <c r="B6" s="42" t="s">
        <v>48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">
        <v>30</v>
      </c>
      <c r="L6" s="1">
        <v>28</v>
      </c>
      <c r="M6" s="1">
        <v>44</v>
      </c>
    </row>
    <row r="7" spans="1:13" ht="19.5" customHeight="1" x14ac:dyDescent="0.45">
      <c r="B7" s="42" t="s">
        <v>45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68</v>
      </c>
      <c r="J7" s="1">
        <v>25</v>
      </c>
      <c r="K7" s="1">
        <v>47</v>
      </c>
      <c r="L7" s="1">
        <v>57</v>
      </c>
      <c r="M7" s="1">
        <v>28</v>
      </c>
    </row>
    <row r="8" spans="1:13" ht="19.5" customHeight="1" x14ac:dyDescent="0.45">
      <c r="B8" s="42" t="s">
        <v>57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">
        <v>30</v>
      </c>
      <c r="L8" s="1">
        <v>31</v>
      </c>
      <c r="M8" s="1">
        <v>47</v>
      </c>
    </row>
    <row r="9" spans="1:13" ht="19.5" customHeight="1" x14ac:dyDescent="0.45">
      <c r="B9" s="42" t="s">
        <v>52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42</v>
      </c>
      <c r="J9" s="1">
        <v>47</v>
      </c>
      <c r="K9" s="1">
        <v>48</v>
      </c>
      <c r="L9" s="1">
        <v>45</v>
      </c>
      <c r="M9" s="1">
        <v>53</v>
      </c>
    </row>
    <row r="10" spans="1:13" ht="19.5" customHeight="1" x14ac:dyDescent="0.45">
      <c r="B10" s="42" t="s">
        <v>60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">
        <v>80</v>
      </c>
      <c r="L10" s="1">
        <v>79</v>
      </c>
      <c r="M10" s="1">
        <v>19</v>
      </c>
    </row>
    <row r="11" spans="1:13" ht="19.5" customHeight="1" x14ac:dyDescent="0.45">
      <c r="B11" s="42" t="s">
        <v>49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21</v>
      </c>
      <c r="J11" s="1">
        <v>17</v>
      </c>
      <c r="K11" s="1">
        <v>21</v>
      </c>
      <c r="L11" s="1">
        <v>17</v>
      </c>
      <c r="M11" s="1">
        <v>19</v>
      </c>
    </row>
    <row r="12" spans="1:13" ht="19.5" customHeight="1" x14ac:dyDescent="0.45">
      <c r="B12" s="42" t="s">
        <v>51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">
        <v>33</v>
      </c>
      <c r="L12" s="1">
        <v>36</v>
      </c>
      <c r="M12" s="1">
        <v>17</v>
      </c>
    </row>
    <row r="13" spans="1:13" ht="19.5" customHeight="1" x14ac:dyDescent="0.45">
      <c r="B13" s="42" t="s">
        <v>53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37</v>
      </c>
      <c r="J13" s="1">
        <v>25</v>
      </c>
      <c r="K13" s="1">
        <v>19</v>
      </c>
      <c r="L13" s="1">
        <v>18</v>
      </c>
      <c r="M13" s="1">
        <v>28</v>
      </c>
    </row>
    <row r="14" spans="1:13" ht="19.5" customHeight="1" x14ac:dyDescent="0.45">
      <c r="B14" s="42" t="s">
        <v>64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">
        <v>43</v>
      </c>
      <c r="L14" s="1">
        <v>39</v>
      </c>
      <c r="M14" s="1">
        <v>36</v>
      </c>
    </row>
    <row r="15" spans="1:13" ht="19.5" customHeight="1" x14ac:dyDescent="0.45">
      <c r="B15" s="42" t="s">
        <v>58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42</v>
      </c>
      <c r="J15" s="1">
        <v>17</v>
      </c>
      <c r="K15" s="1">
        <v>33</v>
      </c>
      <c r="L15" s="1">
        <v>30</v>
      </c>
      <c r="M15" s="1">
        <v>19</v>
      </c>
    </row>
    <row r="16" spans="1:13" ht="19.5" customHeight="1" x14ac:dyDescent="0.45">
      <c r="B16" s="42" t="s">
        <v>54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">
        <v>18</v>
      </c>
      <c r="L16" s="1">
        <v>19</v>
      </c>
      <c r="M16" s="1">
        <v>22</v>
      </c>
    </row>
    <row r="17" spans="2:13" ht="19.5" customHeight="1" x14ac:dyDescent="0.45">
      <c r="B17" s="42" t="s">
        <v>66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47</v>
      </c>
      <c r="J17" s="1">
        <v>21</v>
      </c>
      <c r="K17" s="1">
        <v>25</v>
      </c>
      <c r="L17" s="1">
        <v>27</v>
      </c>
      <c r="M17" s="1">
        <v>24</v>
      </c>
    </row>
    <row r="18" spans="2:13" ht="19.5" customHeight="1" x14ac:dyDescent="0.45">
      <c r="B18" s="42" t="s">
        <v>63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">
        <v>38</v>
      </c>
      <c r="L18" s="1">
        <v>41</v>
      </c>
      <c r="M18" s="1">
        <v>35</v>
      </c>
    </row>
    <row r="19" spans="2:13" ht="19.5" customHeight="1" x14ac:dyDescent="0.45">
      <c r="B19" s="42" t="s">
        <v>59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15</v>
      </c>
      <c r="J19" s="1">
        <v>21</v>
      </c>
      <c r="K19" s="1">
        <v>45</v>
      </c>
      <c r="L19" s="1">
        <v>42</v>
      </c>
      <c r="M19" s="1">
        <v>24</v>
      </c>
    </row>
    <row r="20" spans="2:13" ht="19.5" customHeight="1" x14ac:dyDescent="0.45">
      <c r="B20" s="42" t="s">
        <v>61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">
        <v>54</v>
      </c>
      <c r="L20" s="1">
        <v>50</v>
      </c>
      <c r="M20" s="1">
        <v>25</v>
      </c>
    </row>
    <row r="21" spans="2:13" ht="19.5" customHeight="1" x14ac:dyDescent="0.45">
      <c r="B21" s="42" t="s">
        <v>50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28</v>
      </c>
      <c r="J21" s="1">
        <v>11</v>
      </c>
      <c r="K21" s="1">
        <v>56</v>
      </c>
      <c r="L21" s="1">
        <v>54</v>
      </c>
      <c r="M21" s="1">
        <v>12</v>
      </c>
    </row>
    <row r="22" spans="2:13" ht="19.5" customHeight="1" x14ac:dyDescent="0.45">
      <c r="B22" s="42" t="s">
        <v>55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">
        <v>36</v>
      </c>
      <c r="L22" s="1">
        <v>35</v>
      </c>
      <c r="M22" s="1">
        <v>56</v>
      </c>
    </row>
    <row r="23" spans="2:13" ht="19.5" customHeight="1" x14ac:dyDescent="0.45">
      <c r="B23" s="42" t="s">
        <v>62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47</v>
      </c>
      <c r="J23" s="1">
        <v>54</v>
      </c>
      <c r="K23" s="1">
        <v>30</v>
      </c>
      <c r="L23" s="1">
        <v>29</v>
      </c>
      <c r="M23" s="1">
        <v>60</v>
      </c>
    </row>
    <row r="24" spans="2:13" ht="19.5" customHeight="1" x14ac:dyDescent="0.45">
      <c r="B24" s="42" t="s">
        <v>69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">
        <v>22</v>
      </c>
      <c r="L24" s="1">
        <v>23</v>
      </c>
      <c r="M24" s="1">
        <v>50</v>
      </c>
    </row>
    <row r="25" spans="2:13" ht="19.5" customHeight="1" x14ac:dyDescent="0.45">
      <c r="B25" s="42" t="s">
        <v>56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24</v>
      </c>
      <c r="J25" s="1">
        <v>14</v>
      </c>
      <c r="K25" s="1">
        <v>54</v>
      </c>
      <c r="L25" s="1">
        <v>56</v>
      </c>
      <c r="M25" s="1">
        <v>16</v>
      </c>
    </row>
    <row r="26" spans="2:13" ht="19.5" customHeight="1" x14ac:dyDescent="0.45">
      <c r="B26" s="42" t="s">
        <v>68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">
        <v>33</v>
      </c>
      <c r="L26" s="1">
        <v>31</v>
      </c>
      <c r="M26" s="1">
        <v>35</v>
      </c>
    </row>
    <row r="27" spans="2:13" ht="19.5" customHeight="1" x14ac:dyDescent="0.45">
      <c r="B27" s="42" t="s">
        <v>46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32</v>
      </c>
      <c r="J27" s="1">
        <v>25</v>
      </c>
      <c r="K27" s="1">
        <v>11</v>
      </c>
      <c r="L27" s="1">
        <v>15</v>
      </c>
      <c r="M27" s="1">
        <v>28</v>
      </c>
    </row>
    <row r="28" spans="2:13" ht="19.5" customHeight="1" x14ac:dyDescent="0.45">
      <c r="B28" s="42" t="s">
        <v>43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">
        <v>43</v>
      </c>
      <c r="L28" s="1">
        <v>42</v>
      </c>
      <c r="M28" s="1">
        <v>31</v>
      </c>
    </row>
    <row r="29" spans="2:13" ht="19.5" customHeight="1" x14ac:dyDescent="0.45">
      <c r="B29" s="42" t="s">
        <v>47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16</v>
      </c>
      <c r="J29" s="1">
        <v>46</v>
      </c>
      <c r="K29" s="1">
        <v>20</v>
      </c>
      <c r="L29" s="1">
        <v>22</v>
      </c>
      <c r="M29" s="1">
        <v>51</v>
      </c>
    </row>
    <row r="30" spans="2:13" ht="19.5" customHeight="1" x14ac:dyDescent="0.45">
      <c r="B30" s="42" t="s">
        <v>70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">
        <v>28</v>
      </c>
      <c r="L30" s="1">
        <v>24</v>
      </c>
      <c r="M30" s="1">
        <v>40</v>
      </c>
    </row>
    <row r="31" spans="2:13" ht="19.5" customHeight="1" x14ac:dyDescent="0.45">
      <c r="B31" s="42" t="s">
        <v>65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65</v>
      </c>
      <c r="J31" s="1">
        <v>53</v>
      </c>
      <c r="K31" s="1">
        <v>58</v>
      </c>
      <c r="L31" s="1">
        <v>42</v>
      </c>
      <c r="M31" s="1">
        <v>57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  <c r="M36">
        <f>COUNTIF(I3:M31, "&lt;11")</f>
        <v>0</v>
      </c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1.250325600942267</v>
      </c>
      <c r="J38" s="76">
        <f ca="1">$G38*(RAND()-0.5)</f>
        <v>-2.9754616712003146</v>
      </c>
      <c r="K38" s="76">
        <f ca="1">$G38*(RAND()-0.5)</f>
        <v>7.0267240351179794</v>
      </c>
      <c r="L38" s="76">
        <f ca="1">$G38*(RAND()-0.5)</f>
        <v>0.27376828315271995</v>
      </c>
      <c r="M38" s="76">
        <f ca="1">$G38*(RAND()-0.5)</f>
        <v>-5.4207371396682582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0.99227475769340689</v>
      </c>
      <c r="J40" s="76">
        <f>CORREL($C$3:$C$31,J$3:J$31)</f>
        <v>0.35413679334531611</v>
      </c>
      <c r="K40" s="76">
        <f>CORREL($C$3:$C$31,K$3:K$31)</f>
        <v>0.43292480145623363</v>
      </c>
      <c r="L40" s="76">
        <f>CORREL($C$3:$C$31,L$3:L$31)</f>
        <v>0.53132074521345796</v>
      </c>
      <c r="M40" s="76">
        <f>CORREL($C$3:$C$31,M$3:M$31)</f>
        <v>0.37852183896292924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5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{65CDCCB7-4A0E-4364-963C-91E95A183AE0}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5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{B38F03D4-229F-4428-89A2-E8422F57917E}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5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{1C3CC124-86EE-44AF-8A70-A3B456C5A55A}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5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{214B78D5-33E6-4D23-B9E5-673A2623B01F}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5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{1642F38A-9045-460D-BC1A-F06D802187F7}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5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{21A1D6F8-0005-42B9-9F38-6A937B394DB0}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4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{E74F101E-50B4-4242-9CD7-E5C69E0B3C34}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{EC5B116E-F8D6-4676-8C02-E091EE598813}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{C7A31EFA-69E8-4CFF-BF5E-7DE0FED7F2B5}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{395CD3FA-27D0-4CC5-97B0-CEF53705F702}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4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{625A0058-A8D1-4516-94A1-1859DC5D3EBE}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5CDCCB7-4A0E-4364-963C-91E95A183AE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B38F03D4-229F-4428-89A2-E8422F57917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1C3CC124-86EE-44AF-8A70-A3B456C5A55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214B78D5-33E6-4D23-B9E5-673A2623B01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1642F38A-9045-460D-BC1A-F06D802187F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21A1D6F8-0005-42B9-9F38-6A937B394DB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E74F101E-50B4-4242-9CD7-E5C69E0B3C3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EC5B116E-F8D6-4676-8C02-E091EE59881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C7A31EFA-69E8-4CFF-BF5E-7DE0FED7F2B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395CD3FA-27D0-4CC5-97B0-CEF53705F70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625A0058-A8D1-4516-94A1-1859DC5D3EB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877E-1B79-4DE2-9E28-5AB191AAB2E8}">
  <sheetPr codeName="Sheet89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s="6" customFormat="1" ht="45" customHeight="1" x14ac:dyDescent="0.35">
      <c r="A1" s="7" t="s">
        <v>205</v>
      </c>
      <c r="B1" s="45"/>
    </row>
    <row r="2" spans="1:13" ht="50.15" customHeight="1" x14ac:dyDescent="0.35">
      <c r="B2" s="41" t="s">
        <v>41</v>
      </c>
      <c r="C2" s="41" t="s">
        <v>73</v>
      </c>
      <c r="D2" s="41" t="s">
        <v>80</v>
      </c>
      <c r="E2" s="41" t="s">
        <v>76</v>
      </c>
      <c r="F2" s="41" t="s">
        <v>79</v>
      </c>
      <c r="G2" s="41" t="s">
        <v>75</v>
      </c>
      <c r="H2" s="41" t="s">
        <v>1</v>
      </c>
      <c r="I2" s="41" t="s">
        <v>72</v>
      </c>
      <c r="J2" s="41" t="s">
        <v>74</v>
      </c>
      <c r="K2" s="41" t="s">
        <v>71</v>
      </c>
      <c r="L2" s="41" t="s">
        <v>78</v>
      </c>
      <c r="M2" s="41" t="s">
        <v>77</v>
      </c>
    </row>
    <row r="3" spans="1:13" ht="19.5" customHeight="1" x14ac:dyDescent="0.45">
      <c r="B3" s="42" t="s">
        <v>42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70</v>
      </c>
      <c r="J3" s="1">
        <v>52</v>
      </c>
      <c r="K3" s="1">
        <v>65</v>
      </c>
      <c r="L3" s="1">
        <v>68</v>
      </c>
      <c r="M3" s="1">
        <v>66</v>
      </c>
    </row>
    <row r="4" spans="1:13" ht="19.5" customHeight="1" x14ac:dyDescent="0.45">
      <c r="B4" s="42" t="s">
        <v>67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">
        <v>26</v>
      </c>
      <c r="L4" s="1">
        <v>11</v>
      </c>
      <c r="M4" s="1">
        <v>26</v>
      </c>
    </row>
    <row r="5" spans="1:13" ht="19.5" customHeight="1" x14ac:dyDescent="0.45">
      <c r="B5" s="42" t="s">
        <v>44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21</v>
      </c>
      <c r="J5" s="1">
        <v>18</v>
      </c>
      <c r="K5" s="1">
        <v>60</v>
      </c>
      <c r="L5" s="1">
        <v>31</v>
      </c>
      <c r="M5" s="1">
        <v>21</v>
      </c>
    </row>
    <row r="6" spans="1:13" ht="19.5" customHeight="1" x14ac:dyDescent="0.45">
      <c r="B6" s="42" t="s">
        <v>48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">
        <v>30</v>
      </c>
      <c r="L6" s="1">
        <v>28</v>
      </c>
      <c r="M6" s="1">
        <v>44</v>
      </c>
    </row>
    <row r="7" spans="1:13" ht="19.5" customHeight="1" x14ac:dyDescent="0.45">
      <c r="B7" s="42" t="s">
        <v>45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68</v>
      </c>
      <c r="J7" s="1">
        <v>25</v>
      </c>
      <c r="K7" s="1">
        <v>47</v>
      </c>
      <c r="L7" s="1">
        <v>57</v>
      </c>
      <c r="M7" s="1">
        <v>28</v>
      </c>
    </row>
    <row r="8" spans="1:13" ht="19.5" customHeight="1" x14ac:dyDescent="0.45">
      <c r="B8" s="42" t="s">
        <v>57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">
        <v>30</v>
      </c>
      <c r="L8" s="1">
        <v>31</v>
      </c>
      <c r="M8" s="1">
        <v>47</v>
      </c>
    </row>
    <row r="9" spans="1:13" ht="19.5" customHeight="1" x14ac:dyDescent="0.45">
      <c r="B9" s="42" t="s">
        <v>52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42</v>
      </c>
      <c r="J9" s="1">
        <v>47</v>
      </c>
      <c r="K9" s="1">
        <v>48</v>
      </c>
      <c r="L9" s="1">
        <v>45</v>
      </c>
      <c r="M9" s="1">
        <v>53</v>
      </c>
    </row>
    <row r="10" spans="1:13" ht="19.5" customHeight="1" x14ac:dyDescent="0.45">
      <c r="B10" s="42" t="s">
        <v>60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">
        <v>80</v>
      </c>
      <c r="L10" s="1">
        <v>79</v>
      </c>
      <c r="M10" s="1">
        <v>19</v>
      </c>
    </row>
    <row r="11" spans="1:13" ht="19.5" customHeight="1" x14ac:dyDescent="0.45">
      <c r="B11" s="42" t="s">
        <v>49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21</v>
      </c>
      <c r="J11" s="1">
        <v>17</v>
      </c>
      <c r="K11" s="1">
        <v>21</v>
      </c>
      <c r="L11" s="1">
        <v>17</v>
      </c>
      <c r="M11" s="1">
        <v>19</v>
      </c>
    </row>
    <row r="12" spans="1:13" ht="19.5" customHeight="1" x14ac:dyDescent="0.45">
      <c r="B12" s="42" t="s">
        <v>51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">
        <v>33</v>
      </c>
      <c r="L12" s="1">
        <v>36</v>
      </c>
      <c r="M12" s="1">
        <v>17</v>
      </c>
    </row>
    <row r="13" spans="1:13" ht="19.5" customHeight="1" x14ac:dyDescent="0.45">
      <c r="B13" s="42" t="s">
        <v>53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37</v>
      </c>
      <c r="J13" s="1">
        <v>25</v>
      </c>
      <c r="K13" s="1">
        <v>19</v>
      </c>
      <c r="L13" s="1">
        <v>18</v>
      </c>
      <c r="M13" s="1">
        <v>28</v>
      </c>
    </row>
    <row r="14" spans="1:13" ht="19.5" customHeight="1" x14ac:dyDescent="0.45">
      <c r="B14" s="42" t="s">
        <v>64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">
        <v>43</v>
      </c>
      <c r="L14" s="1">
        <v>39</v>
      </c>
      <c r="M14" s="1">
        <v>36</v>
      </c>
    </row>
    <row r="15" spans="1:13" ht="19.5" customHeight="1" x14ac:dyDescent="0.45">
      <c r="B15" s="42" t="s">
        <v>58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42</v>
      </c>
      <c r="J15" s="1">
        <v>17</v>
      </c>
      <c r="K15" s="1">
        <v>33</v>
      </c>
      <c r="L15" s="1">
        <v>30</v>
      </c>
      <c r="M15" s="1">
        <v>19</v>
      </c>
    </row>
    <row r="16" spans="1:13" ht="19.5" customHeight="1" x14ac:dyDescent="0.45">
      <c r="B16" s="42" t="s">
        <v>54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">
        <v>18</v>
      </c>
      <c r="L16" s="1">
        <v>19</v>
      </c>
      <c r="M16" s="1">
        <v>22</v>
      </c>
    </row>
    <row r="17" spans="2:13" ht="19.5" customHeight="1" x14ac:dyDescent="0.45">
      <c r="B17" s="42" t="s">
        <v>66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47</v>
      </c>
      <c r="J17" s="1">
        <v>21</v>
      </c>
      <c r="K17" s="1">
        <v>25</v>
      </c>
      <c r="L17" s="1">
        <v>27</v>
      </c>
      <c r="M17" s="1">
        <v>24</v>
      </c>
    </row>
    <row r="18" spans="2:13" ht="19.5" customHeight="1" x14ac:dyDescent="0.45">
      <c r="B18" s="42" t="s">
        <v>63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">
        <v>38</v>
      </c>
      <c r="L18" s="1">
        <v>41</v>
      </c>
      <c r="M18" s="1">
        <v>35</v>
      </c>
    </row>
    <row r="19" spans="2:13" ht="19.5" customHeight="1" x14ac:dyDescent="0.45">
      <c r="B19" s="42" t="s">
        <v>59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15</v>
      </c>
      <c r="J19" s="1">
        <v>21</v>
      </c>
      <c r="K19" s="1">
        <v>45</v>
      </c>
      <c r="L19" s="1">
        <v>42</v>
      </c>
      <c r="M19" s="1">
        <v>24</v>
      </c>
    </row>
    <row r="20" spans="2:13" ht="19.5" customHeight="1" x14ac:dyDescent="0.45">
      <c r="B20" s="42" t="s">
        <v>61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">
        <v>54</v>
      </c>
      <c r="L20" s="1">
        <v>50</v>
      </c>
      <c r="M20" s="1">
        <v>25</v>
      </c>
    </row>
    <row r="21" spans="2:13" ht="19.5" customHeight="1" x14ac:dyDescent="0.45">
      <c r="B21" s="42" t="s">
        <v>50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28</v>
      </c>
      <c r="J21" s="1">
        <v>11</v>
      </c>
      <c r="K21" s="1">
        <v>56</v>
      </c>
      <c r="L21" s="1">
        <v>54</v>
      </c>
      <c r="M21" s="1">
        <v>12</v>
      </c>
    </row>
    <row r="22" spans="2:13" ht="19.5" customHeight="1" x14ac:dyDescent="0.45">
      <c r="B22" s="42" t="s">
        <v>55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">
        <v>36</v>
      </c>
      <c r="L22" s="1">
        <v>35</v>
      </c>
      <c r="M22" s="1">
        <v>56</v>
      </c>
    </row>
    <row r="23" spans="2:13" ht="19.5" customHeight="1" x14ac:dyDescent="0.45">
      <c r="B23" s="42" t="s">
        <v>62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47</v>
      </c>
      <c r="J23" s="1">
        <v>54</v>
      </c>
      <c r="K23" s="1">
        <v>30</v>
      </c>
      <c r="L23" s="1">
        <v>29</v>
      </c>
      <c r="M23" s="1">
        <v>60</v>
      </c>
    </row>
    <row r="24" spans="2:13" ht="19.5" customHeight="1" x14ac:dyDescent="0.45">
      <c r="B24" s="42" t="s">
        <v>69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">
        <v>22</v>
      </c>
      <c r="L24" s="1">
        <v>23</v>
      </c>
      <c r="M24" s="1">
        <v>50</v>
      </c>
    </row>
    <row r="25" spans="2:13" ht="19.5" customHeight="1" x14ac:dyDescent="0.45">
      <c r="B25" s="42" t="s">
        <v>56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24</v>
      </c>
      <c r="J25" s="1">
        <v>14</v>
      </c>
      <c r="K25" s="1">
        <v>54</v>
      </c>
      <c r="L25" s="1">
        <v>56</v>
      </c>
      <c r="M25" s="1">
        <v>16</v>
      </c>
    </row>
    <row r="26" spans="2:13" ht="19.5" customHeight="1" x14ac:dyDescent="0.45">
      <c r="B26" s="42" t="s">
        <v>68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">
        <v>33</v>
      </c>
      <c r="L26" s="1">
        <v>31</v>
      </c>
      <c r="M26" s="1">
        <v>35</v>
      </c>
    </row>
    <row r="27" spans="2:13" ht="19.5" customHeight="1" x14ac:dyDescent="0.45">
      <c r="B27" s="42" t="s">
        <v>46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32</v>
      </c>
      <c r="J27" s="1">
        <v>25</v>
      </c>
      <c r="K27" s="1">
        <v>11</v>
      </c>
      <c r="L27" s="1">
        <v>15</v>
      </c>
      <c r="M27" s="1">
        <v>28</v>
      </c>
    </row>
    <row r="28" spans="2:13" ht="19.5" customHeight="1" x14ac:dyDescent="0.45">
      <c r="B28" s="42" t="s">
        <v>43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">
        <v>43</v>
      </c>
      <c r="L28" s="1">
        <v>42</v>
      </c>
      <c r="M28" s="1">
        <v>31</v>
      </c>
    </row>
    <row r="29" spans="2:13" ht="19.5" customHeight="1" x14ac:dyDescent="0.45">
      <c r="B29" s="42" t="s">
        <v>47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16</v>
      </c>
      <c r="J29" s="1">
        <v>46</v>
      </c>
      <c r="K29" s="1">
        <v>20</v>
      </c>
      <c r="L29" s="1">
        <v>22</v>
      </c>
      <c r="M29" s="1">
        <v>51</v>
      </c>
    </row>
    <row r="30" spans="2:13" ht="19.5" customHeight="1" x14ac:dyDescent="0.45">
      <c r="B30" s="42" t="s">
        <v>70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">
        <v>28</v>
      </c>
      <c r="L30" s="1">
        <v>24</v>
      </c>
      <c r="M30" s="1">
        <v>40</v>
      </c>
    </row>
    <row r="31" spans="2:13" ht="19.5" customHeight="1" x14ac:dyDescent="0.45">
      <c r="B31" s="42" t="s">
        <v>65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65</v>
      </c>
      <c r="J31" s="1">
        <v>53</v>
      </c>
      <c r="K31" s="1">
        <v>58</v>
      </c>
      <c r="L31" s="1">
        <v>42</v>
      </c>
      <c r="M31" s="1">
        <v>57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0.63145642597379315</v>
      </c>
      <c r="J38" s="76">
        <f ca="1">$G38*(RAND()-0.5)</f>
        <v>-7.4421127772957005</v>
      </c>
      <c r="K38" s="76">
        <f ca="1">$G38*(RAND()-0.5)</f>
        <v>7.2911162110746917</v>
      </c>
      <c r="L38" s="76">
        <f ca="1">$G38*(RAND()-0.5)</f>
        <v>-4.4791111808092667</v>
      </c>
      <c r="M38" s="76">
        <f ca="1">$G38*(RAND()-0.5)</f>
        <v>-3.2987886557958426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0.99227475769340689</v>
      </c>
      <c r="J40" s="76">
        <f>CORREL($C$3:$C$31,J$3:J$31)</f>
        <v>0.35413679334531611</v>
      </c>
      <c r="K40" s="76">
        <f>CORREL($C$3:$C$31,K$3:K$31)</f>
        <v>0.43292480145623363</v>
      </c>
      <c r="L40" s="76">
        <f>CORREL($C$3:$C$31,L$3:L$31)</f>
        <v>0.53132074521345796</v>
      </c>
      <c r="M40" s="76">
        <f>CORREL($C$3:$C$31,M$3:M$31)</f>
        <v>0.37852183896292924</v>
      </c>
    </row>
    <row r="41" spans="2:13" ht="18.5" x14ac:dyDescent="0.3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{615CE131-9D79-4862-B8BA-BF7CC9C2E946}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{F127AE3E-1E8E-4CC4-A15D-996200A20BD0}</x14:id>
        </ext>
      </extLst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6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{DEF80FC4-C2BB-4977-AD40-4A5147455F30}</x14:id>
        </ext>
      </extLst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{7B49139D-CCFC-4F69-8167-82B257927BAF}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{3193C1A1-5A67-4539-BB0F-7C95D4AE9532}</x14:id>
        </ext>
      </extLst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6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{45040ABF-EE3E-495A-BD69-01E2CFC3EE2A}</x14:id>
        </ext>
      </extLst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{913E4977-234C-45F2-9DB7-9D245FEBB581}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{80DCA05F-05EF-4264-9584-84AA2687451C}</x14:id>
        </ext>
      </extLst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6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{894A8DBD-AAFF-4A72-B077-3B0B57A780D0}</x14:id>
        </ext>
      </extLst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{B49ADEAB-9BBF-4160-971B-01B986DC90C5}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{E7717886-17CA-4F7A-801E-0D8A83CEAA2C}</x14:id>
        </ext>
      </extLst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6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{EFBE4D37-513B-4222-926F-FFA17FE77009}</x14:id>
        </ext>
      </extLst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{46270F04-4012-47D6-9918-ABEED23B3BE7}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{78938076-470F-476B-B924-FF674EB6DBEB}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6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{4DF699E1-24AB-44A9-817B-613D0114F2DA}</x14:id>
        </ext>
      </extLst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{00E1C74B-2000-42A5-B764-12B2D09DF0D6}</x14:id>
        </ext>
      </extLst>
    </cfRule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{5C587F26-4978-477E-A5EC-35ABAFB2C260}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6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{5557AB54-CDBC-437C-9708-F9491CAC9153}</x14:id>
        </ext>
      </extLst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{668FF3B5-E1AB-410A-8C88-852DCB8F6217}</x14:id>
        </ext>
      </extLst>
    </cfRule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{4370F4CB-9B43-46A7-9ED7-B3006BBAE6BE}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6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{51448968-83BE-4449-89EA-C499350D6032}</x14:id>
        </ext>
      </extLst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{AE5E2B90-512E-4FB4-82DF-C72123BBB39A}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{0189B716-9DA0-40BF-9804-065A61AADB3D}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5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{2D3E51FF-7121-4938-A700-E6866188C9FC}</x14:id>
        </ext>
      </extLst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{95613AAE-EF31-43FE-8C42-3708D5CCA9E6}</x14:id>
        </ext>
      </extLst>
    </cfRule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{D75F088C-2EF3-41E7-9520-2CC2638EBE2E}</x14:id>
        </ext>
      </extLst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5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{E51B9D8B-2787-41AF-A773-EC9428F4D8F0}</x14:id>
        </ext>
      </extLst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{008BBAB9-F119-41C0-9BDE-D79B91A86E95}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{C7558C84-FA9B-4A24-989D-7338030DCE21}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5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{D4893AB8-7F1B-405B-89D7-6E5814AA8ADE}</x14:id>
        </ext>
      </extLst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{1D03C688-D54C-4875-B146-72BF029351A5}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{9B6B0EEF-A8D0-4F95-9B4F-F5C5BA4F4C6B}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{8521185E-064C-41B7-BDBB-7F5D12479F6E}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15CE131-9D79-4862-B8BA-BF7CC9C2E94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127AE3E-1E8E-4CC4-A15D-996200A20BD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DEF80FC4-C2BB-4977-AD40-4A5147455F3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7B49139D-CCFC-4F69-8167-82B257927BA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193C1A1-5A67-4539-BB0F-7C95D4AE953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45040ABF-EE3E-495A-BD69-01E2CFC3EE2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913E4977-234C-45F2-9DB7-9D245FEBB58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0DCA05F-05EF-4264-9584-84AA2687451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894A8DBD-AAFF-4A72-B077-3B0B57A780D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B49ADEAB-9BBF-4160-971B-01B986DC90C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7717886-17CA-4F7A-801E-0D8A83CEAA2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EFBE4D37-513B-4222-926F-FFA17FE7700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46270F04-4012-47D6-9918-ABEED23B3BE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8938076-470F-476B-B924-FF674EB6DBE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4DF699E1-24AB-44A9-817B-613D0114F2D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00E1C74B-2000-42A5-B764-12B2D09DF0D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C587F26-4978-477E-A5EC-35ABAFB2C26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5557AB54-CDBC-437C-9708-F9491CAC915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668FF3B5-E1AB-410A-8C88-852DCB8F621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370F4CB-9B43-46A7-9ED7-B3006BBAE6B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51448968-83BE-4449-89EA-C499350D603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AE5E2B90-512E-4FB4-82DF-C72123BBB39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189B716-9DA0-40BF-9804-065A61AADB3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2D3E51FF-7121-4938-A700-E6866188C9F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95613AAE-EF31-43FE-8C42-3708D5CCA9E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75F088C-2EF3-41E7-9520-2CC2638EBE2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E51B9D8B-2787-41AF-A773-EC9428F4D8F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008BBAB9-F119-41C0-9BDE-D79B91A86E9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7558C84-FA9B-4A24-989D-7338030DCE2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D4893AB8-7F1B-405B-89D7-6E5814AA8AD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1D03C688-D54C-4875-B146-72BF029351A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B6B0EEF-A8D0-4F95-9B4F-F5C5BA4F4C6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  <x14:conditionalFormatting xmlns:xm="http://schemas.microsoft.com/office/excel/2006/main">
          <x14:cfRule type="dataBar" id="{8521185E-064C-41B7-BDBB-7F5D12479F6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83BA-3016-43D4-9090-1FC9423190AE}">
  <sheetPr codeName="Sheet90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s="6" customFormat="1" ht="45" customHeight="1" x14ac:dyDescent="0.35">
      <c r="A1" s="7"/>
      <c r="B1" s="45"/>
    </row>
    <row r="2" spans="1:13" ht="50.15" customHeight="1" x14ac:dyDescent="0.35">
      <c r="B2" s="41" t="s">
        <v>41</v>
      </c>
      <c r="C2" s="41" t="s">
        <v>73</v>
      </c>
      <c r="D2" s="41" t="s">
        <v>80</v>
      </c>
      <c r="E2" s="41" t="s">
        <v>76</v>
      </c>
      <c r="F2" s="41" t="s">
        <v>79</v>
      </c>
      <c r="G2" s="41" t="s">
        <v>75</v>
      </c>
      <c r="H2" s="41" t="s">
        <v>1</v>
      </c>
      <c r="I2" s="41" t="s">
        <v>72</v>
      </c>
      <c r="J2" s="41" t="s">
        <v>74</v>
      </c>
      <c r="K2" s="41" t="s">
        <v>71</v>
      </c>
      <c r="L2" s="41" t="s">
        <v>78</v>
      </c>
      <c r="M2" s="41" t="s">
        <v>77</v>
      </c>
    </row>
    <row r="3" spans="1:13" ht="19.5" customHeight="1" x14ac:dyDescent="0.45">
      <c r="B3" s="42" t="s">
        <v>42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70</v>
      </c>
      <c r="J3" s="1">
        <v>52</v>
      </c>
      <c r="K3" s="1">
        <v>65</v>
      </c>
      <c r="L3" s="1">
        <v>68</v>
      </c>
      <c r="M3" s="1">
        <v>66</v>
      </c>
    </row>
    <row r="4" spans="1:13" ht="19.5" customHeight="1" x14ac:dyDescent="0.45">
      <c r="B4" s="42" t="s">
        <v>67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">
        <v>26</v>
      </c>
      <c r="L4" s="1">
        <v>11</v>
      </c>
      <c r="M4" s="1">
        <v>26</v>
      </c>
    </row>
    <row r="5" spans="1:13" ht="19.5" customHeight="1" x14ac:dyDescent="0.45">
      <c r="B5" s="42" t="s">
        <v>44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21</v>
      </c>
      <c r="J5" s="1">
        <v>18</v>
      </c>
      <c r="K5" s="1">
        <v>60</v>
      </c>
      <c r="L5" s="1">
        <v>31</v>
      </c>
      <c r="M5" s="1">
        <v>21</v>
      </c>
    </row>
    <row r="6" spans="1:13" ht="19.5" customHeight="1" x14ac:dyDescent="0.45">
      <c r="B6" s="42" t="s">
        <v>48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">
        <v>30</v>
      </c>
      <c r="L6" s="1">
        <v>28</v>
      </c>
      <c r="M6" s="1">
        <v>44</v>
      </c>
    </row>
    <row r="7" spans="1:13" ht="19.5" customHeight="1" x14ac:dyDescent="0.45">
      <c r="B7" s="42" t="s">
        <v>45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68</v>
      </c>
      <c r="J7" s="1">
        <v>25</v>
      </c>
      <c r="K7" s="1">
        <v>47</v>
      </c>
      <c r="L7" s="1">
        <v>57</v>
      </c>
      <c r="M7" s="1">
        <v>28</v>
      </c>
    </row>
    <row r="8" spans="1:13" ht="19.5" customHeight="1" x14ac:dyDescent="0.45">
      <c r="B8" s="42" t="s">
        <v>57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">
        <v>30</v>
      </c>
      <c r="L8" s="1">
        <v>31</v>
      </c>
      <c r="M8" s="1">
        <v>47</v>
      </c>
    </row>
    <row r="9" spans="1:13" ht="19.5" customHeight="1" x14ac:dyDescent="0.45">
      <c r="B9" s="42" t="s">
        <v>52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42</v>
      </c>
      <c r="J9" s="1">
        <v>47</v>
      </c>
      <c r="K9" s="1">
        <v>48</v>
      </c>
      <c r="L9" s="1">
        <v>45</v>
      </c>
      <c r="M9" s="1">
        <v>53</v>
      </c>
    </row>
    <row r="10" spans="1:13" ht="19.5" customHeight="1" x14ac:dyDescent="0.45">
      <c r="B10" s="42" t="s">
        <v>60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">
        <v>80</v>
      </c>
      <c r="L10" s="1">
        <v>79</v>
      </c>
      <c r="M10" s="1">
        <v>19</v>
      </c>
    </row>
    <row r="11" spans="1:13" ht="19.5" customHeight="1" x14ac:dyDescent="0.45">
      <c r="B11" s="42" t="s">
        <v>49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21</v>
      </c>
      <c r="J11" s="1">
        <v>17</v>
      </c>
      <c r="K11" s="1">
        <v>21</v>
      </c>
      <c r="L11" s="1">
        <v>17</v>
      </c>
      <c r="M11" s="1">
        <v>19</v>
      </c>
    </row>
    <row r="12" spans="1:13" ht="19.5" customHeight="1" x14ac:dyDescent="0.45">
      <c r="B12" s="42" t="s">
        <v>51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">
        <v>33</v>
      </c>
      <c r="L12" s="1">
        <v>36</v>
      </c>
      <c r="M12" s="1">
        <v>17</v>
      </c>
    </row>
    <row r="13" spans="1:13" ht="19.5" customHeight="1" x14ac:dyDescent="0.45">
      <c r="B13" s="42" t="s">
        <v>53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37</v>
      </c>
      <c r="J13" s="1">
        <v>25</v>
      </c>
      <c r="K13" s="1">
        <v>19</v>
      </c>
      <c r="L13" s="1">
        <v>18</v>
      </c>
      <c r="M13" s="1">
        <v>28</v>
      </c>
    </row>
    <row r="14" spans="1:13" ht="19.5" customHeight="1" x14ac:dyDescent="0.45">
      <c r="B14" s="42" t="s">
        <v>64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">
        <v>43</v>
      </c>
      <c r="L14" s="1">
        <v>39</v>
      </c>
      <c r="M14" s="1">
        <v>36</v>
      </c>
    </row>
    <row r="15" spans="1:13" ht="19.5" customHeight="1" x14ac:dyDescent="0.45">
      <c r="B15" s="42" t="s">
        <v>58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42</v>
      </c>
      <c r="J15" s="1">
        <v>17</v>
      </c>
      <c r="K15" s="1">
        <v>33</v>
      </c>
      <c r="L15" s="1">
        <v>30</v>
      </c>
      <c r="M15" s="1">
        <v>19</v>
      </c>
    </row>
    <row r="16" spans="1:13" ht="19.5" customHeight="1" x14ac:dyDescent="0.45">
      <c r="B16" s="42" t="s">
        <v>54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">
        <v>18</v>
      </c>
      <c r="L16" s="1">
        <v>19</v>
      </c>
      <c r="M16" s="1">
        <v>22</v>
      </c>
    </row>
    <row r="17" spans="2:13" ht="19.5" customHeight="1" x14ac:dyDescent="0.45">
      <c r="B17" s="42" t="s">
        <v>66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47</v>
      </c>
      <c r="J17" s="1">
        <v>21</v>
      </c>
      <c r="K17" s="1">
        <v>25</v>
      </c>
      <c r="L17" s="1">
        <v>27</v>
      </c>
      <c r="M17" s="1">
        <v>24</v>
      </c>
    </row>
    <row r="18" spans="2:13" ht="19.5" customHeight="1" x14ac:dyDescent="0.45">
      <c r="B18" s="42" t="s">
        <v>63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">
        <v>38</v>
      </c>
      <c r="L18" s="1">
        <v>41</v>
      </c>
      <c r="M18" s="1">
        <v>35</v>
      </c>
    </row>
    <row r="19" spans="2:13" ht="19.5" customHeight="1" x14ac:dyDescent="0.45">
      <c r="B19" s="42" t="s">
        <v>59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15</v>
      </c>
      <c r="J19" s="1">
        <v>21</v>
      </c>
      <c r="K19" s="1">
        <v>45</v>
      </c>
      <c r="L19" s="1">
        <v>42</v>
      </c>
      <c r="M19" s="1">
        <v>24</v>
      </c>
    </row>
    <row r="20" spans="2:13" ht="19.5" customHeight="1" x14ac:dyDescent="0.45">
      <c r="B20" s="42" t="s">
        <v>61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">
        <v>54</v>
      </c>
      <c r="L20" s="1">
        <v>50</v>
      </c>
      <c r="M20" s="1">
        <v>25</v>
      </c>
    </row>
    <row r="21" spans="2:13" ht="19.5" customHeight="1" x14ac:dyDescent="0.45">
      <c r="B21" s="42" t="s">
        <v>50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28</v>
      </c>
      <c r="J21" s="1">
        <v>11</v>
      </c>
      <c r="K21" s="1">
        <v>56</v>
      </c>
      <c r="L21" s="1">
        <v>54</v>
      </c>
      <c r="M21" s="1">
        <v>12</v>
      </c>
    </row>
    <row r="22" spans="2:13" ht="19.5" customHeight="1" x14ac:dyDescent="0.45">
      <c r="B22" s="42" t="s">
        <v>55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">
        <v>36</v>
      </c>
      <c r="L22" s="1">
        <v>35</v>
      </c>
      <c r="M22" s="1">
        <v>56</v>
      </c>
    </row>
    <row r="23" spans="2:13" ht="19.5" customHeight="1" x14ac:dyDescent="0.45">
      <c r="B23" s="42" t="s">
        <v>62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47</v>
      </c>
      <c r="J23" s="1">
        <v>54</v>
      </c>
      <c r="K23" s="1">
        <v>30</v>
      </c>
      <c r="L23" s="1">
        <v>29</v>
      </c>
      <c r="M23" s="1">
        <v>60</v>
      </c>
    </row>
    <row r="24" spans="2:13" ht="19.5" customHeight="1" x14ac:dyDescent="0.45">
      <c r="B24" s="42" t="s">
        <v>69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">
        <v>22</v>
      </c>
      <c r="L24" s="1">
        <v>23</v>
      </c>
      <c r="M24" s="1">
        <v>50</v>
      </c>
    </row>
    <row r="25" spans="2:13" ht="19.5" customHeight="1" x14ac:dyDescent="0.45">
      <c r="B25" s="42" t="s">
        <v>56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24</v>
      </c>
      <c r="J25" s="1">
        <v>14</v>
      </c>
      <c r="K25" s="1">
        <v>54</v>
      </c>
      <c r="L25" s="1">
        <v>56</v>
      </c>
      <c r="M25" s="1">
        <v>16</v>
      </c>
    </row>
    <row r="26" spans="2:13" ht="19.5" customHeight="1" x14ac:dyDescent="0.45">
      <c r="B26" s="42" t="s">
        <v>68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">
        <v>33</v>
      </c>
      <c r="L26" s="1">
        <v>31</v>
      </c>
      <c r="M26" s="1">
        <v>35</v>
      </c>
    </row>
    <row r="27" spans="2:13" ht="19.5" customHeight="1" x14ac:dyDescent="0.45">
      <c r="B27" s="42" t="s">
        <v>46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32</v>
      </c>
      <c r="J27" s="1">
        <v>25</v>
      </c>
      <c r="K27" s="1">
        <v>11</v>
      </c>
      <c r="L27" s="1">
        <v>15</v>
      </c>
      <c r="M27" s="1">
        <v>28</v>
      </c>
    </row>
    <row r="28" spans="2:13" ht="19.5" customHeight="1" x14ac:dyDescent="0.45">
      <c r="B28" s="42" t="s">
        <v>43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">
        <v>43</v>
      </c>
      <c r="L28" s="1">
        <v>42</v>
      </c>
      <c r="M28" s="1">
        <v>31</v>
      </c>
    </row>
    <row r="29" spans="2:13" ht="19.5" customHeight="1" x14ac:dyDescent="0.45">
      <c r="B29" s="42" t="s">
        <v>47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16</v>
      </c>
      <c r="J29" s="1">
        <v>46</v>
      </c>
      <c r="K29" s="1">
        <v>20</v>
      </c>
      <c r="L29" s="1">
        <v>22</v>
      </c>
      <c r="M29" s="1">
        <v>51</v>
      </c>
    </row>
    <row r="30" spans="2:13" ht="19.5" customHeight="1" x14ac:dyDescent="0.45">
      <c r="B30" s="42" t="s">
        <v>70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">
        <v>28</v>
      </c>
      <c r="L30" s="1">
        <v>24</v>
      </c>
      <c r="M30" s="1">
        <v>40</v>
      </c>
    </row>
    <row r="31" spans="2:13" ht="19.5" customHeight="1" x14ac:dyDescent="0.45">
      <c r="B31" s="42" t="s">
        <v>65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65</v>
      </c>
      <c r="J31" s="1">
        <v>53</v>
      </c>
      <c r="K31" s="1">
        <v>58</v>
      </c>
      <c r="L31" s="1">
        <v>42</v>
      </c>
      <c r="M31" s="1">
        <v>57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0.32866945349449339</v>
      </c>
      <c r="J38" s="76">
        <f ca="1">$G38*(RAND()-0.5)</f>
        <v>-2.4072758364140876</v>
      </c>
      <c r="K38" s="76">
        <f ca="1">$G38*(RAND()-0.5)</f>
        <v>-4.9206979373414033</v>
      </c>
      <c r="L38" s="76">
        <f ca="1">$G38*(RAND()-0.5)</f>
        <v>-6.5264928332426102</v>
      </c>
      <c r="M38" s="76">
        <f ca="1">$G38*(RAND()-0.5)</f>
        <v>1.6334067227220783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0.99227475769340689</v>
      </c>
      <c r="J40" s="76">
        <f>CORREL($C$3:$C$31,J$3:J$31)</f>
        <v>0.35413679334531611</v>
      </c>
      <c r="K40" s="76">
        <f>CORREL($C$3:$C$31,K$3:K$31)</f>
        <v>0.43292480145623363</v>
      </c>
      <c r="L40" s="76">
        <f>CORREL($C$3:$C$31,L$3:L$31)</f>
        <v>0.53132074521345796</v>
      </c>
      <c r="M40" s="76">
        <f>CORREL($C$3:$C$31,M$3:M$31)</f>
        <v>0.37852183896292924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{DD48679F-E07D-4D0A-A392-3A3AB60FC0BD}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{25B26F59-040E-41A0-9D7B-E285B02F7808}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{4CCD88BD-B497-42D9-9FE9-2DDA7AB849AB}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{CAA67CDE-47BD-4B23-937C-CB9132151248}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{65966EF1-182C-4988-8CD6-3E3FA67EE2AB}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{64786848-7931-4E97-BE59-0748EEC7CDE8}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3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{1712A86C-0610-46EC-ADA9-19FFD8C9287E}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3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{DD6E538E-4356-47B6-835C-3E9134872832}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3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{F4E6E15E-FDB7-4CC2-804D-662F5B45B319}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3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{58B0502F-C28A-4326-B7AA-72CFC6AE1097}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3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{4B655350-758B-49EB-A15E-DBF69CAE9495}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D48679F-E07D-4D0A-A392-3A3AB60FC0B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25B26F59-040E-41A0-9D7B-E285B02F780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4CCD88BD-B497-42D9-9FE9-2DDA7AB849A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CAA67CDE-47BD-4B23-937C-CB913215124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65966EF1-182C-4988-8CD6-3E3FA67EE2A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64786848-7931-4E97-BE59-0748EEC7CDE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1712A86C-0610-46EC-ADA9-19FFD8C9287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DD6E538E-4356-47B6-835C-3E913487283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F4E6E15E-FDB7-4CC2-804D-662F5B45B31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58B0502F-C28A-4326-B7AA-72CFC6AE109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4B655350-758B-49EB-A15E-DBF69CAE949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3E2C2-2627-492A-80CF-A3A47EA37FCE}">
  <sheetPr codeName="Sheet91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s="6" customFormat="1" ht="45" customHeight="1" x14ac:dyDescent="0.35">
      <c r="A1" s="7"/>
      <c r="B1" s="45"/>
    </row>
    <row r="2" spans="1:13" ht="50.15" customHeight="1" x14ac:dyDescent="0.35">
      <c r="B2" s="41" t="s">
        <v>41</v>
      </c>
      <c r="C2" s="41" t="s">
        <v>73</v>
      </c>
      <c r="D2" s="41" t="s">
        <v>80</v>
      </c>
      <c r="E2" s="41" t="s">
        <v>76</v>
      </c>
      <c r="F2" s="41" t="s">
        <v>79</v>
      </c>
      <c r="G2" s="41" t="s">
        <v>75</v>
      </c>
      <c r="H2" s="41" t="s">
        <v>1</v>
      </c>
      <c r="I2" s="41" t="s">
        <v>72</v>
      </c>
      <c r="J2" s="41" t="s">
        <v>74</v>
      </c>
      <c r="K2" s="41" t="s">
        <v>71</v>
      </c>
      <c r="L2" s="41" t="s">
        <v>78</v>
      </c>
      <c r="M2" s="41" t="s">
        <v>77</v>
      </c>
    </row>
    <row r="3" spans="1:13" ht="19.5" customHeight="1" x14ac:dyDescent="0.45">
      <c r="B3" s="46" t="s">
        <v>42</v>
      </c>
      <c r="C3" s="10">
        <v>63</v>
      </c>
      <c r="D3" s="10">
        <v>23</v>
      </c>
      <c r="E3" s="10">
        <v>28</v>
      </c>
      <c r="F3" s="10">
        <v>75</v>
      </c>
      <c r="G3" s="10">
        <v>86</v>
      </c>
      <c r="H3" s="10">
        <v>57</v>
      </c>
      <c r="I3" s="10">
        <v>70</v>
      </c>
      <c r="J3" s="10">
        <v>52</v>
      </c>
      <c r="K3" s="11">
        <v>65</v>
      </c>
      <c r="L3" s="11">
        <v>68</v>
      </c>
      <c r="M3" s="11">
        <v>66</v>
      </c>
    </row>
    <row r="4" spans="1:13" ht="19.5" customHeight="1" x14ac:dyDescent="0.45">
      <c r="B4" s="42" t="s">
        <v>67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2">
        <v>26</v>
      </c>
      <c r="L4" s="12">
        <v>11</v>
      </c>
      <c r="M4" s="12">
        <v>26</v>
      </c>
    </row>
    <row r="5" spans="1:13" ht="19.5" customHeight="1" x14ac:dyDescent="0.45">
      <c r="B5" s="46" t="s">
        <v>44</v>
      </c>
      <c r="C5" s="10">
        <v>18</v>
      </c>
      <c r="D5" s="10">
        <v>27</v>
      </c>
      <c r="E5" s="10">
        <v>68</v>
      </c>
      <c r="F5" s="10">
        <v>90</v>
      </c>
      <c r="G5" s="10">
        <v>73</v>
      </c>
      <c r="H5" s="10">
        <v>42</v>
      </c>
      <c r="I5" s="10">
        <v>21</v>
      </c>
      <c r="J5" s="10">
        <v>18</v>
      </c>
      <c r="K5" s="11">
        <v>60</v>
      </c>
      <c r="L5" s="11">
        <v>31</v>
      </c>
      <c r="M5" s="11">
        <v>21</v>
      </c>
    </row>
    <row r="6" spans="1:13" ht="19.5" customHeight="1" x14ac:dyDescent="0.45">
      <c r="B6" s="42" t="s">
        <v>48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2">
        <v>30</v>
      </c>
      <c r="L6" s="12">
        <v>28</v>
      </c>
      <c r="M6" s="12">
        <v>44</v>
      </c>
    </row>
    <row r="7" spans="1:13" ht="19.5" customHeight="1" x14ac:dyDescent="0.45">
      <c r="B7" s="46" t="s">
        <v>45</v>
      </c>
      <c r="C7" s="10">
        <v>61</v>
      </c>
      <c r="D7" s="10">
        <v>41</v>
      </c>
      <c r="E7" s="10">
        <v>65</v>
      </c>
      <c r="F7" s="10">
        <v>53</v>
      </c>
      <c r="G7" s="10">
        <v>55</v>
      </c>
      <c r="H7" s="10">
        <v>65</v>
      </c>
      <c r="I7" s="10">
        <v>68</v>
      </c>
      <c r="J7" s="10">
        <v>25</v>
      </c>
      <c r="K7" s="11">
        <v>47</v>
      </c>
      <c r="L7" s="11">
        <v>57</v>
      </c>
      <c r="M7" s="11">
        <v>28</v>
      </c>
    </row>
    <row r="8" spans="1:13" ht="19.5" customHeight="1" x14ac:dyDescent="0.45">
      <c r="B8" s="42" t="s">
        <v>57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2">
        <v>30</v>
      </c>
      <c r="L8" s="12">
        <v>31</v>
      </c>
      <c r="M8" s="12">
        <v>47</v>
      </c>
    </row>
    <row r="9" spans="1:13" ht="19.5" customHeight="1" x14ac:dyDescent="0.45">
      <c r="B9" s="46" t="s">
        <v>52</v>
      </c>
      <c r="C9" s="10">
        <v>37</v>
      </c>
      <c r="D9" s="10">
        <v>65</v>
      </c>
      <c r="E9" s="10">
        <v>75</v>
      </c>
      <c r="F9" s="10">
        <v>39</v>
      </c>
      <c r="G9" s="10">
        <v>27</v>
      </c>
      <c r="H9" s="10">
        <v>39</v>
      </c>
      <c r="I9" s="10">
        <v>42</v>
      </c>
      <c r="J9" s="10">
        <v>47</v>
      </c>
      <c r="K9" s="11">
        <v>48</v>
      </c>
      <c r="L9" s="11">
        <v>45</v>
      </c>
      <c r="M9" s="11">
        <v>53</v>
      </c>
    </row>
    <row r="10" spans="1:13" ht="19.5" customHeight="1" x14ac:dyDescent="0.45">
      <c r="B10" s="42" t="s">
        <v>60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2">
        <v>80</v>
      </c>
      <c r="L10" s="12">
        <v>79</v>
      </c>
      <c r="M10" s="12">
        <v>19</v>
      </c>
    </row>
    <row r="11" spans="1:13" ht="19.5" customHeight="1" x14ac:dyDescent="0.45">
      <c r="B11" s="46" t="s">
        <v>49</v>
      </c>
      <c r="C11" s="10">
        <v>18</v>
      </c>
      <c r="D11" s="10">
        <v>25</v>
      </c>
      <c r="E11" s="10">
        <v>50</v>
      </c>
      <c r="F11" s="10">
        <v>86</v>
      </c>
      <c r="G11" s="10">
        <v>50</v>
      </c>
      <c r="H11" s="10">
        <v>52</v>
      </c>
      <c r="I11" s="10">
        <v>21</v>
      </c>
      <c r="J11" s="10">
        <v>17</v>
      </c>
      <c r="K11" s="11">
        <v>21</v>
      </c>
      <c r="L11" s="11">
        <v>17</v>
      </c>
      <c r="M11" s="11">
        <v>19</v>
      </c>
    </row>
    <row r="12" spans="1:13" ht="19.5" customHeight="1" x14ac:dyDescent="0.45">
      <c r="B12" s="42" t="s">
        <v>51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2">
        <v>33</v>
      </c>
      <c r="L12" s="12">
        <v>36</v>
      </c>
      <c r="M12" s="12">
        <v>17</v>
      </c>
    </row>
    <row r="13" spans="1:13" ht="19.5" customHeight="1" x14ac:dyDescent="0.45">
      <c r="B13" s="46" t="s">
        <v>53</v>
      </c>
      <c r="C13" s="10">
        <v>33</v>
      </c>
      <c r="D13" s="10">
        <v>70</v>
      </c>
      <c r="E13" s="10">
        <v>50</v>
      </c>
      <c r="F13" s="10">
        <v>43</v>
      </c>
      <c r="G13" s="10">
        <v>50</v>
      </c>
      <c r="H13" s="10">
        <v>42</v>
      </c>
      <c r="I13" s="10">
        <v>37</v>
      </c>
      <c r="J13" s="10">
        <v>25</v>
      </c>
      <c r="K13" s="11">
        <v>19</v>
      </c>
      <c r="L13" s="11">
        <v>18</v>
      </c>
      <c r="M13" s="11">
        <v>28</v>
      </c>
    </row>
    <row r="14" spans="1:13" ht="19.5" customHeight="1" x14ac:dyDescent="0.45">
      <c r="B14" s="42" t="s">
        <v>64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2">
        <v>43</v>
      </c>
      <c r="L14" s="12">
        <v>39</v>
      </c>
      <c r="M14" s="12">
        <v>36</v>
      </c>
    </row>
    <row r="15" spans="1:13" ht="19.5" customHeight="1" x14ac:dyDescent="0.45">
      <c r="B15" s="46" t="s">
        <v>58</v>
      </c>
      <c r="C15" s="10">
        <v>37</v>
      </c>
      <c r="D15" s="10">
        <v>14</v>
      </c>
      <c r="E15" s="10">
        <v>37</v>
      </c>
      <c r="F15" s="10">
        <v>36</v>
      </c>
      <c r="G15" s="10">
        <v>47</v>
      </c>
      <c r="H15" s="10">
        <v>59</v>
      </c>
      <c r="I15" s="10">
        <v>42</v>
      </c>
      <c r="J15" s="10">
        <v>17</v>
      </c>
      <c r="K15" s="11">
        <v>33</v>
      </c>
      <c r="L15" s="11">
        <v>30</v>
      </c>
      <c r="M15" s="11">
        <v>19</v>
      </c>
    </row>
    <row r="16" spans="1:13" ht="19.5" customHeight="1" x14ac:dyDescent="0.45">
      <c r="B16" s="42" t="s">
        <v>54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2">
        <v>18</v>
      </c>
      <c r="L16" s="12">
        <v>19</v>
      </c>
      <c r="M16" s="12">
        <v>22</v>
      </c>
    </row>
    <row r="17" spans="2:13" ht="19.5" customHeight="1" x14ac:dyDescent="0.45">
      <c r="B17" s="46" t="s">
        <v>66</v>
      </c>
      <c r="C17" s="10">
        <v>42</v>
      </c>
      <c r="D17" s="10">
        <v>33</v>
      </c>
      <c r="E17" s="10">
        <v>17</v>
      </c>
      <c r="F17" s="10">
        <v>49</v>
      </c>
      <c r="G17" s="10">
        <v>80</v>
      </c>
      <c r="H17" s="10">
        <v>69</v>
      </c>
      <c r="I17" s="10">
        <v>47</v>
      </c>
      <c r="J17" s="10">
        <v>21</v>
      </c>
      <c r="K17" s="11">
        <v>25</v>
      </c>
      <c r="L17" s="11">
        <v>27</v>
      </c>
      <c r="M17" s="11">
        <v>24</v>
      </c>
    </row>
    <row r="18" spans="2:13" ht="19.5" customHeight="1" x14ac:dyDescent="0.45">
      <c r="B18" s="42" t="s">
        <v>63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2">
        <v>38</v>
      </c>
      <c r="L18" s="12">
        <v>41</v>
      </c>
      <c r="M18" s="12">
        <v>35</v>
      </c>
    </row>
    <row r="19" spans="2:13" ht="19.5" customHeight="1" x14ac:dyDescent="0.45">
      <c r="B19" s="46" t="s">
        <v>59</v>
      </c>
      <c r="C19" s="10">
        <v>13</v>
      </c>
      <c r="D19" s="10">
        <v>41</v>
      </c>
      <c r="E19" s="10">
        <v>26</v>
      </c>
      <c r="F19" s="10">
        <v>98</v>
      </c>
      <c r="G19" s="10">
        <v>46</v>
      </c>
      <c r="H19" s="10">
        <v>32</v>
      </c>
      <c r="I19" s="10">
        <v>15</v>
      </c>
      <c r="J19" s="10">
        <v>21</v>
      </c>
      <c r="K19" s="11">
        <v>45</v>
      </c>
      <c r="L19" s="11">
        <v>42</v>
      </c>
      <c r="M19" s="11">
        <v>24</v>
      </c>
    </row>
    <row r="20" spans="2:13" ht="19.5" customHeight="1" x14ac:dyDescent="0.45">
      <c r="B20" s="42" t="s">
        <v>61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2">
        <v>54</v>
      </c>
      <c r="L20" s="12">
        <v>50</v>
      </c>
      <c r="M20" s="12">
        <v>25</v>
      </c>
    </row>
    <row r="21" spans="2:13" ht="19.5" customHeight="1" x14ac:dyDescent="0.45">
      <c r="B21" s="46" t="s">
        <v>50</v>
      </c>
      <c r="C21" s="10">
        <v>25</v>
      </c>
      <c r="D21" s="10">
        <v>15</v>
      </c>
      <c r="E21" s="10">
        <v>25</v>
      </c>
      <c r="F21" s="10">
        <v>66</v>
      </c>
      <c r="G21" s="10">
        <v>61</v>
      </c>
      <c r="H21" s="10">
        <v>20</v>
      </c>
      <c r="I21" s="10">
        <v>28</v>
      </c>
      <c r="J21" s="10">
        <v>11</v>
      </c>
      <c r="K21" s="11">
        <v>56</v>
      </c>
      <c r="L21" s="11">
        <v>54</v>
      </c>
      <c r="M21" s="11">
        <v>12</v>
      </c>
    </row>
    <row r="22" spans="2:13" ht="19.5" customHeight="1" x14ac:dyDescent="0.45">
      <c r="B22" s="42" t="s">
        <v>55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2">
        <v>36</v>
      </c>
      <c r="L22" s="12">
        <v>35</v>
      </c>
      <c r="M22" s="12">
        <v>56</v>
      </c>
    </row>
    <row r="23" spans="2:13" ht="19.5" customHeight="1" x14ac:dyDescent="0.45">
      <c r="B23" s="46" t="s">
        <v>62</v>
      </c>
      <c r="C23" s="10">
        <v>42</v>
      </c>
      <c r="D23" s="10">
        <v>73</v>
      </c>
      <c r="E23" s="10">
        <v>16</v>
      </c>
      <c r="F23" s="10">
        <v>79</v>
      </c>
      <c r="G23" s="10">
        <v>88</v>
      </c>
      <c r="H23" s="10">
        <v>72</v>
      </c>
      <c r="I23" s="10">
        <v>47</v>
      </c>
      <c r="J23" s="10">
        <v>54</v>
      </c>
      <c r="K23" s="11">
        <v>30</v>
      </c>
      <c r="L23" s="11">
        <v>29</v>
      </c>
      <c r="M23" s="11">
        <v>60</v>
      </c>
    </row>
    <row r="24" spans="2:13" ht="19.5" customHeight="1" x14ac:dyDescent="0.45">
      <c r="B24" s="42" t="s">
        <v>69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2">
        <v>22</v>
      </c>
      <c r="L24" s="12">
        <v>23</v>
      </c>
      <c r="M24" s="12">
        <v>50</v>
      </c>
    </row>
    <row r="25" spans="2:13" ht="19.5" customHeight="1" x14ac:dyDescent="0.45">
      <c r="B25" s="46" t="s">
        <v>56</v>
      </c>
      <c r="C25" s="10">
        <v>21</v>
      </c>
      <c r="D25" s="10">
        <v>56</v>
      </c>
      <c r="E25" s="10">
        <v>20</v>
      </c>
      <c r="F25" s="10">
        <v>40</v>
      </c>
      <c r="G25" s="10">
        <v>22</v>
      </c>
      <c r="H25" s="10">
        <v>98</v>
      </c>
      <c r="I25" s="10">
        <v>24</v>
      </c>
      <c r="J25" s="10">
        <v>14</v>
      </c>
      <c r="K25" s="11">
        <v>54</v>
      </c>
      <c r="L25" s="11">
        <v>56</v>
      </c>
      <c r="M25" s="11">
        <v>16</v>
      </c>
    </row>
    <row r="26" spans="2:13" ht="19.5" customHeight="1" x14ac:dyDescent="0.45">
      <c r="B26" s="42" t="s">
        <v>68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2">
        <v>33</v>
      </c>
      <c r="L26" s="12">
        <v>31</v>
      </c>
      <c r="M26" s="12">
        <v>35</v>
      </c>
    </row>
    <row r="27" spans="2:13" ht="19.5" customHeight="1" x14ac:dyDescent="0.45">
      <c r="B27" s="46" t="s">
        <v>46</v>
      </c>
      <c r="C27" s="10">
        <v>18</v>
      </c>
      <c r="D27" s="10">
        <v>24</v>
      </c>
      <c r="E27" s="10">
        <v>62</v>
      </c>
      <c r="F27" s="10">
        <v>62</v>
      </c>
      <c r="G27" s="10">
        <v>61</v>
      </c>
      <c r="H27" s="10">
        <v>45</v>
      </c>
      <c r="I27" s="10">
        <v>32</v>
      </c>
      <c r="J27" s="10">
        <v>25</v>
      </c>
      <c r="K27" s="11">
        <v>11</v>
      </c>
      <c r="L27" s="11">
        <v>15</v>
      </c>
      <c r="M27" s="11">
        <v>28</v>
      </c>
    </row>
    <row r="28" spans="2:13" ht="19.5" customHeight="1" x14ac:dyDescent="0.45">
      <c r="B28" s="42" t="s">
        <v>43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2">
        <v>43</v>
      </c>
      <c r="L28" s="12">
        <v>42</v>
      </c>
      <c r="M28" s="12">
        <v>31</v>
      </c>
    </row>
    <row r="29" spans="2:13" ht="19.5" customHeight="1" x14ac:dyDescent="0.45">
      <c r="B29" s="46" t="s">
        <v>47</v>
      </c>
      <c r="C29" s="10">
        <v>14</v>
      </c>
      <c r="D29" s="10">
        <v>40</v>
      </c>
      <c r="E29" s="10">
        <v>28</v>
      </c>
      <c r="F29" s="10">
        <v>83</v>
      </c>
      <c r="G29" s="10">
        <v>45</v>
      </c>
      <c r="H29" s="10">
        <v>35</v>
      </c>
      <c r="I29" s="10">
        <v>16</v>
      </c>
      <c r="J29" s="10">
        <v>46</v>
      </c>
      <c r="K29" s="11">
        <v>20</v>
      </c>
      <c r="L29" s="11">
        <v>22</v>
      </c>
      <c r="M29" s="11">
        <v>51</v>
      </c>
    </row>
    <row r="30" spans="2:13" ht="19.5" customHeight="1" x14ac:dyDescent="0.45">
      <c r="B30" s="42" t="s">
        <v>70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2">
        <v>28</v>
      </c>
      <c r="L30" s="12">
        <v>24</v>
      </c>
      <c r="M30" s="12">
        <v>40</v>
      </c>
    </row>
    <row r="31" spans="2:13" ht="19.5" customHeight="1" x14ac:dyDescent="0.45">
      <c r="B31" s="46" t="s">
        <v>65</v>
      </c>
      <c r="C31" s="10">
        <v>58</v>
      </c>
      <c r="D31" s="10">
        <v>42</v>
      </c>
      <c r="E31" s="10">
        <v>59</v>
      </c>
      <c r="F31" s="10">
        <v>95</v>
      </c>
      <c r="G31" s="10">
        <v>34</v>
      </c>
      <c r="H31" s="10">
        <v>39</v>
      </c>
      <c r="I31" s="10">
        <v>65</v>
      </c>
      <c r="J31" s="10">
        <v>53</v>
      </c>
      <c r="K31" s="11">
        <v>58</v>
      </c>
      <c r="L31" s="11">
        <v>42</v>
      </c>
      <c r="M31" s="11">
        <v>57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-1.5091530089103455</v>
      </c>
      <c r="J38" s="76">
        <f ca="1">$G38*(RAND()-0.5)</f>
        <v>4.6491820091758456</v>
      </c>
      <c r="K38" s="76">
        <f ca="1">$G38*(RAND()-0.5)</f>
        <v>7.0048059277308941</v>
      </c>
      <c r="L38" s="76">
        <f ca="1">$G38*(RAND()-0.5)</f>
        <v>-6.7371244972394866</v>
      </c>
      <c r="M38" s="76">
        <f ca="1">$G38*(RAND()-0.5)</f>
        <v>-6.6184588649480309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0.99227475769340689</v>
      </c>
      <c r="J40" s="76">
        <f>CORREL($C$3:$C$31,J$3:J$31)</f>
        <v>0.35413679334531611</v>
      </c>
      <c r="K40" s="76">
        <f>CORREL($C$3:$C$31,K$3:K$31)</f>
        <v>0.43292480145623363</v>
      </c>
      <c r="L40" s="76">
        <f>CORREL($C$3:$C$31,L$3:L$31)</f>
        <v>0.53132074521345796</v>
      </c>
      <c r="M40" s="76">
        <f>CORREL($C$3:$C$31,M$3:M$31)</f>
        <v>0.37852183896292924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3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{2C4F43B6-D870-49C1-A1FA-858F87554EFC}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3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{D23E18B0-4E21-4492-8458-4445B9A717BB}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{B6D28BE7-5F8D-4609-A9CB-91401A0FD982}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3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{C46F4103-11EA-41CB-A6B7-D9A23EA011F7}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{10EA37D2-2F59-43D6-867D-5EDB07449F8A}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{24D06198-69B7-4734-B97B-5B1EAA1F5652}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{F4739051-FD30-478D-9E41-CB5099FDB4DD}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{C324B626-177D-41B4-8877-D4741694C995}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{8BD9308D-5C85-4530-85A1-1E5C311AB213}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{BF846874-5930-47E3-B26D-73960985C04F}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{57E45677-DBC8-4F71-8A2D-1062D4BA216A}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C4F43B6-D870-49C1-A1FA-858F87554EF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D23E18B0-4E21-4492-8458-4445B9A717B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B6D28BE7-5F8D-4609-A9CB-91401A0FD98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C46F4103-11EA-41CB-A6B7-D9A23EA011F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10EA37D2-2F59-43D6-867D-5EDB07449F8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24D06198-69B7-4734-B97B-5B1EAA1F565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F4739051-FD30-478D-9E41-CB5099FDB4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C324B626-177D-41B4-8877-D4741694C99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8BD9308D-5C85-4530-85A1-1E5C311AB21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BF846874-5930-47E3-B26D-73960985C04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57E45677-DBC8-4F71-8A2D-1062D4BA216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54DF-FE41-44BD-A99F-ADF1A5673F7E}">
  <sheetPr codeName="Sheet92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8" t="s">
        <v>41</v>
      </c>
      <c r="C2" s="41" t="s">
        <v>79</v>
      </c>
      <c r="D2" s="41" t="s">
        <v>77</v>
      </c>
      <c r="E2" s="41" t="s">
        <v>80</v>
      </c>
      <c r="F2" s="41" t="s">
        <v>78</v>
      </c>
      <c r="G2" s="41" t="s">
        <v>75</v>
      </c>
      <c r="H2" s="41" t="s">
        <v>1</v>
      </c>
      <c r="I2" s="41" t="s">
        <v>72</v>
      </c>
      <c r="J2" s="41" t="s">
        <v>76</v>
      </c>
      <c r="K2" s="41" t="s">
        <v>74</v>
      </c>
      <c r="L2" s="41" t="s">
        <v>73</v>
      </c>
      <c r="M2" s="41" t="s">
        <v>71</v>
      </c>
    </row>
    <row r="3" spans="1:13" ht="19.5" customHeight="1" x14ac:dyDescent="0.45">
      <c r="B3" s="42" t="s">
        <v>54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24</v>
      </c>
      <c r="J3" s="1">
        <v>28</v>
      </c>
      <c r="K3" s="1">
        <v>29</v>
      </c>
      <c r="L3" s="1">
        <v>26</v>
      </c>
      <c r="M3" s="1">
        <v>63</v>
      </c>
    </row>
    <row r="4" spans="1:13" ht="19.5" customHeight="1" x14ac:dyDescent="0.45">
      <c r="B4" s="42" t="s">
        <v>70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35</v>
      </c>
      <c r="J4" s="1">
        <v>47</v>
      </c>
      <c r="K4" s="1">
        <v>38</v>
      </c>
      <c r="L4" s="1">
        <v>44</v>
      </c>
      <c r="M4" s="1">
        <v>45</v>
      </c>
    </row>
    <row r="5" spans="1:13" ht="19.5" customHeight="1" x14ac:dyDescent="0.45">
      <c r="B5" s="42" t="s">
        <v>65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17</v>
      </c>
      <c r="J5" s="1">
        <v>22</v>
      </c>
      <c r="K5" s="1">
        <v>39</v>
      </c>
      <c r="L5" s="1">
        <v>37</v>
      </c>
      <c r="M5" s="1">
        <v>47</v>
      </c>
    </row>
    <row r="6" spans="1:13" ht="19.5" customHeight="1" x14ac:dyDescent="0.45">
      <c r="B6" s="42" t="s">
        <v>52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15</v>
      </c>
      <c r="J6" s="1">
        <v>17</v>
      </c>
      <c r="K6" s="1">
        <v>21</v>
      </c>
      <c r="L6" s="1">
        <v>29</v>
      </c>
      <c r="M6" s="1">
        <v>35</v>
      </c>
    </row>
    <row r="7" spans="1:13" ht="19.5" customHeight="1" x14ac:dyDescent="0.45">
      <c r="B7" s="42" t="s">
        <v>48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26</v>
      </c>
      <c r="J7" s="1">
        <v>60</v>
      </c>
      <c r="K7" s="1">
        <v>30</v>
      </c>
      <c r="L7" s="1">
        <v>38</v>
      </c>
      <c r="M7" s="1">
        <v>40</v>
      </c>
    </row>
    <row r="8" spans="1:13" ht="19.5" customHeight="1" x14ac:dyDescent="0.45">
      <c r="B8" s="42" t="s">
        <v>59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26</v>
      </c>
      <c r="J8" s="1">
        <v>28</v>
      </c>
      <c r="K8" s="1">
        <v>24</v>
      </c>
      <c r="L8" s="1">
        <v>28</v>
      </c>
      <c r="M8" s="1">
        <v>76</v>
      </c>
    </row>
    <row r="9" spans="1:13" ht="19.5" customHeight="1" x14ac:dyDescent="0.45">
      <c r="B9" s="42" t="s">
        <v>62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25</v>
      </c>
      <c r="J9" s="1">
        <v>19</v>
      </c>
      <c r="K9" s="1">
        <v>21</v>
      </c>
      <c r="L9" s="1">
        <v>21</v>
      </c>
      <c r="M9" s="1">
        <v>63</v>
      </c>
    </row>
    <row r="10" spans="1:13" ht="19.5" customHeight="1" x14ac:dyDescent="0.45">
      <c r="B10" s="42" t="s">
        <v>45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39</v>
      </c>
      <c r="J10" s="1">
        <v>50</v>
      </c>
      <c r="K10" s="1">
        <v>59</v>
      </c>
      <c r="L10" s="1">
        <v>60</v>
      </c>
      <c r="M10" s="1">
        <v>40</v>
      </c>
    </row>
    <row r="11" spans="1:13" ht="19.5" customHeight="1" x14ac:dyDescent="0.45">
      <c r="B11" s="42" t="s">
        <v>66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19</v>
      </c>
      <c r="J11" s="1">
        <v>16</v>
      </c>
      <c r="K11" s="1">
        <v>15</v>
      </c>
      <c r="L11" s="1">
        <v>11</v>
      </c>
      <c r="M11" s="1">
        <v>63</v>
      </c>
    </row>
    <row r="12" spans="1:13" ht="19.5" customHeight="1" x14ac:dyDescent="0.45">
      <c r="B12" s="42" t="s">
        <v>68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15</v>
      </c>
      <c r="J12" s="1">
        <v>40</v>
      </c>
      <c r="K12" s="1">
        <v>29</v>
      </c>
      <c r="L12" s="1">
        <v>19</v>
      </c>
      <c r="M12" s="1">
        <v>64</v>
      </c>
    </row>
    <row r="13" spans="1:13" ht="19.5" customHeight="1" x14ac:dyDescent="0.45">
      <c r="B13" s="42" t="s">
        <v>67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19</v>
      </c>
      <c r="J13" s="1">
        <v>24</v>
      </c>
      <c r="K13" s="1">
        <v>19</v>
      </c>
      <c r="L13" s="1">
        <v>15</v>
      </c>
      <c r="M13" s="1">
        <v>32</v>
      </c>
    </row>
    <row r="14" spans="1:13" ht="19.5" customHeight="1" x14ac:dyDescent="0.45">
      <c r="B14" s="42" t="s">
        <v>58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51</v>
      </c>
      <c r="J14" s="1">
        <v>36</v>
      </c>
      <c r="K14" s="1">
        <v>51</v>
      </c>
      <c r="L14" s="1">
        <v>53</v>
      </c>
      <c r="M14" s="1">
        <v>88</v>
      </c>
    </row>
    <row r="15" spans="1:13" ht="19.5" customHeight="1" x14ac:dyDescent="0.45">
      <c r="B15" s="42" t="s">
        <v>57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12</v>
      </c>
      <c r="J15" s="1">
        <v>31</v>
      </c>
      <c r="K15" s="1">
        <v>32</v>
      </c>
      <c r="L15" s="1">
        <v>30</v>
      </c>
      <c r="M15" s="1">
        <v>73</v>
      </c>
    </row>
    <row r="16" spans="1:13" ht="19.5" customHeight="1" x14ac:dyDescent="0.45">
      <c r="B16" s="42" t="s">
        <v>69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23</v>
      </c>
      <c r="J16" s="1">
        <v>24</v>
      </c>
      <c r="K16" s="1">
        <v>16</v>
      </c>
      <c r="L16" s="1">
        <v>15</v>
      </c>
      <c r="M16" s="1">
        <v>64</v>
      </c>
    </row>
    <row r="17" spans="2:13" ht="19.5" customHeight="1" x14ac:dyDescent="0.45">
      <c r="B17" s="42" t="s">
        <v>61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31</v>
      </c>
      <c r="J17" s="1">
        <v>51</v>
      </c>
      <c r="K17" s="1">
        <v>24</v>
      </c>
      <c r="L17" s="1">
        <v>19</v>
      </c>
      <c r="M17" s="1">
        <v>82</v>
      </c>
    </row>
    <row r="18" spans="2:13" ht="19.5" customHeight="1" x14ac:dyDescent="0.45">
      <c r="B18" s="42" t="s">
        <v>46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37</v>
      </c>
      <c r="J18" s="1">
        <v>53</v>
      </c>
      <c r="K18" s="1">
        <v>27</v>
      </c>
      <c r="L18" s="1">
        <v>20</v>
      </c>
      <c r="M18" s="1">
        <v>64</v>
      </c>
    </row>
    <row r="19" spans="2:13" ht="19.5" customHeight="1" x14ac:dyDescent="0.45">
      <c r="B19" s="42" t="s">
        <v>49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18</v>
      </c>
      <c r="J19" s="1">
        <v>35</v>
      </c>
      <c r="K19" s="1">
        <v>18</v>
      </c>
      <c r="L19" s="1">
        <v>39</v>
      </c>
      <c r="M19" s="1">
        <v>77</v>
      </c>
    </row>
    <row r="20" spans="2:13" ht="19.5" customHeight="1" x14ac:dyDescent="0.45">
      <c r="B20" s="42" t="s">
        <v>50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18</v>
      </c>
      <c r="J20" s="1">
        <v>28</v>
      </c>
      <c r="K20" s="1">
        <v>26</v>
      </c>
      <c r="L20" s="1">
        <v>35</v>
      </c>
      <c r="M20" s="1">
        <v>29</v>
      </c>
    </row>
    <row r="21" spans="2:13" ht="19.5" customHeight="1" x14ac:dyDescent="0.45">
      <c r="B21" s="42" t="s">
        <v>55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39</v>
      </c>
      <c r="J21" s="1">
        <v>26</v>
      </c>
      <c r="K21" s="1">
        <v>43</v>
      </c>
      <c r="L21" s="1">
        <v>45</v>
      </c>
      <c r="M21" s="1">
        <v>64</v>
      </c>
    </row>
    <row r="22" spans="2:13" ht="19.5" customHeight="1" x14ac:dyDescent="0.45">
      <c r="B22" s="42" t="s">
        <v>56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29</v>
      </c>
      <c r="J22" s="1">
        <v>25</v>
      </c>
      <c r="K22" s="1">
        <v>32</v>
      </c>
      <c r="L22" s="1">
        <v>23</v>
      </c>
      <c r="M22" s="1">
        <v>83</v>
      </c>
    </row>
    <row r="23" spans="2:13" ht="19.5" customHeight="1" x14ac:dyDescent="0.45">
      <c r="B23" s="42" t="s">
        <v>43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56</v>
      </c>
      <c r="J23" s="1">
        <v>56</v>
      </c>
      <c r="K23" s="1">
        <v>41</v>
      </c>
      <c r="L23" s="1">
        <v>21</v>
      </c>
      <c r="M23" s="1">
        <v>63</v>
      </c>
    </row>
    <row r="24" spans="2:13" ht="19.5" customHeight="1" x14ac:dyDescent="0.45">
      <c r="B24" s="42" t="s">
        <v>47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18</v>
      </c>
      <c r="J24" s="1">
        <v>21</v>
      </c>
      <c r="K24" s="1">
        <v>18</v>
      </c>
      <c r="L24" s="1">
        <v>20</v>
      </c>
      <c r="M24" s="1">
        <v>33</v>
      </c>
    </row>
    <row r="25" spans="2:13" ht="19.5" customHeight="1" x14ac:dyDescent="0.45">
      <c r="B25" s="42" t="s">
        <v>64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25</v>
      </c>
      <c r="J25" s="1">
        <v>36</v>
      </c>
      <c r="K25" s="1">
        <v>35</v>
      </c>
      <c r="L25" s="1">
        <v>37</v>
      </c>
      <c r="M25" s="1">
        <v>55</v>
      </c>
    </row>
    <row r="26" spans="2:13" ht="19.5" customHeight="1" x14ac:dyDescent="0.45">
      <c r="B26" s="42" t="s">
        <v>60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22</v>
      </c>
      <c r="J26" s="1">
        <v>12</v>
      </c>
      <c r="K26" s="1">
        <v>24</v>
      </c>
      <c r="L26" s="1">
        <v>23</v>
      </c>
      <c r="M26" s="1">
        <v>34</v>
      </c>
    </row>
    <row r="27" spans="2:13" ht="19.5" customHeight="1" x14ac:dyDescent="0.45">
      <c r="B27" s="42" t="s">
        <v>42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47</v>
      </c>
      <c r="J27" s="1">
        <v>44</v>
      </c>
      <c r="K27" s="1">
        <v>39</v>
      </c>
      <c r="L27" s="1">
        <v>32</v>
      </c>
      <c r="M27" s="1">
        <v>70</v>
      </c>
    </row>
    <row r="28" spans="2:13" ht="19.5" customHeight="1" x14ac:dyDescent="0.45">
      <c r="B28" s="42" t="s">
        <v>51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26</v>
      </c>
      <c r="J28" s="1">
        <v>37</v>
      </c>
      <c r="K28" s="1">
        <v>22</v>
      </c>
      <c r="L28" s="1">
        <v>28</v>
      </c>
      <c r="M28" s="1">
        <v>67</v>
      </c>
    </row>
    <row r="29" spans="2:13" ht="19.5" customHeight="1" x14ac:dyDescent="0.45">
      <c r="B29" s="42" t="s">
        <v>63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27</v>
      </c>
      <c r="J29" s="1">
        <v>19</v>
      </c>
      <c r="K29" s="1">
        <v>37</v>
      </c>
      <c r="L29" s="1">
        <v>39</v>
      </c>
      <c r="M29" s="1">
        <v>65</v>
      </c>
    </row>
    <row r="30" spans="2:13" ht="19.5" customHeight="1" x14ac:dyDescent="0.45">
      <c r="B30" s="42" t="s">
        <v>44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41</v>
      </c>
      <c r="J30" s="1">
        <v>35</v>
      </c>
      <c r="K30" s="1">
        <v>28</v>
      </c>
      <c r="L30" s="1">
        <v>27</v>
      </c>
      <c r="M30" s="1">
        <v>39</v>
      </c>
    </row>
    <row r="31" spans="2:13" ht="19.5" customHeight="1" x14ac:dyDescent="0.45">
      <c r="B31" s="42" t="s">
        <v>53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17</v>
      </c>
      <c r="J31" s="1">
        <v>19</v>
      </c>
      <c r="K31" s="1">
        <v>19</v>
      </c>
      <c r="L31" s="1">
        <v>23</v>
      </c>
      <c r="M31" s="1">
        <v>33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5" spans="2:13" x14ac:dyDescent="0.35">
      <c r="M35">
        <f>COUNTIF(I3:M31, "&lt;11")</f>
        <v>0</v>
      </c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-6.060598982526944</v>
      </c>
      <c r="J38" s="76">
        <f ca="1">$G38*(RAND()-0.5)</f>
        <v>5.2942150525752645</v>
      </c>
      <c r="K38" s="76">
        <f ca="1">$G38*(RAND()-0.5)</f>
        <v>1.3087029786772737</v>
      </c>
      <c r="L38" s="76">
        <f ca="1">$G38*(RAND()-0.5)</f>
        <v>6.196606524699277</v>
      </c>
      <c r="M38" s="76">
        <f ca="1">$G38*(RAND()-0.5)</f>
        <v>-6.5454963140223974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0.56738854791141446</v>
      </c>
      <c r="J40" s="76">
        <f>CORREL($C$3:$C$31,J$3:J$31)</f>
        <v>0.99941483276183429</v>
      </c>
      <c r="K40" s="76">
        <f>CORREL($C$3:$C$31,K$3:K$31)</f>
        <v>0.44401968911309131</v>
      </c>
      <c r="L40" s="76">
        <f>CORREL($C$3:$C$31,L$3:L$31)</f>
        <v>0.29117355789634297</v>
      </c>
      <c r="M40" s="76">
        <f>CORREL($C$3:$C$31,M$3:M$31)</f>
        <v>0.19153901536789525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5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{9E5B2333-9282-458D-AEEE-B66ADEC6EBE0}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5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{7D91209F-991E-44FD-B987-CE27905AC069}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5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{0A249A51-DBCB-429F-B7E7-F523E6C171BA}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5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{047469B8-28A4-481F-9C4E-0051B8CB4DB2}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5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{EFD4BC00-AEF8-4475-BD8D-F2DF3B69BC63}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5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{D74675CF-6E0C-4FD6-82CA-ADA08BA18094}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4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{9E12C173-A65A-4284-A3FA-1165B463C7E1}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{46DEDE21-D780-4549-8348-50C6BEB555ED}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{9D0DF7CB-C0E7-4908-BB64-EAC13A45B20E}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{69B2D886-CF1C-4E5B-9C37-70FFF068CED5}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4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{76EC1F0C-181A-45BA-9F57-C69CF651CDA2}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E5B2333-9282-458D-AEEE-B66ADEC6EBE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7D91209F-991E-44FD-B987-CE27905AC06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0A249A51-DBCB-429F-B7E7-F523E6C171B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047469B8-28A4-481F-9C4E-0051B8CB4DB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EFD4BC00-AEF8-4475-BD8D-F2DF3B69BC6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D74675CF-6E0C-4FD6-82CA-ADA08BA1809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9E12C173-A65A-4284-A3FA-1165B463C7E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46DEDE21-D780-4549-8348-50C6BEB555E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9D0DF7CB-C0E7-4908-BB64-EAC13A45B20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69B2D886-CF1C-4E5B-9C37-70FFF068CED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76EC1F0C-181A-45BA-9F57-C69CF651CDA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BF64-E00E-4F61-99E0-EE1C8E459E52}">
  <sheetPr codeName="Sheet93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 t="s">
        <v>205</v>
      </c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1" t="s">
        <v>41</v>
      </c>
      <c r="C2" s="41" t="s">
        <v>79</v>
      </c>
      <c r="D2" s="41" t="s">
        <v>77</v>
      </c>
      <c r="E2" s="41" t="s">
        <v>80</v>
      </c>
      <c r="F2" s="41" t="s">
        <v>78</v>
      </c>
      <c r="G2" s="41" t="s">
        <v>75</v>
      </c>
      <c r="H2" s="41" t="s">
        <v>1</v>
      </c>
      <c r="I2" s="41" t="s">
        <v>72</v>
      </c>
      <c r="J2" s="41" t="s">
        <v>76</v>
      </c>
      <c r="K2" s="41" t="s">
        <v>74</v>
      </c>
      <c r="L2" s="41" t="s">
        <v>73</v>
      </c>
      <c r="M2" s="41" t="s">
        <v>71</v>
      </c>
    </row>
    <row r="3" spans="1:13" ht="19.5" customHeight="1" x14ac:dyDescent="0.45">
      <c r="B3" s="42" t="s">
        <v>54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24</v>
      </c>
      <c r="J3" s="1">
        <v>28</v>
      </c>
      <c r="K3" s="1">
        <v>29</v>
      </c>
      <c r="L3" s="1">
        <v>26</v>
      </c>
      <c r="M3" s="1">
        <v>63</v>
      </c>
    </row>
    <row r="4" spans="1:13" ht="19.5" customHeight="1" x14ac:dyDescent="0.45">
      <c r="B4" s="42" t="s">
        <v>70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35</v>
      </c>
      <c r="J4" s="1">
        <v>47</v>
      </c>
      <c r="K4" s="1">
        <v>38</v>
      </c>
      <c r="L4" s="1">
        <v>44</v>
      </c>
      <c r="M4" s="1">
        <v>45</v>
      </c>
    </row>
    <row r="5" spans="1:13" ht="19.5" customHeight="1" x14ac:dyDescent="0.45">
      <c r="B5" s="42" t="s">
        <v>65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17</v>
      </c>
      <c r="J5" s="1">
        <v>22</v>
      </c>
      <c r="K5" s="1">
        <v>39</v>
      </c>
      <c r="L5" s="1">
        <v>37</v>
      </c>
      <c r="M5" s="1">
        <v>47</v>
      </c>
    </row>
    <row r="6" spans="1:13" ht="19.5" customHeight="1" x14ac:dyDescent="0.45">
      <c r="B6" s="42" t="s">
        <v>52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15</v>
      </c>
      <c r="J6" s="1">
        <v>17</v>
      </c>
      <c r="K6" s="1">
        <v>21</v>
      </c>
      <c r="L6" s="1">
        <v>29</v>
      </c>
      <c r="M6" s="1">
        <v>35</v>
      </c>
    </row>
    <row r="7" spans="1:13" ht="19.5" customHeight="1" x14ac:dyDescent="0.45">
      <c r="B7" s="42" t="s">
        <v>48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26</v>
      </c>
      <c r="J7" s="1">
        <v>60</v>
      </c>
      <c r="K7" s="1">
        <v>30</v>
      </c>
      <c r="L7" s="1">
        <v>38</v>
      </c>
      <c r="M7" s="1">
        <v>40</v>
      </c>
    </row>
    <row r="8" spans="1:13" ht="19.5" customHeight="1" x14ac:dyDescent="0.45">
      <c r="B8" s="42" t="s">
        <v>59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26</v>
      </c>
      <c r="J8" s="1">
        <v>28</v>
      </c>
      <c r="K8" s="1">
        <v>24</v>
      </c>
      <c r="L8" s="1">
        <v>28</v>
      </c>
      <c r="M8" s="1">
        <v>76</v>
      </c>
    </row>
    <row r="9" spans="1:13" ht="19.5" customHeight="1" x14ac:dyDescent="0.45">
      <c r="B9" s="42" t="s">
        <v>62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25</v>
      </c>
      <c r="J9" s="1">
        <v>19</v>
      </c>
      <c r="K9" s="1">
        <v>21</v>
      </c>
      <c r="L9" s="1">
        <v>21</v>
      </c>
      <c r="M9" s="1">
        <v>63</v>
      </c>
    </row>
    <row r="10" spans="1:13" ht="19.5" customHeight="1" x14ac:dyDescent="0.45">
      <c r="B10" s="42" t="s">
        <v>45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39</v>
      </c>
      <c r="J10" s="1">
        <v>50</v>
      </c>
      <c r="K10" s="1">
        <v>59</v>
      </c>
      <c r="L10" s="1">
        <v>60</v>
      </c>
      <c r="M10" s="1">
        <v>40</v>
      </c>
    </row>
    <row r="11" spans="1:13" ht="19.5" customHeight="1" x14ac:dyDescent="0.45">
      <c r="B11" s="42" t="s">
        <v>66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19</v>
      </c>
      <c r="J11" s="1">
        <v>16</v>
      </c>
      <c r="K11" s="1">
        <v>15</v>
      </c>
      <c r="L11" s="1">
        <v>11</v>
      </c>
      <c r="M11" s="1">
        <v>63</v>
      </c>
    </row>
    <row r="12" spans="1:13" ht="19.5" customHeight="1" x14ac:dyDescent="0.45">
      <c r="B12" s="42" t="s">
        <v>68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15</v>
      </c>
      <c r="J12" s="1">
        <v>40</v>
      </c>
      <c r="K12" s="1">
        <v>29</v>
      </c>
      <c r="L12" s="1">
        <v>19</v>
      </c>
      <c r="M12" s="1">
        <v>64</v>
      </c>
    </row>
    <row r="13" spans="1:13" ht="19.5" customHeight="1" x14ac:dyDescent="0.45">
      <c r="B13" s="42" t="s">
        <v>67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19</v>
      </c>
      <c r="J13" s="1">
        <v>24</v>
      </c>
      <c r="K13" s="1">
        <v>19</v>
      </c>
      <c r="L13" s="1">
        <v>15</v>
      </c>
      <c r="M13" s="1">
        <v>32</v>
      </c>
    </row>
    <row r="14" spans="1:13" ht="19.5" customHeight="1" x14ac:dyDescent="0.45">
      <c r="B14" s="42" t="s">
        <v>58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51</v>
      </c>
      <c r="J14" s="1">
        <v>36</v>
      </c>
      <c r="K14" s="1">
        <v>51</v>
      </c>
      <c r="L14" s="1">
        <v>53</v>
      </c>
      <c r="M14" s="1">
        <v>88</v>
      </c>
    </row>
    <row r="15" spans="1:13" ht="19.5" customHeight="1" x14ac:dyDescent="0.45">
      <c r="B15" s="42" t="s">
        <v>57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12</v>
      </c>
      <c r="J15" s="1">
        <v>31</v>
      </c>
      <c r="K15" s="1">
        <v>32</v>
      </c>
      <c r="L15" s="1">
        <v>30</v>
      </c>
      <c r="M15" s="1">
        <v>73</v>
      </c>
    </row>
    <row r="16" spans="1:13" ht="19.5" customHeight="1" x14ac:dyDescent="0.45">
      <c r="B16" s="42" t="s">
        <v>69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23</v>
      </c>
      <c r="J16" s="1">
        <v>24</v>
      </c>
      <c r="K16" s="1">
        <v>16</v>
      </c>
      <c r="L16" s="1">
        <v>15</v>
      </c>
      <c r="M16" s="1">
        <v>64</v>
      </c>
    </row>
    <row r="17" spans="2:13" ht="19.5" customHeight="1" x14ac:dyDescent="0.45">
      <c r="B17" s="42" t="s">
        <v>61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31</v>
      </c>
      <c r="J17" s="1">
        <v>51</v>
      </c>
      <c r="K17" s="1">
        <v>24</v>
      </c>
      <c r="L17" s="1">
        <v>19</v>
      </c>
      <c r="M17" s="1">
        <v>82</v>
      </c>
    </row>
    <row r="18" spans="2:13" ht="19.5" customHeight="1" x14ac:dyDescent="0.45">
      <c r="B18" s="42" t="s">
        <v>46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37</v>
      </c>
      <c r="J18" s="1">
        <v>53</v>
      </c>
      <c r="K18" s="1">
        <v>27</v>
      </c>
      <c r="L18" s="1">
        <v>20</v>
      </c>
      <c r="M18" s="1">
        <v>64</v>
      </c>
    </row>
    <row r="19" spans="2:13" ht="19.5" customHeight="1" x14ac:dyDescent="0.45">
      <c r="B19" s="42" t="s">
        <v>49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18</v>
      </c>
      <c r="J19" s="1">
        <v>35</v>
      </c>
      <c r="K19" s="1">
        <v>18</v>
      </c>
      <c r="L19" s="1">
        <v>39</v>
      </c>
      <c r="M19" s="1">
        <v>77</v>
      </c>
    </row>
    <row r="20" spans="2:13" ht="19.5" customHeight="1" x14ac:dyDescent="0.45">
      <c r="B20" s="42" t="s">
        <v>50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18</v>
      </c>
      <c r="J20" s="1">
        <v>28</v>
      </c>
      <c r="K20" s="1">
        <v>26</v>
      </c>
      <c r="L20" s="1">
        <v>35</v>
      </c>
      <c r="M20" s="1">
        <v>29</v>
      </c>
    </row>
    <row r="21" spans="2:13" ht="19.5" customHeight="1" x14ac:dyDescent="0.45">
      <c r="B21" s="42" t="s">
        <v>55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39</v>
      </c>
      <c r="J21" s="1">
        <v>26</v>
      </c>
      <c r="K21" s="1">
        <v>43</v>
      </c>
      <c r="L21" s="1">
        <v>45</v>
      </c>
      <c r="M21" s="1">
        <v>64</v>
      </c>
    </row>
    <row r="22" spans="2:13" ht="19.5" customHeight="1" x14ac:dyDescent="0.45">
      <c r="B22" s="42" t="s">
        <v>56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29</v>
      </c>
      <c r="J22" s="1">
        <v>25</v>
      </c>
      <c r="K22" s="1">
        <v>32</v>
      </c>
      <c r="L22" s="1">
        <v>23</v>
      </c>
      <c r="M22" s="1">
        <v>83</v>
      </c>
    </row>
    <row r="23" spans="2:13" ht="19.5" customHeight="1" x14ac:dyDescent="0.45">
      <c r="B23" s="42" t="s">
        <v>43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56</v>
      </c>
      <c r="J23" s="1">
        <v>56</v>
      </c>
      <c r="K23" s="1">
        <v>41</v>
      </c>
      <c r="L23" s="1">
        <v>21</v>
      </c>
      <c r="M23" s="1">
        <v>63</v>
      </c>
    </row>
    <row r="24" spans="2:13" ht="19.5" customHeight="1" x14ac:dyDescent="0.45">
      <c r="B24" s="42" t="s">
        <v>47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18</v>
      </c>
      <c r="J24" s="1">
        <v>21</v>
      </c>
      <c r="K24" s="1">
        <v>18</v>
      </c>
      <c r="L24" s="1">
        <v>20</v>
      </c>
      <c r="M24" s="1">
        <v>33</v>
      </c>
    </row>
    <row r="25" spans="2:13" ht="19.5" customHeight="1" x14ac:dyDescent="0.45">
      <c r="B25" s="42" t="s">
        <v>64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25</v>
      </c>
      <c r="J25" s="1">
        <v>36</v>
      </c>
      <c r="K25" s="1">
        <v>35</v>
      </c>
      <c r="L25" s="1">
        <v>37</v>
      </c>
      <c r="M25" s="1">
        <v>55</v>
      </c>
    </row>
    <row r="26" spans="2:13" ht="19.5" customHeight="1" x14ac:dyDescent="0.45">
      <c r="B26" s="42" t="s">
        <v>60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22</v>
      </c>
      <c r="J26" s="1">
        <v>12</v>
      </c>
      <c r="K26" s="1">
        <v>24</v>
      </c>
      <c r="L26" s="1">
        <v>23</v>
      </c>
      <c r="M26" s="1">
        <v>34</v>
      </c>
    </row>
    <row r="27" spans="2:13" ht="19.5" customHeight="1" x14ac:dyDescent="0.45">
      <c r="B27" s="42" t="s">
        <v>42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47</v>
      </c>
      <c r="J27" s="1">
        <v>44</v>
      </c>
      <c r="K27" s="1">
        <v>39</v>
      </c>
      <c r="L27" s="1">
        <v>32</v>
      </c>
      <c r="M27" s="1">
        <v>70</v>
      </c>
    </row>
    <row r="28" spans="2:13" ht="19.5" customHeight="1" x14ac:dyDescent="0.45">
      <c r="B28" s="42" t="s">
        <v>51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26</v>
      </c>
      <c r="J28" s="1">
        <v>37</v>
      </c>
      <c r="K28" s="1">
        <v>22</v>
      </c>
      <c r="L28" s="1">
        <v>28</v>
      </c>
      <c r="M28" s="1">
        <v>67</v>
      </c>
    </row>
    <row r="29" spans="2:13" ht="19.5" customHeight="1" x14ac:dyDescent="0.45">
      <c r="B29" s="42" t="s">
        <v>63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27</v>
      </c>
      <c r="J29" s="1">
        <v>19</v>
      </c>
      <c r="K29" s="1">
        <v>37</v>
      </c>
      <c r="L29" s="1">
        <v>39</v>
      </c>
      <c r="M29" s="1">
        <v>65</v>
      </c>
    </row>
    <row r="30" spans="2:13" ht="19.5" customHeight="1" x14ac:dyDescent="0.45">
      <c r="B30" s="42" t="s">
        <v>44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41</v>
      </c>
      <c r="J30" s="1">
        <v>35</v>
      </c>
      <c r="K30" s="1">
        <v>28</v>
      </c>
      <c r="L30" s="1">
        <v>27</v>
      </c>
      <c r="M30" s="1">
        <v>39</v>
      </c>
    </row>
    <row r="31" spans="2:13" ht="19.5" customHeight="1" x14ac:dyDescent="0.45">
      <c r="B31" s="42" t="s">
        <v>53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17</v>
      </c>
      <c r="J31" s="1">
        <v>19</v>
      </c>
      <c r="K31" s="1">
        <v>19</v>
      </c>
      <c r="L31" s="1">
        <v>23</v>
      </c>
      <c r="M31" s="1">
        <v>33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-6.706974016175284</v>
      </c>
      <c r="J38" s="76">
        <f ca="1">$G38*(RAND()-0.5)</f>
        <v>-7.2998866519925452</v>
      </c>
      <c r="K38" s="76">
        <f ca="1">$G38*(RAND()-0.5)</f>
        <v>-1.9659485115032456</v>
      </c>
      <c r="L38" s="76">
        <f ca="1">$G38*(RAND()-0.5)</f>
        <v>-0.1582718680415518</v>
      </c>
      <c r="M38" s="76">
        <f ca="1">$G38*(RAND()-0.5)</f>
        <v>1.557101780602836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0.56738854791141446</v>
      </c>
      <c r="J40" s="76">
        <f>CORREL($C$3:$C$31,J$3:J$31)</f>
        <v>0.99941483276183429</v>
      </c>
      <c r="K40" s="76">
        <f>CORREL($C$3:$C$31,K$3:K$31)</f>
        <v>0.44401968911309131</v>
      </c>
      <c r="L40" s="76">
        <f>CORREL($C$3:$C$31,L$3:L$31)</f>
        <v>0.29117355789634297</v>
      </c>
      <c r="M40" s="76">
        <f>CORREL($C$3:$C$31,M$3:M$31)</f>
        <v>0.19153901536789525</v>
      </c>
    </row>
    <row r="41" spans="2:13" ht="18.5" x14ac:dyDescent="0.3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{59198300-F3FF-4605-8007-9DECFB50FB27}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{61C3EF93-D85B-4247-92A5-19490C30D96A}</x14:id>
        </ext>
      </extLst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6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{59E15EB6-2A9D-4E3F-BF4C-DE96A3951FA3}</x14:id>
        </ext>
      </extLst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{C510E936-2407-4B14-B46C-5F5E1D33CBA7}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{CF47C645-A08E-4DC7-A9FA-F7647B0A7E4E}</x14:id>
        </ext>
      </extLst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6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{80898906-9DA9-47ED-B23C-BDEE3ED9C455}</x14:id>
        </ext>
      </extLst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{E69133E2-8149-40A4-8155-B726F61D2C0E}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{2235AAB2-4753-48A3-9336-B6B51704622F}</x14:id>
        </ext>
      </extLst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6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{67452FC8-6FEB-40A6-A4F3-96D98919226C}</x14:id>
        </ext>
      </extLst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{A085BD54-14E0-4C5E-9A6F-C317A6CD5B55}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{916006F1-AF32-4E88-883F-08B10F382D26}</x14:id>
        </ext>
      </extLst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6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{E999D364-AB3B-4B0C-B934-8FE9240DBB72}</x14:id>
        </ext>
      </extLst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{53687CFB-AA03-48EF-B5A7-F501F88BAC20}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{A67F499C-A4DE-406C-89BE-F5EDF6F948DC}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6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{13940906-42FC-42AB-A9D6-754980DD72D0}</x14:id>
        </ext>
      </extLst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{80B3E08E-13D5-41D9-8BA7-2FE7AD299099}</x14:id>
        </ext>
      </extLst>
    </cfRule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{32A54377-DDDF-4751-987F-47183062839A}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6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{B8AEB2AA-75E4-4ACC-B23A-AF8514EA5F1F}</x14:id>
        </ext>
      </extLst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{91E22A13-573B-4AE8-8E03-60014589FCA9}</x14:id>
        </ext>
      </extLst>
    </cfRule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{3753AE4C-9EA2-452B-8496-7398E4C86BE7}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6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{3AF593A0-5089-4016-A07B-92C944A98543}</x14:id>
        </ext>
      </extLst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{0BD0C2E5-CE99-4C0E-BDBB-3D5744915633}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{94E74DE9-7993-4903-9849-777DF275577F}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5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{2CE7E7FC-353F-4992-B9EF-CA27F99F4065}</x14:id>
        </ext>
      </extLst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{7EFD4AA5-23A3-475A-9155-63793D2E2473}</x14:id>
        </ext>
      </extLst>
    </cfRule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{4CF5301F-8ECE-4B89-9FE5-7E32835BC67E}</x14:id>
        </ext>
      </extLst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5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{4CCC9582-AFF0-4751-8E25-B2E101357763}</x14:id>
        </ext>
      </extLst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{7C86563D-90D0-4517-B8CA-235F538C4A56}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{62E8E653-9F5B-4BC8-95C5-5CB7D4E72520}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5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{314CDD66-CDB5-452D-914A-01C4ED525408}</x14:id>
        </ext>
      </extLst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{7037F4A7-FCA6-4547-BC82-A27220B75902}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{6BDE13C7-50D1-4673-BA52-7D007B452EF6}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{3FEDEC6F-9D61-4E11-97EA-44EFBA01C9C6}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9198300-F3FF-4605-8007-9DECFB50FB2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1C3EF93-D85B-4247-92A5-19490C30D96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59E15EB6-2A9D-4E3F-BF4C-DE96A3951FA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C510E936-2407-4B14-B46C-5F5E1D33CBA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F47C645-A08E-4DC7-A9FA-F7647B0A7E4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80898906-9DA9-47ED-B23C-BDEE3ED9C45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E69133E2-8149-40A4-8155-B726F61D2C0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235AAB2-4753-48A3-9336-B6B51704622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67452FC8-6FEB-40A6-A4F3-96D98919226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A085BD54-14E0-4C5E-9A6F-C317A6CD5B5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16006F1-AF32-4E88-883F-08B10F382D2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E999D364-AB3B-4B0C-B934-8FE9240DBB7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53687CFB-AA03-48EF-B5A7-F501F88BAC2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67F499C-A4DE-406C-89BE-F5EDF6F948D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13940906-42FC-42AB-A9D6-754980DD72D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80B3E08E-13D5-41D9-8BA7-2FE7AD29909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2A54377-DDDF-4751-987F-47183062839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B8AEB2AA-75E4-4ACC-B23A-AF8514EA5F1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91E22A13-573B-4AE8-8E03-60014589FCA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753AE4C-9EA2-452B-8496-7398E4C86BE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3AF593A0-5089-4016-A07B-92C944A9854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0BD0C2E5-CE99-4C0E-BDBB-3D574491563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4E74DE9-7993-4903-9849-777DF275577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2CE7E7FC-353F-4992-B9EF-CA27F99F406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7EFD4AA5-23A3-475A-9155-63793D2E247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CF5301F-8ECE-4B89-9FE5-7E32835BC67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4CCC9582-AFF0-4751-8E25-B2E10135776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7C86563D-90D0-4517-B8CA-235F538C4A5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2E8E653-9F5B-4BC8-95C5-5CB7D4E7252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314CDD66-CDB5-452D-914A-01C4ED52540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7037F4A7-FCA6-4547-BC82-A27220B7590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BDE13C7-50D1-4673-BA52-7D007B452EF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  <x14:conditionalFormatting xmlns:xm="http://schemas.microsoft.com/office/excel/2006/main">
          <x14:cfRule type="dataBar" id="{3FEDEC6F-9D61-4E11-97EA-44EFBA01C9C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B8FB-F697-4AC1-A803-8533DDFABCD9}">
  <sheetPr codeName="Sheet94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1" t="s">
        <v>41</v>
      </c>
      <c r="C2" s="41" t="s">
        <v>79</v>
      </c>
      <c r="D2" s="41" t="s">
        <v>77</v>
      </c>
      <c r="E2" s="41" t="s">
        <v>80</v>
      </c>
      <c r="F2" s="41" t="s">
        <v>78</v>
      </c>
      <c r="G2" s="41" t="s">
        <v>75</v>
      </c>
      <c r="H2" s="41" t="s">
        <v>1</v>
      </c>
      <c r="I2" s="41" t="s">
        <v>72</v>
      </c>
      <c r="J2" s="41" t="s">
        <v>76</v>
      </c>
      <c r="K2" s="41" t="s">
        <v>74</v>
      </c>
      <c r="L2" s="41" t="s">
        <v>73</v>
      </c>
      <c r="M2" s="41" t="s">
        <v>71</v>
      </c>
    </row>
    <row r="3" spans="1:13" ht="19.5" customHeight="1" x14ac:dyDescent="0.45">
      <c r="B3" s="42" t="s">
        <v>54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24</v>
      </c>
      <c r="J3" s="1">
        <v>28</v>
      </c>
      <c r="K3" s="1">
        <v>29</v>
      </c>
      <c r="L3" s="1">
        <v>26</v>
      </c>
      <c r="M3" s="1">
        <v>63</v>
      </c>
    </row>
    <row r="4" spans="1:13" ht="19.5" customHeight="1" x14ac:dyDescent="0.45">
      <c r="B4" s="42" t="s">
        <v>70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35</v>
      </c>
      <c r="J4" s="1">
        <v>47</v>
      </c>
      <c r="K4" s="1">
        <v>38</v>
      </c>
      <c r="L4" s="1">
        <v>44</v>
      </c>
      <c r="M4" s="1">
        <v>45</v>
      </c>
    </row>
    <row r="5" spans="1:13" ht="19.5" customHeight="1" x14ac:dyDescent="0.45">
      <c r="B5" s="42" t="s">
        <v>65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17</v>
      </c>
      <c r="J5" s="1">
        <v>22</v>
      </c>
      <c r="K5" s="1">
        <v>39</v>
      </c>
      <c r="L5" s="1">
        <v>37</v>
      </c>
      <c r="M5" s="1">
        <v>47</v>
      </c>
    </row>
    <row r="6" spans="1:13" ht="19.5" customHeight="1" x14ac:dyDescent="0.45">
      <c r="B6" s="42" t="s">
        <v>52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15</v>
      </c>
      <c r="J6" s="1">
        <v>17</v>
      </c>
      <c r="K6" s="1">
        <v>21</v>
      </c>
      <c r="L6" s="1">
        <v>29</v>
      </c>
      <c r="M6" s="1">
        <v>35</v>
      </c>
    </row>
    <row r="7" spans="1:13" ht="19.5" customHeight="1" x14ac:dyDescent="0.45">
      <c r="B7" s="42" t="s">
        <v>48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26</v>
      </c>
      <c r="J7" s="1">
        <v>60</v>
      </c>
      <c r="K7" s="1">
        <v>30</v>
      </c>
      <c r="L7" s="1">
        <v>38</v>
      </c>
      <c r="M7" s="1">
        <v>40</v>
      </c>
    </row>
    <row r="8" spans="1:13" ht="19.5" customHeight="1" x14ac:dyDescent="0.45">
      <c r="B8" s="42" t="s">
        <v>59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26</v>
      </c>
      <c r="J8" s="1">
        <v>28</v>
      </c>
      <c r="K8" s="1">
        <v>24</v>
      </c>
      <c r="L8" s="1">
        <v>28</v>
      </c>
      <c r="M8" s="1">
        <v>76</v>
      </c>
    </row>
    <row r="9" spans="1:13" ht="19.5" customHeight="1" x14ac:dyDescent="0.45">
      <c r="B9" s="42" t="s">
        <v>62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25</v>
      </c>
      <c r="J9" s="1">
        <v>19</v>
      </c>
      <c r="K9" s="1">
        <v>21</v>
      </c>
      <c r="L9" s="1">
        <v>21</v>
      </c>
      <c r="M9" s="1">
        <v>63</v>
      </c>
    </row>
    <row r="10" spans="1:13" ht="19.5" customHeight="1" x14ac:dyDescent="0.45">
      <c r="B10" s="42" t="s">
        <v>45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39</v>
      </c>
      <c r="J10" s="1">
        <v>50</v>
      </c>
      <c r="K10" s="1">
        <v>59</v>
      </c>
      <c r="L10" s="1">
        <v>60</v>
      </c>
      <c r="M10" s="1">
        <v>40</v>
      </c>
    </row>
    <row r="11" spans="1:13" ht="19.5" customHeight="1" x14ac:dyDescent="0.45">
      <c r="B11" s="42" t="s">
        <v>66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19</v>
      </c>
      <c r="J11" s="1">
        <v>16</v>
      </c>
      <c r="K11" s="1">
        <v>15</v>
      </c>
      <c r="L11" s="1">
        <v>11</v>
      </c>
      <c r="M11" s="1">
        <v>63</v>
      </c>
    </row>
    <row r="12" spans="1:13" ht="19.5" customHeight="1" x14ac:dyDescent="0.45">
      <c r="B12" s="42" t="s">
        <v>68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15</v>
      </c>
      <c r="J12" s="1">
        <v>40</v>
      </c>
      <c r="K12" s="1">
        <v>29</v>
      </c>
      <c r="L12" s="1">
        <v>19</v>
      </c>
      <c r="M12" s="1">
        <v>64</v>
      </c>
    </row>
    <row r="13" spans="1:13" ht="19.5" customHeight="1" x14ac:dyDescent="0.45">
      <c r="B13" s="42" t="s">
        <v>67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19</v>
      </c>
      <c r="J13" s="1">
        <v>24</v>
      </c>
      <c r="K13" s="1">
        <v>19</v>
      </c>
      <c r="L13" s="1">
        <v>15</v>
      </c>
      <c r="M13" s="1">
        <v>32</v>
      </c>
    </row>
    <row r="14" spans="1:13" ht="19.5" customHeight="1" x14ac:dyDescent="0.45">
      <c r="B14" s="42" t="s">
        <v>58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51</v>
      </c>
      <c r="J14" s="1">
        <v>36</v>
      </c>
      <c r="K14" s="1">
        <v>51</v>
      </c>
      <c r="L14" s="1">
        <v>53</v>
      </c>
      <c r="M14" s="1">
        <v>88</v>
      </c>
    </row>
    <row r="15" spans="1:13" ht="19.5" customHeight="1" x14ac:dyDescent="0.45">
      <c r="B15" s="42" t="s">
        <v>57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12</v>
      </c>
      <c r="J15" s="1">
        <v>31</v>
      </c>
      <c r="K15" s="1">
        <v>32</v>
      </c>
      <c r="L15" s="1">
        <v>30</v>
      </c>
      <c r="M15" s="1">
        <v>73</v>
      </c>
    </row>
    <row r="16" spans="1:13" ht="19.5" customHeight="1" x14ac:dyDescent="0.45">
      <c r="B16" s="42" t="s">
        <v>69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23</v>
      </c>
      <c r="J16" s="1">
        <v>24</v>
      </c>
      <c r="K16" s="1">
        <v>16</v>
      </c>
      <c r="L16" s="1">
        <v>15</v>
      </c>
      <c r="M16" s="1">
        <v>64</v>
      </c>
    </row>
    <row r="17" spans="2:13" ht="19.5" customHeight="1" x14ac:dyDescent="0.45">
      <c r="B17" s="42" t="s">
        <v>61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31</v>
      </c>
      <c r="J17" s="1">
        <v>51</v>
      </c>
      <c r="K17" s="1">
        <v>24</v>
      </c>
      <c r="L17" s="1">
        <v>19</v>
      </c>
      <c r="M17" s="1">
        <v>82</v>
      </c>
    </row>
    <row r="18" spans="2:13" ht="19.5" customHeight="1" x14ac:dyDescent="0.45">
      <c r="B18" s="42" t="s">
        <v>46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37</v>
      </c>
      <c r="J18" s="1">
        <v>53</v>
      </c>
      <c r="K18" s="1">
        <v>27</v>
      </c>
      <c r="L18" s="1">
        <v>20</v>
      </c>
      <c r="M18" s="1">
        <v>64</v>
      </c>
    </row>
    <row r="19" spans="2:13" ht="19.5" customHeight="1" x14ac:dyDescent="0.45">
      <c r="B19" s="42" t="s">
        <v>49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18</v>
      </c>
      <c r="J19" s="1">
        <v>35</v>
      </c>
      <c r="K19" s="1">
        <v>18</v>
      </c>
      <c r="L19" s="1">
        <v>39</v>
      </c>
      <c r="M19" s="1">
        <v>77</v>
      </c>
    </row>
    <row r="20" spans="2:13" ht="19.5" customHeight="1" x14ac:dyDescent="0.45">
      <c r="B20" s="42" t="s">
        <v>50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18</v>
      </c>
      <c r="J20" s="1">
        <v>28</v>
      </c>
      <c r="K20" s="1">
        <v>26</v>
      </c>
      <c r="L20" s="1">
        <v>35</v>
      </c>
      <c r="M20" s="1">
        <v>29</v>
      </c>
    </row>
    <row r="21" spans="2:13" ht="19.5" customHeight="1" x14ac:dyDescent="0.45">
      <c r="B21" s="42" t="s">
        <v>55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39</v>
      </c>
      <c r="J21" s="1">
        <v>26</v>
      </c>
      <c r="K21" s="1">
        <v>43</v>
      </c>
      <c r="L21" s="1">
        <v>45</v>
      </c>
      <c r="M21" s="1">
        <v>64</v>
      </c>
    </row>
    <row r="22" spans="2:13" ht="19.5" customHeight="1" x14ac:dyDescent="0.45">
      <c r="B22" s="42" t="s">
        <v>56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29</v>
      </c>
      <c r="J22" s="1">
        <v>25</v>
      </c>
      <c r="K22" s="1">
        <v>32</v>
      </c>
      <c r="L22" s="1">
        <v>23</v>
      </c>
      <c r="M22" s="1">
        <v>83</v>
      </c>
    </row>
    <row r="23" spans="2:13" ht="19.5" customHeight="1" x14ac:dyDescent="0.45">
      <c r="B23" s="42" t="s">
        <v>43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56</v>
      </c>
      <c r="J23" s="1">
        <v>56</v>
      </c>
      <c r="K23" s="1">
        <v>41</v>
      </c>
      <c r="L23" s="1">
        <v>21</v>
      </c>
      <c r="M23" s="1">
        <v>63</v>
      </c>
    </row>
    <row r="24" spans="2:13" ht="19.5" customHeight="1" x14ac:dyDescent="0.45">
      <c r="B24" s="42" t="s">
        <v>47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18</v>
      </c>
      <c r="J24" s="1">
        <v>21</v>
      </c>
      <c r="K24" s="1">
        <v>18</v>
      </c>
      <c r="L24" s="1">
        <v>20</v>
      </c>
      <c r="M24" s="1">
        <v>33</v>
      </c>
    </row>
    <row r="25" spans="2:13" ht="19.5" customHeight="1" x14ac:dyDescent="0.45">
      <c r="B25" s="42" t="s">
        <v>64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25</v>
      </c>
      <c r="J25" s="1">
        <v>36</v>
      </c>
      <c r="K25" s="1">
        <v>35</v>
      </c>
      <c r="L25" s="1">
        <v>37</v>
      </c>
      <c r="M25" s="1">
        <v>55</v>
      </c>
    </row>
    <row r="26" spans="2:13" ht="19.5" customHeight="1" x14ac:dyDescent="0.45">
      <c r="B26" s="42" t="s">
        <v>60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22</v>
      </c>
      <c r="J26" s="1">
        <v>12</v>
      </c>
      <c r="K26" s="1">
        <v>24</v>
      </c>
      <c r="L26" s="1">
        <v>23</v>
      </c>
      <c r="M26" s="1">
        <v>34</v>
      </c>
    </row>
    <row r="27" spans="2:13" ht="19.5" customHeight="1" x14ac:dyDescent="0.45">
      <c r="B27" s="42" t="s">
        <v>42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47</v>
      </c>
      <c r="J27" s="1">
        <v>44</v>
      </c>
      <c r="K27" s="1">
        <v>39</v>
      </c>
      <c r="L27" s="1">
        <v>32</v>
      </c>
      <c r="M27" s="1">
        <v>70</v>
      </c>
    </row>
    <row r="28" spans="2:13" ht="19.5" customHeight="1" x14ac:dyDescent="0.45">
      <c r="B28" s="42" t="s">
        <v>51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26</v>
      </c>
      <c r="J28" s="1">
        <v>37</v>
      </c>
      <c r="K28" s="1">
        <v>22</v>
      </c>
      <c r="L28" s="1">
        <v>28</v>
      </c>
      <c r="M28" s="1">
        <v>67</v>
      </c>
    </row>
    <row r="29" spans="2:13" ht="19.5" customHeight="1" x14ac:dyDescent="0.45">
      <c r="B29" s="42" t="s">
        <v>63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27</v>
      </c>
      <c r="J29" s="1">
        <v>19</v>
      </c>
      <c r="K29" s="1">
        <v>37</v>
      </c>
      <c r="L29" s="1">
        <v>39</v>
      </c>
      <c r="M29" s="1">
        <v>65</v>
      </c>
    </row>
    <row r="30" spans="2:13" ht="19.5" customHeight="1" x14ac:dyDescent="0.45">
      <c r="B30" s="42" t="s">
        <v>44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41</v>
      </c>
      <c r="J30" s="1">
        <v>35</v>
      </c>
      <c r="K30" s="1">
        <v>28</v>
      </c>
      <c r="L30" s="1">
        <v>27</v>
      </c>
      <c r="M30" s="1">
        <v>39</v>
      </c>
    </row>
    <row r="31" spans="2:13" ht="19.5" customHeight="1" x14ac:dyDescent="0.45">
      <c r="B31" s="42" t="s">
        <v>53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17</v>
      </c>
      <c r="J31" s="1">
        <v>19</v>
      </c>
      <c r="K31" s="1">
        <v>19</v>
      </c>
      <c r="L31" s="1">
        <v>23</v>
      </c>
      <c r="M31" s="1">
        <v>33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2.9306196486755991</v>
      </c>
      <c r="J38" s="76">
        <f ca="1">$G38*(RAND()-0.5)</f>
        <v>-1.4424403413705411</v>
      </c>
      <c r="K38" s="76">
        <f ca="1">$G38*(RAND()-0.5)</f>
        <v>-1.8758124852687508</v>
      </c>
      <c r="L38" s="76">
        <f ca="1">$G38*(RAND()-0.5)</f>
        <v>6.1798309995644498</v>
      </c>
      <c r="M38" s="76">
        <f ca="1">$G38*(RAND()-0.5)</f>
        <v>-2.0301740724707806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0.56738854791141446</v>
      </c>
      <c r="J40" s="76">
        <f>CORREL($C$3:$C$31,J$3:J$31)</f>
        <v>0.99941483276183429</v>
      </c>
      <c r="K40" s="76">
        <f>CORREL($C$3:$C$31,K$3:K$31)</f>
        <v>0.44401968911309131</v>
      </c>
      <c r="L40" s="76">
        <f>CORREL($C$3:$C$31,L$3:L$31)</f>
        <v>0.29117355789634297</v>
      </c>
      <c r="M40" s="76">
        <f>CORREL($C$3:$C$31,M$3:M$31)</f>
        <v>0.19153901536789525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{71DC2BC5-D83F-412A-8319-D935CE0B235F}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{FD432A72-8306-4C6F-928B-B5A28672BCBE}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{C296CAB3-F917-4A8A-B5C1-E2D316B302A1}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{E01C81A1-AC8B-4B86-8BEF-CDC094056539}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{6E8E9C72-68C1-479F-BCEE-2F68808D918E}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{7885E094-B11A-44DC-A1B4-F76FB4D00F89}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3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{F608262A-0534-407D-A439-B113EE50FD72}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3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{1DEB7F26-3CF5-42E4-A48C-809B31AB6C81}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3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{C2E0601F-F9F0-4463-BEED-B80113C18947}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3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{38730F5D-95A9-4034-A06B-D801C2695DA9}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3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{DE72CD5D-FABC-4371-A54E-C40A0C52F35E}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1DC2BC5-D83F-412A-8319-D935CE0B235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FD432A72-8306-4C6F-928B-B5A28672BCB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C296CAB3-F917-4A8A-B5C1-E2D316B302A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E01C81A1-AC8B-4B86-8BEF-CDC09405653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6E8E9C72-68C1-479F-BCEE-2F68808D918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7885E094-B11A-44DC-A1B4-F76FB4D00F8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F608262A-0534-407D-A439-B113EE50FD7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1DEB7F26-3CF5-42E4-A48C-809B31AB6C8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C2E0601F-F9F0-4463-BEED-B80113C1894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38730F5D-95A9-4034-A06B-D801C2695DA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DE72CD5D-FABC-4371-A54E-C40A0C52F35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7832-D684-4B37-B845-43068E9E54DB}">
  <sheetPr codeName="Sheet95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1" t="s">
        <v>41</v>
      </c>
      <c r="C2" s="41" t="s">
        <v>79</v>
      </c>
      <c r="D2" s="41" t="s">
        <v>77</v>
      </c>
      <c r="E2" s="41" t="s">
        <v>80</v>
      </c>
      <c r="F2" s="41" t="s">
        <v>78</v>
      </c>
      <c r="G2" s="41" t="s">
        <v>75</v>
      </c>
      <c r="H2" s="41" t="s">
        <v>1</v>
      </c>
      <c r="I2" s="41" t="s">
        <v>72</v>
      </c>
      <c r="J2" s="41" t="s">
        <v>76</v>
      </c>
      <c r="K2" s="41" t="s">
        <v>74</v>
      </c>
      <c r="L2" s="41" t="s">
        <v>73</v>
      </c>
      <c r="M2" s="41" t="s">
        <v>71</v>
      </c>
    </row>
    <row r="3" spans="1:13" ht="19.5" customHeight="1" x14ac:dyDescent="0.45">
      <c r="B3" s="46" t="s">
        <v>54</v>
      </c>
      <c r="C3" s="10">
        <v>25</v>
      </c>
      <c r="D3" s="10">
        <v>61</v>
      </c>
      <c r="E3" s="10">
        <v>55</v>
      </c>
      <c r="F3" s="10">
        <v>90</v>
      </c>
      <c r="G3" s="10">
        <v>41</v>
      </c>
      <c r="H3" s="10">
        <v>65</v>
      </c>
      <c r="I3" s="10">
        <v>24</v>
      </c>
      <c r="J3" s="10">
        <v>28</v>
      </c>
      <c r="K3" s="11">
        <v>29</v>
      </c>
      <c r="L3" s="11">
        <v>26</v>
      </c>
      <c r="M3" s="11">
        <v>63</v>
      </c>
    </row>
    <row r="4" spans="1:13" ht="19.5" customHeight="1" x14ac:dyDescent="0.45">
      <c r="B4" s="42" t="s">
        <v>70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35</v>
      </c>
      <c r="J4" s="1">
        <v>47</v>
      </c>
      <c r="K4" s="12">
        <v>38</v>
      </c>
      <c r="L4" s="12">
        <v>44</v>
      </c>
      <c r="M4" s="12">
        <v>45</v>
      </c>
    </row>
    <row r="5" spans="1:13" ht="19.5" customHeight="1" x14ac:dyDescent="0.45">
      <c r="B5" s="46" t="s">
        <v>65</v>
      </c>
      <c r="C5" s="10">
        <v>19</v>
      </c>
      <c r="D5" s="10">
        <v>22</v>
      </c>
      <c r="E5" s="10">
        <v>43</v>
      </c>
      <c r="F5" s="10">
        <v>87</v>
      </c>
      <c r="G5" s="10">
        <v>23</v>
      </c>
      <c r="H5" s="10">
        <v>20</v>
      </c>
      <c r="I5" s="10">
        <v>17</v>
      </c>
      <c r="J5" s="10">
        <v>22</v>
      </c>
      <c r="K5" s="11">
        <v>39</v>
      </c>
      <c r="L5" s="11">
        <v>37</v>
      </c>
      <c r="M5" s="11">
        <v>47</v>
      </c>
    </row>
    <row r="6" spans="1:13" ht="19.5" customHeight="1" x14ac:dyDescent="0.45">
      <c r="B6" s="42" t="s">
        <v>52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15</v>
      </c>
      <c r="J6" s="1">
        <v>17</v>
      </c>
      <c r="K6" s="12">
        <v>21</v>
      </c>
      <c r="L6" s="12">
        <v>29</v>
      </c>
      <c r="M6" s="12">
        <v>35</v>
      </c>
    </row>
    <row r="7" spans="1:13" ht="19.5" customHeight="1" x14ac:dyDescent="0.45">
      <c r="B7" s="46" t="s">
        <v>48</v>
      </c>
      <c r="C7" s="10">
        <v>54</v>
      </c>
      <c r="D7" s="10">
        <v>42</v>
      </c>
      <c r="E7" s="10">
        <v>88</v>
      </c>
      <c r="F7" s="10">
        <v>32</v>
      </c>
      <c r="G7" s="10">
        <v>73</v>
      </c>
      <c r="H7" s="10">
        <v>72</v>
      </c>
      <c r="I7" s="10">
        <v>26</v>
      </c>
      <c r="J7" s="10">
        <v>60</v>
      </c>
      <c r="K7" s="11">
        <v>30</v>
      </c>
      <c r="L7" s="11">
        <v>38</v>
      </c>
      <c r="M7" s="11">
        <v>40</v>
      </c>
    </row>
    <row r="8" spans="1:13" ht="19.5" customHeight="1" x14ac:dyDescent="0.45">
      <c r="B8" s="42" t="s">
        <v>59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26</v>
      </c>
      <c r="J8" s="1">
        <v>28</v>
      </c>
      <c r="K8" s="12">
        <v>24</v>
      </c>
      <c r="L8" s="12">
        <v>28</v>
      </c>
      <c r="M8" s="12">
        <v>76</v>
      </c>
    </row>
    <row r="9" spans="1:13" ht="19.5" customHeight="1" x14ac:dyDescent="0.45">
      <c r="B9" s="46" t="s">
        <v>62</v>
      </c>
      <c r="C9" s="10">
        <v>17</v>
      </c>
      <c r="D9" s="10">
        <v>55</v>
      </c>
      <c r="E9" s="10">
        <v>20</v>
      </c>
      <c r="F9" s="10">
        <v>68</v>
      </c>
      <c r="G9" s="10">
        <v>59</v>
      </c>
      <c r="H9" s="10">
        <v>84</v>
      </c>
      <c r="I9" s="10">
        <v>25</v>
      </c>
      <c r="J9" s="10">
        <v>19</v>
      </c>
      <c r="K9" s="11">
        <v>21</v>
      </c>
      <c r="L9" s="11">
        <v>21</v>
      </c>
      <c r="M9" s="11">
        <v>63</v>
      </c>
    </row>
    <row r="10" spans="1:13" ht="19.5" customHeight="1" x14ac:dyDescent="0.45">
      <c r="B10" s="42" t="s">
        <v>45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39</v>
      </c>
      <c r="J10" s="1">
        <v>50</v>
      </c>
      <c r="K10" s="12">
        <v>59</v>
      </c>
      <c r="L10" s="12">
        <v>60</v>
      </c>
      <c r="M10" s="12">
        <v>40</v>
      </c>
    </row>
    <row r="11" spans="1:13" ht="19.5" customHeight="1" x14ac:dyDescent="0.45">
      <c r="B11" s="46" t="s">
        <v>66</v>
      </c>
      <c r="C11" s="10">
        <v>14</v>
      </c>
      <c r="D11" s="10">
        <v>21</v>
      </c>
      <c r="E11" s="10">
        <v>22</v>
      </c>
      <c r="F11" s="10">
        <v>84</v>
      </c>
      <c r="G11" s="10">
        <v>56</v>
      </c>
      <c r="H11" s="10">
        <v>98</v>
      </c>
      <c r="I11" s="10">
        <v>19</v>
      </c>
      <c r="J11" s="10">
        <v>16</v>
      </c>
      <c r="K11" s="11">
        <v>15</v>
      </c>
      <c r="L11" s="11">
        <v>11</v>
      </c>
      <c r="M11" s="11">
        <v>63</v>
      </c>
    </row>
    <row r="12" spans="1:13" ht="19.5" customHeight="1" x14ac:dyDescent="0.45">
      <c r="B12" s="42" t="s">
        <v>68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15</v>
      </c>
      <c r="J12" s="1">
        <v>40</v>
      </c>
      <c r="K12" s="12">
        <v>29</v>
      </c>
      <c r="L12" s="12">
        <v>19</v>
      </c>
      <c r="M12" s="12">
        <v>64</v>
      </c>
    </row>
    <row r="13" spans="1:13" ht="19.5" customHeight="1" x14ac:dyDescent="0.45">
      <c r="B13" s="46" t="s">
        <v>67</v>
      </c>
      <c r="C13" s="10">
        <v>21</v>
      </c>
      <c r="D13" s="10">
        <v>13</v>
      </c>
      <c r="E13" s="10">
        <v>46</v>
      </c>
      <c r="F13" s="10">
        <v>47</v>
      </c>
      <c r="G13" s="10">
        <v>41</v>
      </c>
      <c r="H13" s="10">
        <v>32</v>
      </c>
      <c r="I13" s="10">
        <v>19</v>
      </c>
      <c r="J13" s="10">
        <v>24</v>
      </c>
      <c r="K13" s="11">
        <v>19</v>
      </c>
      <c r="L13" s="11">
        <v>15</v>
      </c>
      <c r="M13" s="11">
        <v>32</v>
      </c>
    </row>
    <row r="14" spans="1:13" ht="19.5" customHeight="1" x14ac:dyDescent="0.45">
      <c r="B14" s="42" t="s">
        <v>58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51</v>
      </c>
      <c r="J14" s="1">
        <v>36</v>
      </c>
      <c r="K14" s="12">
        <v>51</v>
      </c>
      <c r="L14" s="12">
        <v>53</v>
      </c>
      <c r="M14" s="12">
        <v>88</v>
      </c>
    </row>
    <row r="15" spans="1:13" ht="19.5" customHeight="1" x14ac:dyDescent="0.45">
      <c r="B15" s="46" t="s">
        <v>57</v>
      </c>
      <c r="C15" s="10">
        <v>27</v>
      </c>
      <c r="D15" s="10">
        <v>52</v>
      </c>
      <c r="E15" s="10">
        <v>46</v>
      </c>
      <c r="F15" s="10">
        <v>24</v>
      </c>
      <c r="G15" s="10">
        <v>74</v>
      </c>
      <c r="H15" s="10">
        <v>18</v>
      </c>
      <c r="I15" s="10">
        <v>12</v>
      </c>
      <c r="J15" s="10">
        <v>31</v>
      </c>
      <c r="K15" s="11">
        <v>32</v>
      </c>
      <c r="L15" s="11">
        <v>30</v>
      </c>
      <c r="M15" s="11">
        <v>73</v>
      </c>
    </row>
    <row r="16" spans="1:13" ht="19.5" customHeight="1" x14ac:dyDescent="0.45">
      <c r="B16" s="42" t="s">
        <v>69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23</v>
      </c>
      <c r="J16" s="1">
        <v>24</v>
      </c>
      <c r="K16" s="12">
        <v>16</v>
      </c>
      <c r="L16" s="12">
        <v>15</v>
      </c>
      <c r="M16" s="12">
        <v>64</v>
      </c>
    </row>
    <row r="17" spans="2:13" ht="19.5" customHeight="1" x14ac:dyDescent="0.45">
      <c r="B17" s="46" t="s">
        <v>61</v>
      </c>
      <c r="C17" s="10">
        <v>46</v>
      </c>
      <c r="D17" s="10">
        <v>14</v>
      </c>
      <c r="E17" s="10">
        <v>45</v>
      </c>
      <c r="F17" s="10">
        <v>30</v>
      </c>
      <c r="G17" s="10">
        <v>40</v>
      </c>
      <c r="H17" s="10">
        <v>35</v>
      </c>
      <c r="I17" s="10">
        <v>31</v>
      </c>
      <c r="J17" s="10">
        <v>51</v>
      </c>
      <c r="K17" s="11">
        <v>24</v>
      </c>
      <c r="L17" s="11">
        <v>19</v>
      </c>
      <c r="M17" s="11">
        <v>82</v>
      </c>
    </row>
    <row r="18" spans="2:13" ht="19.5" customHeight="1" x14ac:dyDescent="0.45">
      <c r="B18" s="42" t="s">
        <v>46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37</v>
      </c>
      <c r="J18" s="1">
        <v>53</v>
      </c>
      <c r="K18" s="12">
        <v>27</v>
      </c>
      <c r="L18" s="12">
        <v>20</v>
      </c>
      <c r="M18" s="12">
        <v>64</v>
      </c>
    </row>
    <row r="19" spans="2:13" ht="19.5" customHeight="1" x14ac:dyDescent="0.45">
      <c r="B19" s="46" t="s">
        <v>49</v>
      </c>
      <c r="C19" s="10">
        <v>31</v>
      </c>
      <c r="D19" s="10">
        <v>36</v>
      </c>
      <c r="E19" s="10">
        <v>59</v>
      </c>
      <c r="F19" s="10">
        <v>40</v>
      </c>
      <c r="G19" s="10">
        <v>36</v>
      </c>
      <c r="H19" s="10">
        <v>19</v>
      </c>
      <c r="I19" s="10">
        <v>18</v>
      </c>
      <c r="J19" s="10">
        <v>35</v>
      </c>
      <c r="K19" s="11">
        <v>18</v>
      </c>
      <c r="L19" s="11">
        <v>39</v>
      </c>
      <c r="M19" s="11">
        <v>77</v>
      </c>
    </row>
    <row r="20" spans="2:13" ht="19.5" customHeight="1" x14ac:dyDescent="0.45">
      <c r="B20" s="42" t="s">
        <v>50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18</v>
      </c>
      <c r="J20" s="1">
        <v>28</v>
      </c>
      <c r="K20" s="12">
        <v>26</v>
      </c>
      <c r="L20" s="12">
        <v>35</v>
      </c>
      <c r="M20" s="12">
        <v>29</v>
      </c>
    </row>
    <row r="21" spans="2:13" ht="19.5" customHeight="1" x14ac:dyDescent="0.45">
      <c r="B21" s="46" t="s">
        <v>55</v>
      </c>
      <c r="C21" s="10">
        <v>23</v>
      </c>
      <c r="D21" s="10">
        <v>21</v>
      </c>
      <c r="E21" s="10">
        <v>33</v>
      </c>
      <c r="F21" s="10">
        <v>33</v>
      </c>
      <c r="G21" s="10">
        <v>11</v>
      </c>
      <c r="H21" s="10">
        <v>40</v>
      </c>
      <c r="I21" s="10">
        <v>39</v>
      </c>
      <c r="J21" s="10">
        <v>26</v>
      </c>
      <c r="K21" s="11">
        <v>43</v>
      </c>
      <c r="L21" s="11">
        <v>45</v>
      </c>
      <c r="M21" s="11">
        <v>64</v>
      </c>
    </row>
    <row r="22" spans="2:13" ht="19.5" customHeight="1" x14ac:dyDescent="0.45">
      <c r="B22" s="42" t="s">
        <v>56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29</v>
      </c>
      <c r="J22" s="1">
        <v>25</v>
      </c>
      <c r="K22" s="12">
        <v>32</v>
      </c>
      <c r="L22" s="12">
        <v>23</v>
      </c>
      <c r="M22" s="12">
        <v>83</v>
      </c>
    </row>
    <row r="23" spans="2:13" ht="19.5" customHeight="1" x14ac:dyDescent="0.45">
      <c r="B23" s="46" t="s">
        <v>43</v>
      </c>
      <c r="C23" s="10">
        <v>50</v>
      </c>
      <c r="D23" s="10">
        <v>64</v>
      </c>
      <c r="E23" s="10">
        <v>42</v>
      </c>
      <c r="F23" s="10">
        <v>55</v>
      </c>
      <c r="G23" s="10">
        <v>63</v>
      </c>
      <c r="H23" s="10">
        <v>34</v>
      </c>
      <c r="I23" s="10">
        <v>56</v>
      </c>
      <c r="J23" s="10">
        <v>56</v>
      </c>
      <c r="K23" s="11">
        <v>41</v>
      </c>
      <c r="L23" s="11">
        <v>21</v>
      </c>
      <c r="M23" s="11">
        <v>63</v>
      </c>
    </row>
    <row r="24" spans="2:13" ht="19.5" customHeight="1" x14ac:dyDescent="0.45">
      <c r="B24" s="42" t="s">
        <v>47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18</v>
      </c>
      <c r="J24" s="1">
        <v>21</v>
      </c>
      <c r="K24" s="12">
        <v>18</v>
      </c>
      <c r="L24" s="12">
        <v>20</v>
      </c>
      <c r="M24" s="12">
        <v>33</v>
      </c>
    </row>
    <row r="25" spans="2:13" ht="19.5" customHeight="1" x14ac:dyDescent="0.45">
      <c r="B25" s="46" t="s">
        <v>64</v>
      </c>
      <c r="C25" s="10">
        <v>32</v>
      </c>
      <c r="D25" s="10">
        <v>38</v>
      </c>
      <c r="E25" s="10">
        <v>65</v>
      </c>
      <c r="F25" s="10">
        <v>60</v>
      </c>
      <c r="G25" s="10">
        <v>37</v>
      </c>
      <c r="H25" s="10">
        <v>15</v>
      </c>
      <c r="I25" s="10">
        <v>25</v>
      </c>
      <c r="J25" s="10">
        <v>36</v>
      </c>
      <c r="K25" s="11">
        <v>35</v>
      </c>
      <c r="L25" s="11">
        <v>37</v>
      </c>
      <c r="M25" s="11">
        <v>55</v>
      </c>
    </row>
    <row r="26" spans="2:13" ht="19.5" customHeight="1" x14ac:dyDescent="0.45">
      <c r="B26" s="42" t="s">
        <v>60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22</v>
      </c>
      <c r="J26" s="1">
        <v>12</v>
      </c>
      <c r="K26" s="12">
        <v>24</v>
      </c>
      <c r="L26" s="12">
        <v>23</v>
      </c>
      <c r="M26" s="12">
        <v>34</v>
      </c>
    </row>
    <row r="27" spans="2:13" ht="19.5" customHeight="1" x14ac:dyDescent="0.45">
      <c r="B27" s="46" t="s">
        <v>42</v>
      </c>
      <c r="C27" s="10">
        <v>40</v>
      </c>
      <c r="D27" s="10">
        <v>24</v>
      </c>
      <c r="E27" s="10">
        <v>40</v>
      </c>
      <c r="F27" s="10">
        <v>34</v>
      </c>
      <c r="G27" s="10">
        <v>28</v>
      </c>
      <c r="H27" s="10">
        <v>73</v>
      </c>
      <c r="I27" s="10">
        <v>47</v>
      </c>
      <c r="J27" s="10">
        <v>44</v>
      </c>
      <c r="K27" s="11">
        <v>39</v>
      </c>
      <c r="L27" s="11">
        <v>32</v>
      </c>
      <c r="M27" s="11">
        <v>70</v>
      </c>
    </row>
    <row r="28" spans="2:13" ht="19.5" customHeight="1" x14ac:dyDescent="0.45">
      <c r="B28" s="42" t="s">
        <v>51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26</v>
      </c>
      <c r="J28" s="1">
        <v>37</v>
      </c>
      <c r="K28" s="12">
        <v>22</v>
      </c>
      <c r="L28" s="12">
        <v>28</v>
      </c>
      <c r="M28" s="12">
        <v>67</v>
      </c>
    </row>
    <row r="29" spans="2:13" ht="19.5" customHeight="1" x14ac:dyDescent="0.45">
      <c r="B29" s="46" t="s">
        <v>63</v>
      </c>
      <c r="C29" s="10">
        <v>17</v>
      </c>
      <c r="D29" s="10">
        <v>18</v>
      </c>
      <c r="E29" s="10">
        <v>50</v>
      </c>
      <c r="F29" s="10">
        <v>38</v>
      </c>
      <c r="G29" s="10">
        <v>25</v>
      </c>
      <c r="H29" s="10">
        <v>52</v>
      </c>
      <c r="I29" s="10">
        <v>27</v>
      </c>
      <c r="J29" s="10">
        <v>19</v>
      </c>
      <c r="K29" s="11">
        <v>37</v>
      </c>
      <c r="L29" s="11">
        <v>39</v>
      </c>
      <c r="M29" s="11">
        <v>65</v>
      </c>
    </row>
    <row r="30" spans="2:13" ht="19.5" customHeight="1" x14ac:dyDescent="0.45">
      <c r="B30" s="42" t="s">
        <v>44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41</v>
      </c>
      <c r="J30" s="1">
        <v>35</v>
      </c>
      <c r="K30" s="12">
        <v>28</v>
      </c>
      <c r="L30" s="12">
        <v>27</v>
      </c>
      <c r="M30" s="12">
        <v>39</v>
      </c>
    </row>
    <row r="31" spans="2:13" ht="19.5" customHeight="1" x14ac:dyDescent="0.45">
      <c r="B31" s="46" t="s">
        <v>53</v>
      </c>
      <c r="C31" s="10">
        <v>17</v>
      </c>
      <c r="D31" s="10">
        <v>37</v>
      </c>
      <c r="E31" s="10">
        <v>47</v>
      </c>
      <c r="F31" s="10">
        <v>41</v>
      </c>
      <c r="G31" s="10">
        <v>14</v>
      </c>
      <c r="H31" s="10">
        <v>59</v>
      </c>
      <c r="I31" s="10">
        <v>17</v>
      </c>
      <c r="J31" s="10">
        <v>19</v>
      </c>
      <c r="K31" s="11">
        <v>19</v>
      </c>
      <c r="L31" s="11">
        <v>23</v>
      </c>
      <c r="M31" s="11">
        <v>33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-2.5115001876240313</v>
      </c>
      <c r="J38" s="76">
        <f ca="1">$G38*(RAND()-0.5)</f>
        <v>-0.62120674886953442</v>
      </c>
      <c r="K38" s="76">
        <f ca="1">$G38*(RAND()-0.5)</f>
        <v>-2.3615499746777608</v>
      </c>
      <c r="L38" s="76">
        <f ca="1">$G38*(RAND()-0.5)</f>
        <v>4.0633645877427451</v>
      </c>
      <c r="M38" s="76">
        <f ca="1">$G38*(RAND()-0.5)</f>
        <v>-0.62094072614483409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0.56738854791141446</v>
      </c>
      <c r="J40" s="76">
        <f>CORREL($C$3:$C$31,J$3:J$31)</f>
        <v>0.99941483276183429</v>
      </c>
      <c r="K40" s="76">
        <f>CORREL($C$3:$C$31,K$3:K$31)</f>
        <v>0.44401968911309131</v>
      </c>
      <c r="L40" s="76">
        <f>CORREL($C$3:$C$31,L$3:L$31)</f>
        <v>0.29117355789634297</v>
      </c>
      <c r="M40" s="76">
        <f>CORREL($C$3:$C$31,M$3:M$31)</f>
        <v>0.19153901536789525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3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{981748C7-CDC2-4671-8E8D-4C89398B2548}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3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{EFB46182-C35B-4287-863A-E4D179AEE5F8}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{E70FF018-E8A0-4082-99F5-5502E1C8D56A}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3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{1C2D4F65-061C-4042-99DC-D7BB60A2FC5F}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{BE52415E-C535-4069-A5D7-E71DBA5A3DF4}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{5809ECE6-1CC8-44E2-BF50-936DC199CDEF}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{1AC6FAAB-E31A-4137-BE86-B03DA6E548DF}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{8AD9105A-8A0C-47B1-8AE4-5654FFFCA29A}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{C7F98B8E-D822-4119-827A-6A92ECD42CA4}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{E476AF38-A185-45E2-9315-0EB3934DBF22}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{F6F69924-D3B1-442B-BF80-FB7E008A0AC9}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81748C7-CDC2-4671-8E8D-4C89398B254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EFB46182-C35B-4287-863A-E4D179AEE5F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E70FF018-E8A0-4082-99F5-5502E1C8D56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1C2D4F65-061C-4042-99DC-D7BB60A2FC5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BE52415E-C535-4069-A5D7-E71DBA5A3DF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5809ECE6-1CC8-44E2-BF50-936DC199CDE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1AC6FAAB-E31A-4137-BE86-B03DA6E548D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8AD9105A-8A0C-47B1-8AE4-5654FFFCA29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C7F98B8E-D822-4119-827A-6A92ECD42CA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E476AF38-A185-45E2-9315-0EB3934DBF2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F6F69924-D3B1-442B-BF80-FB7E008A0AC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77DE-5C20-4230-9FEC-88BC8633B308}">
  <sheetPr codeName="Sheet96"/>
  <dimension ref="A1:N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4" ht="45" customHeight="1" x14ac:dyDescent="0.35">
      <c r="A1" s="7" t="s">
        <v>205</v>
      </c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50.15" customHeight="1" x14ac:dyDescent="0.35">
      <c r="B2" s="48" t="s">
        <v>41</v>
      </c>
      <c r="C2" s="41" t="s">
        <v>80</v>
      </c>
      <c r="D2" s="41" t="s">
        <v>75</v>
      </c>
      <c r="E2" s="41" t="s">
        <v>1</v>
      </c>
      <c r="F2" s="41" t="s">
        <v>77</v>
      </c>
      <c r="G2" s="41" t="s">
        <v>71</v>
      </c>
      <c r="H2" s="41" t="s">
        <v>73</v>
      </c>
      <c r="I2" s="41" t="s">
        <v>76</v>
      </c>
      <c r="J2" s="41" t="s">
        <v>79</v>
      </c>
      <c r="K2" s="41" t="s">
        <v>74</v>
      </c>
      <c r="L2" s="41" t="s">
        <v>78</v>
      </c>
      <c r="M2" s="41" t="s">
        <v>72</v>
      </c>
    </row>
    <row r="3" spans="1:14" ht="19.5" customHeight="1" x14ac:dyDescent="0.45">
      <c r="B3" s="42" t="s">
        <v>45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43</v>
      </c>
      <c r="J3" s="1">
        <v>41</v>
      </c>
      <c r="K3" s="1">
        <v>39</v>
      </c>
      <c r="L3" s="1">
        <v>35</v>
      </c>
      <c r="M3" s="1">
        <v>31</v>
      </c>
    </row>
    <row r="4" spans="1:14" ht="19.5" customHeight="1" x14ac:dyDescent="0.45">
      <c r="B4" s="42" t="s">
        <v>58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18</v>
      </c>
      <c r="J4" s="1">
        <v>21</v>
      </c>
      <c r="K4" s="1">
        <v>14</v>
      </c>
      <c r="L4" s="1">
        <v>24</v>
      </c>
      <c r="M4" s="1">
        <v>24</v>
      </c>
    </row>
    <row r="5" spans="1:14" ht="19.5" customHeight="1" x14ac:dyDescent="0.45">
      <c r="B5" s="42" t="s">
        <v>44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15</v>
      </c>
      <c r="J5" s="1">
        <v>48</v>
      </c>
      <c r="K5" s="1">
        <v>29</v>
      </c>
      <c r="L5" s="1">
        <v>28</v>
      </c>
      <c r="M5" s="1">
        <v>26</v>
      </c>
    </row>
    <row r="6" spans="1:14" ht="19.5" customHeight="1" x14ac:dyDescent="0.45">
      <c r="B6" s="42" t="s">
        <v>69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57</v>
      </c>
      <c r="J6" s="1">
        <v>27</v>
      </c>
      <c r="K6" s="1">
        <v>32</v>
      </c>
      <c r="L6" s="1">
        <v>44</v>
      </c>
      <c r="M6" s="1">
        <v>70</v>
      </c>
    </row>
    <row r="7" spans="1:14" ht="19.5" customHeight="1" x14ac:dyDescent="0.45">
      <c r="B7" s="42" t="s">
        <v>53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24</v>
      </c>
      <c r="J7" s="1">
        <v>21</v>
      </c>
      <c r="K7" s="1">
        <v>28</v>
      </c>
      <c r="L7" s="1">
        <v>51</v>
      </c>
      <c r="M7" s="1">
        <v>82</v>
      </c>
    </row>
    <row r="8" spans="1:14" ht="19.5" customHeight="1" x14ac:dyDescent="0.45">
      <c r="B8" s="42" t="s">
        <v>70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30</v>
      </c>
      <c r="J8" s="1">
        <v>24</v>
      </c>
      <c r="K8" s="1">
        <v>27</v>
      </c>
      <c r="L8" s="1">
        <v>22</v>
      </c>
      <c r="M8" s="1">
        <v>47</v>
      </c>
    </row>
    <row r="9" spans="1:14" ht="19.5" customHeight="1" x14ac:dyDescent="0.45">
      <c r="B9" s="42" t="s">
        <v>49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36</v>
      </c>
      <c r="J9" s="1">
        <v>24</v>
      </c>
      <c r="K9" s="1">
        <v>40</v>
      </c>
      <c r="L9" s="1">
        <v>26</v>
      </c>
      <c r="M9" s="1">
        <v>64</v>
      </c>
    </row>
    <row r="10" spans="1:14" ht="19.5" customHeight="1" x14ac:dyDescent="0.45">
      <c r="B10" s="42" t="s">
        <v>47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25</v>
      </c>
      <c r="J10" s="1">
        <v>30</v>
      </c>
      <c r="K10" s="1">
        <v>52</v>
      </c>
      <c r="L10" s="1">
        <v>31</v>
      </c>
      <c r="M10" s="1">
        <v>73</v>
      </c>
    </row>
    <row r="11" spans="1:14" ht="19.5" customHeight="1" x14ac:dyDescent="0.45">
      <c r="B11" s="42" t="s">
        <v>55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28</v>
      </c>
      <c r="J11" s="1">
        <v>16</v>
      </c>
      <c r="K11" s="1">
        <v>22</v>
      </c>
      <c r="L11" s="1">
        <v>16</v>
      </c>
      <c r="M11" s="1">
        <v>63</v>
      </c>
    </row>
    <row r="12" spans="1:14" ht="19.5" customHeight="1" x14ac:dyDescent="0.45">
      <c r="B12" s="42" t="s">
        <v>57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37</v>
      </c>
      <c r="J12" s="1">
        <v>14</v>
      </c>
      <c r="K12" s="1">
        <v>29</v>
      </c>
      <c r="L12" s="1">
        <v>12</v>
      </c>
      <c r="M12" s="1">
        <v>34</v>
      </c>
    </row>
    <row r="13" spans="1:14" ht="19.5" customHeight="1" x14ac:dyDescent="0.45">
      <c r="B13" s="42" t="s">
        <v>66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12</v>
      </c>
      <c r="J13" s="1">
        <v>17</v>
      </c>
      <c r="K13" s="1">
        <v>20</v>
      </c>
      <c r="L13" s="1">
        <v>21</v>
      </c>
      <c r="M13" s="1">
        <v>33</v>
      </c>
    </row>
    <row r="14" spans="1:14" ht="19.5" customHeight="1" x14ac:dyDescent="0.45">
      <c r="B14" s="42" t="s">
        <v>43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42</v>
      </c>
      <c r="J14" s="1">
        <v>38</v>
      </c>
      <c r="K14" s="1">
        <v>27</v>
      </c>
      <c r="L14" s="1">
        <v>19</v>
      </c>
      <c r="M14" s="1">
        <v>63</v>
      </c>
    </row>
    <row r="15" spans="1:14" ht="19.5" customHeight="1" x14ac:dyDescent="0.45">
      <c r="B15" s="42" t="s">
        <v>54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27</v>
      </c>
      <c r="J15" s="1">
        <v>13</v>
      </c>
      <c r="K15" s="1">
        <v>24</v>
      </c>
      <c r="L15" s="1">
        <v>28</v>
      </c>
      <c r="M15" s="1">
        <v>63</v>
      </c>
    </row>
    <row r="16" spans="1:14" ht="19.5" customHeight="1" x14ac:dyDescent="0.45">
      <c r="B16" s="42" t="s">
        <v>56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24</v>
      </c>
      <c r="J16" s="1">
        <v>41</v>
      </c>
      <c r="K16" s="1">
        <v>24</v>
      </c>
      <c r="L16" s="1">
        <v>53</v>
      </c>
      <c r="M16" s="1">
        <v>64</v>
      </c>
    </row>
    <row r="17" spans="2:13" ht="19.5" customHeight="1" x14ac:dyDescent="0.45">
      <c r="B17" s="42" t="s">
        <v>42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19</v>
      </c>
      <c r="J17" s="1">
        <v>31</v>
      </c>
      <c r="K17" s="1">
        <v>22</v>
      </c>
      <c r="L17" s="1">
        <v>50</v>
      </c>
      <c r="M17" s="1">
        <v>40</v>
      </c>
    </row>
    <row r="18" spans="2:13" ht="19.5" customHeight="1" x14ac:dyDescent="0.45">
      <c r="B18" s="42" t="s">
        <v>48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29</v>
      </c>
      <c r="J18" s="1">
        <v>30</v>
      </c>
      <c r="K18" s="1">
        <v>30</v>
      </c>
      <c r="L18" s="1">
        <v>37</v>
      </c>
      <c r="M18" s="1">
        <v>67</v>
      </c>
    </row>
    <row r="19" spans="2:13" ht="19.5" customHeight="1" x14ac:dyDescent="0.45">
      <c r="B19" s="42" t="s">
        <v>62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32</v>
      </c>
      <c r="J19" s="1">
        <v>36</v>
      </c>
      <c r="K19" s="1">
        <v>54</v>
      </c>
      <c r="L19" s="1">
        <v>56</v>
      </c>
      <c r="M19" s="1">
        <v>63</v>
      </c>
    </row>
    <row r="20" spans="2:13" ht="19.5" customHeight="1" x14ac:dyDescent="0.45">
      <c r="B20" s="42" t="s">
        <v>59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36</v>
      </c>
      <c r="J20" s="1">
        <v>15</v>
      </c>
      <c r="K20" s="1">
        <v>42</v>
      </c>
      <c r="L20" s="1">
        <v>24</v>
      </c>
      <c r="M20" s="1">
        <v>32</v>
      </c>
    </row>
    <row r="21" spans="2:13" ht="19.5" customHeight="1" x14ac:dyDescent="0.45">
      <c r="B21" s="42" t="s">
        <v>46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46</v>
      </c>
      <c r="J21" s="1">
        <v>58</v>
      </c>
      <c r="K21" s="1">
        <v>50</v>
      </c>
      <c r="L21" s="1">
        <v>60</v>
      </c>
      <c r="M21" s="1">
        <v>40</v>
      </c>
    </row>
    <row r="22" spans="2:13" ht="19.5" customHeight="1" x14ac:dyDescent="0.45">
      <c r="B22" s="42" t="s">
        <v>68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31</v>
      </c>
      <c r="J22" s="1">
        <v>33</v>
      </c>
      <c r="K22" s="1">
        <v>13</v>
      </c>
      <c r="L22" s="1">
        <v>28</v>
      </c>
      <c r="M22" s="1">
        <v>29</v>
      </c>
    </row>
    <row r="23" spans="2:13" ht="19.5" customHeight="1" x14ac:dyDescent="0.45">
      <c r="B23" s="42" t="s">
        <v>63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30</v>
      </c>
      <c r="J23" s="1">
        <v>40</v>
      </c>
      <c r="K23" s="1">
        <v>24</v>
      </c>
      <c r="L23" s="1">
        <v>35</v>
      </c>
      <c r="M23" s="1">
        <v>39</v>
      </c>
    </row>
    <row r="24" spans="2:13" ht="19.5" customHeight="1" x14ac:dyDescent="0.45">
      <c r="B24" s="42" t="s">
        <v>52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20</v>
      </c>
      <c r="J24" s="1">
        <v>18</v>
      </c>
      <c r="K24" s="1">
        <v>20</v>
      </c>
      <c r="L24" s="1">
        <v>19</v>
      </c>
      <c r="M24" s="1">
        <v>33</v>
      </c>
    </row>
    <row r="25" spans="2:13" ht="19.5" customHeight="1" x14ac:dyDescent="0.45">
      <c r="B25" s="42" t="s">
        <v>64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42</v>
      </c>
      <c r="J25" s="1">
        <v>27</v>
      </c>
      <c r="K25" s="1">
        <v>54</v>
      </c>
      <c r="L25" s="1">
        <v>40</v>
      </c>
      <c r="M25" s="1">
        <v>64</v>
      </c>
    </row>
    <row r="26" spans="2:13" ht="19.5" customHeight="1" x14ac:dyDescent="0.45">
      <c r="B26" s="42" t="s">
        <v>60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24</v>
      </c>
      <c r="J26" s="1">
        <v>34</v>
      </c>
      <c r="K26" s="1">
        <v>28</v>
      </c>
      <c r="L26" s="1">
        <v>25</v>
      </c>
      <c r="M26" s="1">
        <v>83</v>
      </c>
    </row>
    <row r="27" spans="2:13" ht="19.5" customHeight="1" x14ac:dyDescent="0.45">
      <c r="B27" s="42" t="s">
        <v>61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11</v>
      </c>
      <c r="J27" s="1">
        <v>28</v>
      </c>
      <c r="K27" s="1">
        <v>11</v>
      </c>
      <c r="L27" s="1">
        <v>17</v>
      </c>
      <c r="M27" s="1">
        <v>35</v>
      </c>
    </row>
    <row r="28" spans="2:13" ht="19.5" customHeight="1" x14ac:dyDescent="0.45">
      <c r="B28" s="42" t="s">
        <v>67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40</v>
      </c>
      <c r="J28" s="1">
        <v>23</v>
      </c>
      <c r="K28" s="1">
        <v>31</v>
      </c>
      <c r="L28" s="1">
        <v>36</v>
      </c>
      <c r="M28" s="1">
        <v>88</v>
      </c>
    </row>
    <row r="29" spans="2:13" ht="19.5" customHeight="1" x14ac:dyDescent="0.45">
      <c r="B29" s="42" t="s">
        <v>65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18</v>
      </c>
      <c r="J29" s="1">
        <v>40</v>
      </c>
      <c r="K29" s="1">
        <v>25</v>
      </c>
      <c r="L29" s="1">
        <v>47</v>
      </c>
      <c r="M29" s="1">
        <v>45</v>
      </c>
    </row>
    <row r="30" spans="2:13" ht="19.5" customHeight="1" x14ac:dyDescent="0.45">
      <c r="B30" s="42" t="s">
        <v>50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25</v>
      </c>
      <c r="J30" s="1">
        <v>29</v>
      </c>
      <c r="K30" s="1">
        <v>15</v>
      </c>
      <c r="L30" s="1">
        <v>19</v>
      </c>
      <c r="M30" s="1">
        <v>65</v>
      </c>
    </row>
    <row r="31" spans="2:13" ht="19.5" customHeight="1" x14ac:dyDescent="0.45">
      <c r="B31" s="42" t="s">
        <v>51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36</v>
      </c>
      <c r="J31" s="1">
        <v>40</v>
      </c>
      <c r="K31" s="1">
        <v>21</v>
      </c>
      <c r="L31" s="1">
        <v>36</v>
      </c>
      <c r="M31" s="1">
        <v>55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5" spans="2:13" x14ac:dyDescent="0.35">
      <c r="M35">
        <f>COUNTIF(I3:M31, "&lt;11")</f>
        <v>0</v>
      </c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2.8624517243929608</v>
      </c>
      <c r="J38" s="76">
        <f ca="1">$G38*(RAND()-0.5)</f>
        <v>-3.7319290770878237</v>
      </c>
      <c r="K38" s="76">
        <f ca="1">$G38*(RAND()-0.5)</f>
        <v>4.431070607832476</v>
      </c>
      <c r="L38" s="76">
        <f ca="1">$G38*(RAND()-0.5)</f>
        <v>1.3291172706510268</v>
      </c>
      <c r="M38" s="76">
        <f ca="1">$G38*(RAND()-0.5)</f>
        <v>-0.23675159182379502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0.23668659945962353</v>
      </c>
      <c r="J40" s="76">
        <f>CORREL($C$3:$C$31,J$3:J$31)</f>
        <v>0.54240714952087965</v>
      </c>
      <c r="K40" s="76">
        <f>CORREL($C$3:$C$31,K$3:K$31)</f>
        <v>0.43119213416509178</v>
      </c>
      <c r="L40" s="76">
        <f>CORREL($C$3:$C$31,L$3:L$31)</f>
        <v>0.99941483276183452</v>
      </c>
      <c r="M40" s="76">
        <f>CORREL($C$3:$C$31,M$3:M$31)</f>
        <v>0.24433326364134558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5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{04471F57-C153-4506-83A6-FBCF96D30B30}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5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{3E736340-6EED-42B4-806A-8DF9BA9310DD}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5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{F6FF128B-B2A0-406F-AAD9-7CD5675B6AC8}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5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{8328B00A-1460-4F89-B217-9236311B87E0}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5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{137F90A5-0E9E-4CDD-9E32-741492BFAA68}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5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{D7D0AE04-3679-458B-9794-BB992640990A}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4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{7A600437-AD72-461F-8517-DA03E7854557}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{6F0A9047-16F4-42D9-9B8C-AF87B699B074}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{ADD62F42-B9B2-41D5-8262-9225115B563D}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{D95BA929-6434-4FDC-883A-6DE489B115C3}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4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{57F43941-A6C6-487E-A7B5-3DC3A8AB6154}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471F57-C153-4506-83A6-FBCF96D30B3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3E736340-6EED-42B4-806A-8DF9BA9310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F6FF128B-B2A0-406F-AAD9-7CD5675B6AC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8328B00A-1460-4F89-B217-9236311B87E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137F90A5-0E9E-4CDD-9E32-741492BFAA6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D7D0AE04-3679-458B-9794-BB992640990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7A600437-AD72-461F-8517-DA03E785455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6F0A9047-16F4-42D9-9B8C-AF87B699B07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ADD62F42-B9B2-41D5-8262-9225115B563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D95BA929-6434-4FDC-883A-6DE489B115C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57F43941-A6C6-487E-A7B5-3DC3A8AB615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CD60-95D4-4317-9A6F-8F1C9793105F}">
  <sheetPr codeName="Sheet97"/>
  <dimension ref="A1:N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4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50.15" customHeight="1" x14ac:dyDescent="0.35">
      <c r="B2" s="41" t="s">
        <v>41</v>
      </c>
      <c r="C2" s="41" t="s">
        <v>80</v>
      </c>
      <c r="D2" s="41" t="s">
        <v>75</v>
      </c>
      <c r="E2" s="41" t="s">
        <v>1</v>
      </c>
      <c r="F2" s="41" t="s">
        <v>77</v>
      </c>
      <c r="G2" s="41" t="s">
        <v>71</v>
      </c>
      <c r="H2" s="41" t="s">
        <v>73</v>
      </c>
      <c r="I2" s="41" t="s">
        <v>76</v>
      </c>
      <c r="J2" s="41" t="s">
        <v>79</v>
      </c>
      <c r="K2" s="41" t="s">
        <v>74</v>
      </c>
      <c r="L2" s="41" t="s">
        <v>78</v>
      </c>
      <c r="M2" s="41" t="s">
        <v>72</v>
      </c>
    </row>
    <row r="3" spans="1:14" ht="19.5" customHeight="1" x14ac:dyDescent="0.45">
      <c r="B3" s="42" t="s">
        <v>45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43</v>
      </c>
      <c r="J3" s="1">
        <v>41</v>
      </c>
      <c r="K3" s="1">
        <v>39</v>
      </c>
      <c r="L3" s="1">
        <v>35</v>
      </c>
      <c r="M3" s="1">
        <v>31</v>
      </c>
    </row>
    <row r="4" spans="1:14" ht="19.5" customHeight="1" x14ac:dyDescent="0.45">
      <c r="B4" s="42" t="s">
        <v>58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18</v>
      </c>
      <c r="J4" s="1">
        <v>21</v>
      </c>
      <c r="K4" s="1">
        <v>14</v>
      </c>
      <c r="L4" s="1">
        <v>24</v>
      </c>
      <c r="M4" s="1">
        <v>24</v>
      </c>
    </row>
    <row r="5" spans="1:14" ht="19.5" customHeight="1" x14ac:dyDescent="0.45">
      <c r="B5" s="42" t="s">
        <v>44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15</v>
      </c>
      <c r="J5" s="1">
        <v>48</v>
      </c>
      <c r="K5" s="1">
        <v>29</v>
      </c>
      <c r="L5" s="1">
        <v>28</v>
      </c>
      <c r="M5" s="1">
        <v>26</v>
      </c>
    </row>
    <row r="6" spans="1:14" ht="19.5" customHeight="1" x14ac:dyDescent="0.45">
      <c r="B6" s="42" t="s">
        <v>69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57</v>
      </c>
      <c r="J6" s="1">
        <v>27</v>
      </c>
      <c r="K6" s="1">
        <v>32</v>
      </c>
      <c r="L6" s="1">
        <v>44</v>
      </c>
      <c r="M6" s="1">
        <v>70</v>
      </c>
    </row>
    <row r="7" spans="1:14" ht="19.5" customHeight="1" x14ac:dyDescent="0.45">
      <c r="B7" s="42" t="s">
        <v>53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24</v>
      </c>
      <c r="J7" s="1">
        <v>21</v>
      </c>
      <c r="K7" s="1">
        <v>28</v>
      </c>
      <c r="L7" s="1">
        <v>51</v>
      </c>
      <c r="M7" s="1">
        <v>82</v>
      </c>
    </row>
    <row r="8" spans="1:14" ht="19.5" customHeight="1" x14ac:dyDescent="0.45">
      <c r="B8" s="42" t="s">
        <v>70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30</v>
      </c>
      <c r="J8" s="1">
        <v>24</v>
      </c>
      <c r="K8" s="1">
        <v>27</v>
      </c>
      <c r="L8" s="1">
        <v>22</v>
      </c>
      <c r="M8" s="1">
        <v>47</v>
      </c>
    </row>
    <row r="9" spans="1:14" ht="19.5" customHeight="1" x14ac:dyDescent="0.45">
      <c r="B9" s="42" t="s">
        <v>49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36</v>
      </c>
      <c r="J9" s="1">
        <v>24</v>
      </c>
      <c r="K9" s="1">
        <v>40</v>
      </c>
      <c r="L9" s="1">
        <v>26</v>
      </c>
      <c r="M9" s="1">
        <v>64</v>
      </c>
    </row>
    <row r="10" spans="1:14" ht="19.5" customHeight="1" x14ac:dyDescent="0.45">
      <c r="B10" s="42" t="s">
        <v>47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25</v>
      </c>
      <c r="J10" s="1">
        <v>30</v>
      </c>
      <c r="K10" s="1">
        <v>52</v>
      </c>
      <c r="L10" s="1">
        <v>31</v>
      </c>
      <c r="M10" s="1">
        <v>73</v>
      </c>
    </row>
    <row r="11" spans="1:14" ht="19.5" customHeight="1" x14ac:dyDescent="0.45">
      <c r="B11" s="42" t="s">
        <v>55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28</v>
      </c>
      <c r="J11" s="1">
        <v>16</v>
      </c>
      <c r="K11" s="1">
        <v>22</v>
      </c>
      <c r="L11" s="1">
        <v>16</v>
      </c>
      <c r="M11" s="1">
        <v>63</v>
      </c>
    </row>
    <row r="12" spans="1:14" ht="19.5" customHeight="1" x14ac:dyDescent="0.45">
      <c r="B12" s="42" t="s">
        <v>57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37</v>
      </c>
      <c r="J12" s="1">
        <v>14</v>
      </c>
      <c r="K12" s="1">
        <v>29</v>
      </c>
      <c r="L12" s="1">
        <v>12</v>
      </c>
      <c r="M12" s="1">
        <v>34</v>
      </c>
    </row>
    <row r="13" spans="1:14" ht="19.5" customHeight="1" x14ac:dyDescent="0.45">
      <c r="B13" s="42" t="s">
        <v>66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12</v>
      </c>
      <c r="J13" s="1">
        <v>17</v>
      </c>
      <c r="K13" s="1">
        <v>20</v>
      </c>
      <c r="L13" s="1">
        <v>21</v>
      </c>
      <c r="M13" s="1">
        <v>33</v>
      </c>
    </row>
    <row r="14" spans="1:14" ht="19.5" customHeight="1" x14ac:dyDescent="0.45">
      <c r="B14" s="42" t="s">
        <v>43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42</v>
      </c>
      <c r="J14" s="1">
        <v>38</v>
      </c>
      <c r="K14" s="1">
        <v>27</v>
      </c>
      <c r="L14" s="1">
        <v>19</v>
      </c>
      <c r="M14" s="1">
        <v>63</v>
      </c>
    </row>
    <row r="15" spans="1:14" ht="19.5" customHeight="1" x14ac:dyDescent="0.45">
      <c r="B15" s="42" t="s">
        <v>54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27</v>
      </c>
      <c r="J15" s="1">
        <v>13</v>
      </c>
      <c r="K15" s="1">
        <v>24</v>
      </c>
      <c r="L15" s="1">
        <v>28</v>
      </c>
      <c r="M15" s="1">
        <v>63</v>
      </c>
    </row>
    <row r="16" spans="1:14" ht="19.5" customHeight="1" x14ac:dyDescent="0.45">
      <c r="B16" s="42" t="s">
        <v>56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24</v>
      </c>
      <c r="J16" s="1">
        <v>41</v>
      </c>
      <c r="K16" s="1">
        <v>24</v>
      </c>
      <c r="L16" s="1">
        <v>53</v>
      </c>
      <c r="M16" s="1">
        <v>64</v>
      </c>
    </row>
    <row r="17" spans="2:13" ht="19.5" customHeight="1" x14ac:dyDescent="0.45">
      <c r="B17" s="42" t="s">
        <v>42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19</v>
      </c>
      <c r="J17" s="1">
        <v>31</v>
      </c>
      <c r="K17" s="1">
        <v>22</v>
      </c>
      <c r="L17" s="1">
        <v>50</v>
      </c>
      <c r="M17" s="1">
        <v>40</v>
      </c>
    </row>
    <row r="18" spans="2:13" ht="19.5" customHeight="1" x14ac:dyDescent="0.45">
      <c r="B18" s="42" t="s">
        <v>48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29</v>
      </c>
      <c r="J18" s="1">
        <v>30</v>
      </c>
      <c r="K18" s="1">
        <v>30</v>
      </c>
      <c r="L18" s="1">
        <v>37</v>
      </c>
      <c r="M18" s="1">
        <v>67</v>
      </c>
    </row>
    <row r="19" spans="2:13" ht="19.5" customHeight="1" x14ac:dyDescent="0.45">
      <c r="B19" s="42" t="s">
        <v>62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32</v>
      </c>
      <c r="J19" s="1">
        <v>36</v>
      </c>
      <c r="K19" s="1">
        <v>54</v>
      </c>
      <c r="L19" s="1">
        <v>56</v>
      </c>
      <c r="M19" s="1">
        <v>63</v>
      </c>
    </row>
    <row r="20" spans="2:13" ht="19.5" customHeight="1" x14ac:dyDescent="0.45">
      <c r="B20" s="42" t="s">
        <v>59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36</v>
      </c>
      <c r="J20" s="1">
        <v>15</v>
      </c>
      <c r="K20" s="1">
        <v>42</v>
      </c>
      <c r="L20" s="1">
        <v>24</v>
      </c>
      <c r="M20" s="1">
        <v>32</v>
      </c>
    </row>
    <row r="21" spans="2:13" ht="19.5" customHeight="1" x14ac:dyDescent="0.45">
      <c r="B21" s="42" t="s">
        <v>46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46</v>
      </c>
      <c r="J21" s="1">
        <v>58</v>
      </c>
      <c r="K21" s="1">
        <v>50</v>
      </c>
      <c r="L21" s="1">
        <v>60</v>
      </c>
      <c r="M21" s="1">
        <v>40</v>
      </c>
    </row>
    <row r="22" spans="2:13" ht="19.5" customHeight="1" x14ac:dyDescent="0.45">
      <c r="B22" s="42" t="s">
        <v>68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31</v>
      </c>
      <c r="J22" s="1">
        <v>33</v>
      </c>
      <c r="K22" s="1">
        <v>13</v>
      </c>
      <c r="L22" s="1">
        <v>28</v>
      </c>
      <c r="M22" s="1">
        <v>29</v>
      </c>
    </row>
    <row r="23" spans="2:13" ht="19.5" customHeight="1" x14ac:dyDescent="0.45">
      <c r="B23" s="42" t="s">
        <v>63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30</v>
      </c>
      <c r="J23" s="1">
        <v>40</v>
      </c>
      <c r="K23" s="1">
        <v>24</v>
      </c>
      <c r="L23" s="1">
        <v>35</v>
      </c>
      <c r="M23" s="1">
        <v>39</v>
      </c>
    </row>
    <row r="24" spans="2:13" ht="19.5" customHeight="1" x14ac:dyDescent="0.45">
      <c r="B24" s="42" t="s">
        <v>52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20</v>
      </c>
      <c r="J24" s="1">
        <v>18</v>
      </c>
      <c r="K24" s="1">
        <v>20</v>
      </c>
      <c r="L24" s="1">
        <v>19</v>
      </c>
      <c r="M24" s="1">
        <v>33</v>
      </c>
    </row>
    <row r="25" spans="2:13" ht="19.5" customHeight="1" x14ac:dyDescent="0.45">
      <c r="B25" s="42" t="s">
        <v>64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42</v>
      </c>
      <c r="J25" s="1">
        <v>27</v>
      </c>
      <c r="K25" s="1">
        <v>54</v>
      </c>
      <c r="L25" s="1">
        <v>40</v>
      </c>
      <c r="M25" s="1">
        <v>64</v>
      </c>
    </row>
    <row r="26" spans="2:13" ht="19.5" customHeight="1" x14ac:dyDescent="0.45">
      <c r="B26" s="42" t="s">
        <v>60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24</v>
      </c>
      <c r="J26" s="1">
        <v>34</v>
      </c>
      <c r="K26" s="1">
        <v>28</v>
      </c>
      <c r="L26" s="1">
        <v>25</v>
      </c>
      <c r="M26" s="1">
        <v>83</v>
      </c>
    </row>
    <row r="27" spans="2:13" ht="19.5" customHeight="1" x14ac:dyDescent="0.45">
      <c r="B27" s="42" t="s">
        <v>61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11</v>
      </c>
      <c r="J27" s="1">
        <v>28</v>
      </c>
      <c r="K27" s="1">
        <v>11</v>
      </c>
      <c r="L27" s="1">
        <v>17</v>
      </c>
      <c r="M27" s="1">
        <v>35</v>
      </c>
    </row>
    <row r="28" spans="2:13" ht="19.5" customHeight="1" x14ac:dyDescent="0.45">
      <c r="B28" s="42" t="s">
        <v>67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40</v>
      </c>
      <c r="J28" s="1">
        <v>23</v>
      </c>
      <c r="K28" s="1">
        <v>31</v>
      </c>
      <c r="L28" s="1">
        <v>36</v>
      </c>
      <c r="M28" s="1">
        <v>88</v>
      </c>
    </row>
    <row r="29" spans="2:13" ht="19.5" customHeight="1" x14ac:dyDescent="0.45">
      <c r="B29" s="42" t="s">
        <v>65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18</v>
      </c>
      <c r="J29" s="1">
        <v>40</v>
      </c>
      <c r="K29" s="1">
        <v>25</v>
      </c>
      <c r="L29" s="1">
        <v>47</v>
      </c>
      <c r="M29" s="1">
        <v>45</v>
      </c>
    </row>
    <row r="30" spans="2:13" ht="19.5" customHeight="1" x14ac:dyDescent="0.45">
      <c r="B30" s="42" t="s">
        <v>50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25</v>
      </c>
      <c r="J30" s="1">
        <v>29</v>
      </c>
      <c r="K30" s="1">
        <v>15</v>
      </c>
      <c r="L30" s="1">
        <v>19</v>
      </c>
      <c r="M30" s="1">
        <v>65</v>
      </c>
    </row>
    <row r="31" spans="2:13" ht="19.5" customHeight="1" x14ac:dyDescent="0.45">
      <c r="B31" s="42" t="s">
        <v>51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36</v>
      </c>
      <c r="J31" s="1">
        <v>40</v>
      </c>
      <c r="K31" s="1">
        <v>21</v>
      </c>
      <c r="L31" s="1">
        <v>36</v>
      </c>
      <c r="M31" s="1">
        <v>55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-7.4408443733043228</v>
      </c>
      <c r="J38" s="76">
        <f ca="1">$G38*(RAND()-0.5)</f>
        <v>-2.9088717258166992</v>
      </c>
      <c r="K38" s="76">
        <f ca="1">$G38*(RAND()-0.5)</f>
        <v>6.9335668673252879</v>
      </c>
      <c r="L38" s="76">
        <f ca="1">$G38*(RAND()-0.5)</f>
        <v>3.1549856011364676</v>
      </c>
      <c r="M38" s="76">
        <f ca="1">$G38*(RAND()-0.5)</f>
        <v>-4.4119208447762412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0.23668659945962353</v>
      </c>
      <c r="J40" s="76">
        <f>CORREL($C$3:$C$31,J$3:J$31)</f>
        <v>0.54240714952087965</v>
      </c>
      <c r="K40" s="76">
        <f>CORREL($C$3:$C$31,K$3:K$31)</f>
        <v>0.43119213416509178</v>
      </c>
      <c r="L40" s="76">
        <f>CORREL($C$3:$C$31,L$3:L$31)</f>
        <v>0.99941483276183452</v>
      </c>
      <c r="M40" s="76">
        <f>CORREL($C$3:$C$31,M$3:M$31)</f>
        <v>0.24433326364134558</v>
      </c>
    </row>
    <row r="41" spans="2:13" ht="18.5" x14ac:dyDescent="0.3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{2AD9A51F-E139-4C5C-A043-BA691786C9EB}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{A29D236F-4247-436E-93BB-683567439D74}</x14:id>
        </ext>
      </extLst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6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{B3DE61FE-343B-4354-9520-3E8495148FFF}</x14:id>
        </ext>
      </extLst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{9EFEFF6C-0EE9-4C9D-88B4-4D168E8082CA}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{69E721AC-010F-495A-96A0-F02099BF15C1}</x14:id>
        </ext>
      </extLst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6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{836F0A49-CDAB-4FBB-9254-0BEC15BEE666}</x14:id>
        </ext>
      </extLst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{CA46D864-E2BC-4CCE-9C2A-FFC785646F42}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{A33B9404-1B82-414D-AFB7-7BE0CB134751}</x14:id>
        </ext>
      </extLst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6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{D65C9270-46AA-49FC-9DEC-B2F40D27E5A9}</x14:id>
        </ext>
      </extLst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{137F9D95-07DB-46E5-9C5D-D783CB9C01C3}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{7EDB2991-4D4F-4CE6-8E49-EC9DA443416C}</x14:id>
        </ext>
      </extLst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6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{C54A16FD-6C39-4B6B-BE29-99C3CDBCB41F}</x14:id>
        </ext>
      </extLst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{61001F8C-ED7A-473E-91F5-73FED818EFA2}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{EF1336FF-A168-41B2-AE48-5EF186683732}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6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{A13D427D-F38D-44EE-9F03-BB6BE4A171DE}</x14:id>
        </ext>
      </extLst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{E7076AC1-DDF4-4934-BD5F-A636440FFC05}</x14:id>
        </ext>
      </extLst>
    </cfRule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{3CF2EA70-76E2-457E-BDFF-3C23BC68A117}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6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{ABCAE859-9365-45F0-87BE-E2124F3A1BC6}</x14:id>
        </ext>
      </extLst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{480DB5A8-8A6D-4728-B032-D35050915DDD}</x14:id>
        </ext>
      </extLst>
    </cfRule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{21708647-6079-4C58-9E73-AC0476BBE9EF}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6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{AFF13549-E654-4579-9679-1521F6BD8BE3}</x14:id>
        </ext>
      </extLst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{BAC88C6F-FE4F-42D6-8AC1-0B32080021FD}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{5520E2E2-FDCF-4546-8485-AEA65CD2CAFA}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5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{FFC82663-0F47-4D4B-9678-896D749B9862}</x14:id>
        </ext>
      </extLst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{3106E2F8-50DD-4723-9E13-7F620D4CCA6A}</x14:id>
        </ext>
      </extLst>
    </cfRule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{62D443F5-A35C-4209-BAB4-731D62A38E12}</x14:id>
        </ext>
      </extLst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5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{03AC9D12-5B49-4BC4-9CC5-F11ABF6F71A4}</x14:id>
        </ext>
      </extLst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{47913C3E-FB39-4FF8-B2AA-2AD62FF94F8A}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{4C407EF3-C646-4B3D-A933-D9F483CFDC6D}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5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{50ADFDF9-3F81-4C40-93B9-26D7E2A82B5D}</x14:id>
        </ext>
      </extLst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{32D22C9C-972D-4FD1-93C1-A0F9E01AA522}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{DF7E5A19-DEA4-432D-811A-9611BB422941}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{BCDC59EA-4CF4-47E3-B6F9-EC164BF2805C}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AD9A51F-E139-4C5C-A043-BA691786C9E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29D236F-4247-436E-93BB-683567439D7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B3DE61FE-343B-4354-9520-3E8495148FF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9EFEFF6C-0EE9-4C9D-88B4-4D168E8082C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9E721AC-010F-495A-96A0-F02099BF15C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836F0A49-CDAB-4FBB-9254-0BEC15BEE66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CA46D864-E2BC-4CCE-9C2A-FFC785646F4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33B9404-1B82-414D-AFB7-7BE0CB13475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D65C9270-46AA-49FC-9DEC-B2F40D27E5A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137F9D95-07DB-46E5-9C5D-D783CB9C01C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EDB2991-4D4F-4CE6-8E49-EC9DA443416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C54A16FD-6C39-4B6B-BE29-99C3CDBCB41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61001F8C-ED7A-473E-91F5-73FED818EFA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F1336FF-A168-41B2-AE48-5EF18668373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A13D427D-F38D-44EE-9F03-BB6BE4A171D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E7076AC1-DDF4-4934-BD5F-A636440FFC0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CF2EA70-76E2-457E-BDFF-3C23BC68A11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ABCAE859-9365-45F0-87BE-E2124F3A1BC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480DB5A8-8A6D-4728-B032-D35050915D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1708647-6079-4C58-9E73-AC0476BBE9E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AFF13549-E654-4579-9679-1521F6BD8BE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BAC88C6F-FE4F-42D6-8AC1-0B32080021F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520E2E2-FDCF-4546-8485-AEA65CD2CAF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FFC82663-0F47-4D4B-9678-896D749B986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3106E2F8-50DD-4723-9E13-7F620D4CCA6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2D443F5-A35C-4209-BAB4-731D62A38E1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03AC9D12-5B49-4BC4-9CC5-F11ABF6F71A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47913C3E-FB39-4FF8-B2AA-2AD62FF94F8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C407EF3-C646-4B3D-A933-D9F483CFDC6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50ADFDF9-3F81-4C40-93B9-26D7E2A82B5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32D22C9C-972D-4FD1-93C1-A0F9E01AA52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F7E5A19-DEA4-432D-811A-9611BB42294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  <x14:conditionalFormatting xmlns:xm="http://schemas.microsoft.com/office/excel/2006/main">
          <x14:cfRule type="dataBar" id="{BCDC59EA-4CF4-47E3-B6F9-EC164BF2805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1DD6-C52B-4AEC-9F8F-CED2A6E6F488}">
  <sheetPr codeName="Sheet98"/>
  <dimension ref="A1:N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4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50.15" customHeight="1" x14ac:dyDescent="0.35">
      <c r="B2" s="41" t="s">
        <v>41</v>
      </c>
      <c r="C2" s="41" t="s">
        <v>80</v>
      </c>
      <c r="D2" s="41" t="s">
        <v>75</v>
      </c>
      <c r="E2" s="41" t="s">
        <v>1</v>
      </c>
      <c r="F2" s="41" t="s">
        <v>77</v>
      </c>
      <c r="G2" s="41" t="s">
        <v>71</v>
      </c>
      <c r="H2" s="41" t="s">
        <v>73</v>
      </c>
      <c r="I2" s="41" t="s">
        <v>76</v>
      </c>
      <c r="J2" s="41" t="s">
        <v>79</v>
      </c>
      <c r="K2" s="41" t="s">
        <v>74</v>
      </c>
      <c r="L2" s="41" t="s">
        <v>78</v>
      </c>
      <c r="M2" s="41" t="s">
        <v>72</v>
      </c>
    </row>
    <row r="3" spans="1:14" ht="19.5" customHeight="1" x14ac:dyDescent="0.45">
      <c r="B3" s="46" t="s">
        <v>45</v>
      </c>
      <c r="C3" s="10">
        <v>31</v>
      </c>
      <c r="D3" s="10">
        <v>36</v>
      </c>
      <c r="E3" s="10">
        <v>59</v>
      </c>
      <c r="F3" s="10">
        <v>40</v>
      </c>
      <c r="G3" s="10">
        <v>36</v>
      </c>
      <c r="H3" s="10">
        <v>19</v>
      </c>
      <c r="I3" s="10">
        <v>43</v>
      </c>
      <c r="J3" s="10">
        <v>41</v>
      </c>
      <c r="K3" s="11">
        <v>39</v>
      </c>
      <c r="L3" s="11">
        <v>35</v>
      </c>
      <c r="M3" s="11">
        <v>31</v>
      </c>
    </row>
    <row r="4" spans="1:14" ht="19.5" customHeight="1" x14ac:dyDescent="0.45">
      <c r="B4" s="42" t="s">
        <v>58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18</v>
      </c>
      <c r="J4" s="1">
        <v>21</v>
      </c>
      <c r="K4" s="12">
        <v>14</v>
      </c>
      <c r="L4" s="12">
        <v>24</v>
      </c>
      <c r="M4" s="12">
        <v>24</v>
      </c>
    </row>
    <row r="5" spans="1:14" ht="19.5" customHeight="1" x14ac:dyDescent="0.45">
      <c r="B5" s="46" t="s">
        <v>44</v>
      </c>
      <c r="C5" s="10">
        <v>25</v>
      </c>
      <c r="D5" s="10">
        <v>18</v>
      </c>
      <c r="E5" s="10">
        <v>61</v>
      </c>
      <c r="F5" s="10">
        <v>37</v>
      </c>
      <c r="G5" s="10">
        <v>24</v>
      </c>
      <c r="H5" s="10">
        <v>45</v>
      </c>
      <c r="I5" s="10">
        <v>15</v>
      </c>
      <c r="J5" s="10">
        <v>48</v>
      </c>
      <c r="K5" s="11">
        <v>29</v>
      </c>
      <c r="L5" s="11">
        <v>28</v>
      </c>
      <c r="M5" s="11">
        <v>26</v>
      </c>
    </row>
    <row r="6" spans="1:14" ht="19.5" customHeight="1" x14ac:dyDescent="0.45">
      <c r="B6" s="42" t="s">
        <v>69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57</v>
      </c>
      <c r="J6" s="1">
        <v>27</v>
      </c>
      <c r="K6" s="12">
        <v>32</v>
      </c>
      <c r="L6" s="12">
        <v>44</v>
      </c>
      <c r="M6" s="12">
        <v>70</v>
      </c>
    </row>
    <row r="7" spans="1:14" ht="19.5" customHeight="1" x14ac:dyDescent="0.45">
      <c r="B7" s="46" t="s">
        <v>53</v>
      </c>
      <c r="C7" s="10">
        <v>46</v>
      </c>
      <c r="D7" s="10">
        <v>14</v>
      </c>
      <c r="E7" s="10">
        <v>45</v>
      </c>
      <c r="F7" s="10">
        <v>30</v>
      </c>
      <c r="G7" s="10">
        <v>40</v>
      </c>
      <c r="H7" s="10">
        <v>35</v>
      </c>
      <c r="I7" s="10">
        <v>24</v>
      </c>
      <c r="J7" s="10">
        <v>21</v>
      </c>
      <c r="K7" s="11">
        <v>28</v>
      </c>
      <c r="L7" s="11">
        <v>51</v>
      </c>
      <c r="M7" s="11">
        <v>82</v>
      </c>
    </row>
    <row r="8" spans="1:14" ht="19.5" customHeight="1" x14ac:dyDescent="0.45">
      <c r="B8" s="42" t="s">
        <v>70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30</v>
      </c>
      <c r="J8" s="1">
        <v>24</v>
      </c>
      <c r="K8" s="12">
        <v>27</v>
      </c>
      <c r="L8" s="12">
        <v>22</v>
      </c>
      <c r="M8" s="12">
        <v>47</v>
      </c>
    </row>
    <row r="9" spans="1:14" ht="19.5" customHeight="1" x14ac:dyDescent="0.45">
      <c r="B9" s="46" t="s">
        <v>49</v>
      </c>
      <c r="C9" s="10">
        <v>23</v>
      </c>
      <c r="D9" s="10">
        <v>21</v>
      </c>
      <c r="E9" s="10">
        <v>33</v>
      </c>
      <c r="F9" s="10">
        <v>33</v>
      </c>
      <c r="G9" s="10">
        <v>11</v>
      </c>
      <c r="H9" s="10">
        <v>40</v>
      </c>
      <c r="I9" s="10">
        <v>36</v>
      </c>
      <c r="J9" s="10">
        <v>24</v>
      </c>
      <c r="K9" s="11">
        <v>40</v>
      </c>
      <c r="L9" s="11">
        <v>26</v>
      </c>
      <c r="M9" s="11">
        <v>64</v>
      </c>
    </row>
    <row r="10" spans="1:14" ht="19.5" customHeight="1" x14ac:dyDescent="0.45">
      <c r="B10" s="42" t="s">
        <v>47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25</v>
      </c>
      <c r="J10" s="1">
        <v>30</v>
      </c>
      <c r="K10" s="12">
        <v>52</v>
      </c>
      <c r="L10" s="12">
        <v>31</v>
      </c>
      <c r="M10" s="12">
        <v>73</v>
      </c>
    </row>
    <row r="11" spans="1:14" ht="19.5" customHeight="1" x14ac:dyDescent="0.45">
      <c r="B11" s="46" t="s">
        <v>55</v>
      </c>
      <c r="C11" s="10">
        <v>14</v>
      </c>
      <c r="D11" s="10">
        <v>21</v>
      </c>
      <c r="E11" s="10">
        <v>22</v>
      </c>
      <c r="F11" s="10">
        <v>84</v>
      </c>
      <c r="G11" s="10">
        <v>56</v>
      </c>
      <c r="H11" s="10">
        <v>98</v>
      </c>
      <c r="I11" s="10">
        <v>28</v>
      </c>
      <c r="J11" s="10">
        <v>16</v>
      </c>
      <c r="K11" s="11">
        <v>22</v>
      </c>
      <c r="L11" s="11">
        <v>16</v>
      </c>
      <c r="M11" s="11">
        <v>63</v>
      </c>
    </row>
    <row r="12" spans="1:14" ht="19.5" customHeight="1" x14ac:dyDescent="0.45">
      <c r="B12" s="42" t="s">
        <v>57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37</v>
      </c>
      <c r="J12" s="1">
        <v>14</v>
      </c>
      <c r="K12" s="12">
        <v>29</v>
      </c>
      <c r="L12" s="12">
        <v>12</v>
      </c>
      <c r="M12" s="12">
        <v>34</v>
      </c>
    </row>
    <row r="13" spans="1:14" ht="19.5" customHeight="1" x14ac:dyDescent="0.45">
      <c r="B13" s="46" t="s">
        <v>66</v>
      </c>
      <c r="C13" s="10">
        <v>18</v>
      </c>
      <c r="D13" s="10">
        <v>18</v>
      </c>
      <c r="E13" s="10">
        <v>73</v>
      </c>
      <c r="F13" s="10">
        <v>52</v>
      </c>
      <c r="G13" s="10">
        <v>27</v>
      </c>
      <c r="H13" s="10">
        <v>42</v>
      </c>
      <c r="I13" s="10">
        <v>12</v>
      </c>
      <c r="J13" s="10">
        <v>17</v>
      </c>
      <c r="K13" s="11">
        <v>20</v>
      </c>
      <c r="L13" s="11">
        <v>21</v>
      </c>
      <c r="M13" s="11">
        <v>33</v>
      </c>
    </row>
    <row r="14" spans="1:14" ht="19.5" customHeight="1" x14ac:dyDescent="0.45">
      <c r="B14" s="42" t="s">
        <v>43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42</v>
      </c>
      <c r="J14" s="1">
        <v>38</v>
      </c>
      <c r="K14" s="12">
        <v>27</v>
      </c>
      <c r="L14" s="12">
        <v>19</v>
      </c>
      <c r="M14" s="12">
        <v>63</v>
      </c>
    </row>
    <row r="15" spans="1:14" ht="19.5" customHeight="1" x14ac:dyDescent="0.45">
      <c r="B15" s="46" t="s">
        <v>54</v>
      </c>
      <c r="C15" s="10">
        <v>25</v>
      </c>
      <c r="D15" s="10">
        <v>61</v>
      </c>
      <c r="E15" s="10">
        <v>55</v>
      </c>
      <c r="F15" s="10">
        <v>90</v>
      </c>
      <c r="G15" s="10">
        <v>41</v>
      </c>
      <c r="H15" s="10">
        <v>65</v>
      </c>
      <c r="I15" s="10">
        <v>27</v>
      </c>
      <c r="J15" s="10">
        <v>13</v>
      </c>
      <c r="K15" s="11">
        <v>24</v>
      </c>
      <c r="L15" s="11">
        <v>28</v>
      </c>
      <c r="M15" s="11">
        <v>63</v>
      </c>
    </row>
    <row r="16" spans="1:14" ht="19.5" customHeight="1" x14ac:dyDescent="0.45">
      <c r="B16" s="42" t="s">
        <v>56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24</v>
      </c>
      <c r="J16" s="1">
        <v>41</v>
      </c>
      <c r="K16" s="12">
        <v>24</v>
      </c>
      <c r="L16" s="12">
        <v>53</v>
      </c>
      <c r="M16" s="12">
        <v>64</v>
      </c>
    </row>
    <row r="17" spans="2:13" ht="19.5" customHeight="1" x14ac:dyDescent="0.45">
      <c r="B17" s="46" t="s">
        <v>42</v>
      </c>
      <c r="C17" s="10">
        <v>46</v>
      </c>
      <c r="D17" s="10">
        <v>20</v>
      </c>
      <c r="E17" s="10">
        <v>69</v>
      </c>
      <c r="F17" s="10">
        <v>85</v>
      </c>
      <c r="G17" s="10">
        <v>38</v>
      </c>
      <c r="H17" s="10">
        <v>27</v>
      </c>
      <c r="I17" s="10">
        <v>19</v>
      </c>
      <c r="J17" s="10">
        <v>31</v>
      </c>
      <c r="K17" s="11">
        <v>22</v>
      </c>
      <c r="L17" s="11">
        <v>50</v>
      </c>
      <c r="M17" s="11">
        <v>40</v>
      </c>
    </row>
    <row r="18" spans="2:13" ht="19.5" customHeight="1" x14ac:dyDescent="0.45">
      <c r="B18" s="42" t="s">
        <v>48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29</v>
      </c>
      <c r="J18" s="1">
        <v>30</v>
      </c>
      <c r="K18" s="12">
        <v>30</v>
      </c>
      <c r="L18" s="12">
        <v>37</v>
      </c>
      <c r="M18" s="12">
        <v>67</v>
      </c>
    </row>
    <row r="19" spans="2:13" ht="19.5" customHeight="1" x14ac:dyDescent="0.45">
      <c r="B19" s="46" t="s">
        <v>62</v>
      </c>
      <c r="C19" s="10">
        <v>50</v>
      </c>
      <c r="D19" s="10">
        <v>64</v>
      </c>
      <c r="E19" s="10">
        <v>42</v>
      </c>
      <c r="F19" s="10">
        <v>55</v>
      </c>
      <c r="G19" s="10">
        <v>63</v>
      </c>
      <c r="H19" s="10">
        <v>34</v>
      </c>
      <c r="I19" s="10">
        <v>32</v>
      </c>
      <c r="J19" s="10">
        <v>36</v>
      </c>
      <c r="K19" s="11">
        <v>54</v>
      </c>
      <c r="L19" s="11">
        <v>56</v>
      </c>
      <c r="M19" s="11">
        <v>63</v>
      </c>
    </row>
    <row r="20" spans="2:13" ht="19.5" customHeight="1" x14ac:dyDescent="0.45">
      <c r="B20" s="42" t="s">
        <v>59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36</v>
      </c>
      <c r="J20" s="1">
        <v>15</v>
      </c>
      <c r="K20" s="12">
        <v>42</v>
      </c>
      <c r="L20" s="12">
        <v>24</v>
      </c>
      <c r="M20" s="12">
        <v>32</v>
      </c>
    </row>
    <row r="21" spans="2:13" ht="19.5" customHeight="1" x14ac:dyDescent="0.45">
      <c r="B21" s="46" t="s">
        <v>46</v>
      </c>
      <c r="C21" s="10">
        <v>54</v>
      </c>
      <c r="D21" s="10">
        <v>42</v>
      </c>
      <c r="E21" s="10">
        <v>88</v>
      </c>
      <c r="F21" s="10">
        <v>32</v>
      </c>
      <c r="G21" s="10">
        <v>73</v>
      </c>
      <c r="H21" s="10">
        <v>72</v>
      </c>
      <c r="I21" s="10">
        <v>46</v>
      </c>
      <c r="J21" s="10">
        <v>58</v>
      </c>
      <c r="K21" s="11">
        <v>50</v>
      </c>
      <c r="L21" s="11">
        <v>60</v>
      </c>
      <c r="M21" s="11">
        <v>40</v>
      </c>
    </row>
    <row r="22" spans="2:13" ht="19.5" customHeight="1" x14ac:dyDescent="0.45">
      <c r="B22" s="42" t="s">
        <v>68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31</v>
      </c>
      <c r="J22" s="1">
        <v>33</v>
      </c>
      <c r="K22" s="12">
        <v>13</v>
      </c>
      <c r="L22" s="12">
        <v>28</v>
      </c>
      <c r="M22" s="12">
        <v>29</v>
      </c>
    </row>
    <row r="23" spans="2:13" ht="19.5" customHeight="1" x14ac:dyDescent="0.45">
      <c r="B23" s="46" t="s">
        <v>63</v>
      </c>
      <c r="C23" s="10">
        <v>31</v>
      </c>
      <c r="D23" s="10">
        <v>49</v>
      </c>
      <c r="E23" s="10">
        <v>49</v>
      </c>
      <c r="F23" s="10">
        <v>86</v>
      </c>
      <c r="G23" s="10">
        <v>18</v>
      </c>
      <c r="H23" s="10">
        <v>80</v>
      </c>
      <c r="I23" s="10">
        <v>30</v>
      </c>
      <c r="J23" s="10">
        <v>40</v>
      </c>
      <c r="K23" s="11">
        <v>24</v>
      </c>
      <c r="L23" s="11">
        <v>35</v>
      </c>
      <c r="M23" s="11">
        <v>39</v>
      </c>
    </row>
    <row r="24" spans="2:13" ht="19.5" customHeight="1" x14ac:dyDescent="0.45">
      <c r="B24" s="42" t="s">
        <v>52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20</v>
      </c>
      <c r="J24" s="1">
        <v>18</v>
      </c>
      <c r="K24" s="12">
        <v>20</v>
      </c>
      <c r="L24" s="12">
        <v>19</v>
      </c>
      <c r="M24" s="12">
        <v>33</v>
      </c>
    </row>
    <row r="25" spans="2:13" ht="19.5" customHeight="1" x14ac:dyDescent="0.45">
      <c r="B25" s="46" t="s">
        <v>64</v>
      </c>
      <c r="C25" s="10">
        <v>36</v>
      </c>
      <c r="D25" s="10">
        <v>46</v>
      </c>
      <c r="E25" s="10">
        <v>77</v>
      </c>
      <c r="F25" s="10">
        <v>46</v>
      </c>
      <c r="G25" s="10">
        <v>14</v>
      </c>
      <c r="H25" s="10">
        <v>57</v>
      </c>
      <c r="I25" s="10">
        <v>42</v>
      </c>
      <c r="J25" s="10">
        <v>27</v>
      </c>
      <c r="K25" s="11">
        <v>54</v>
      </c>
      <c r="L25" s="11">
        <v>40</v>
      </c>
      <c r="M25" s="11">
        <v>64</v>
      </c>
    </row>
    <row r="26" spans="2:13" ht="19.5" customHeight="1" x14ac:dyDescent="0.45">
      <c r="B26" s="42" t="s">
        <v>60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24</v>
      </c>
      <c r="J26" s="1">
        <v>34</v>
      </c>
      <c r="K26" s="12">
        <v>28</v>
      </c>
      <c r="L26" s="12">
        <v>25</v>
      </c>
      <c r="M26" s="12">
        <v>83</v>
      </c>
    </row>
    <row r="27" spans="2:13" ht="19.5" customHeight="1" x14ac:dyDescent="0.45">
      <c r="B27" s="46" t="s">
        <v>61</v>
      </c>
      <c r="C27" s="10">
        <v>15</v>
      </c>
      <c r="D27" s="10">
        <v>38</v>
      </c>
      <c r="E27" s="10">
        <v>83</v>
      </c>
      <c r="F27" s="10">
        <v>78</v>
      </c>
      <c r="G27" s="10">
        <v>38</v>
      </c>
      <c r="H27" s="10">
        <v>62</v>
      </c>
      <c r="I27" s="10">
        <v>11</v>
      </c>
      <c r="J27" s="10">
        <v>28</v>
      </c>
      <c r="K27" s="11">
        <v>11</v>
      </c>
      <c r="L27" s="11">
        <v>17</v>
      </c>
      <c r="M27" s="11">
        <v>35</v>
      </c>
    </row>
    <row r="28" spans="2:13" ht="19.5" customHeight="1" x14ac:dyDescent="0.45">
      <c r="B28" s="42" t="s">
        <v>67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40</v>
      </c>
      <c r="J28" s="1">
        <v>23</v>
      </c>
      <c r="K28" s="12">
        <v>31</v>
      </c>
      <c r="L28" s="12">
        <v>36</v>
      </c>
      <c r="M28" s="12">
        <v>88</v>
      </c>
    </row>
    <row r="29" spans="2:13" ht="19.5" customHeight="1" x14ac:dyDescent="0.45">
      <c r="B29" s="46" t="s">
        <v>65</v>
      </c>
      <c r="C29" s="10">
        <v>43</v>
      </c>
      <c r="D29" s="10">
        <v>32</v>
      </c>
      <c r="E29" s="10">
        <v>37</v>
      </c>
      <c r="F29" s="10">
        <v>42</v>
      </c>
      <c r="G29" s="10">
        <v>25</v>
      </c>
      <c r="H29" s="10">
        <v>37</v>
      </c>
      <c r="I29" s="10">
        <v>18</v>
      </c>
      <c r="J29" s="10">
        <v>40</v>
      </c>
      <c r="K29" s="11">
        <v>25</v>
      </c>
      <c r="L29" s="11">
        <v>47</v>
      </c>
      <c r="M29" s="11">
        <v>45</v>
      </c>
    </row>
    <row r="30" spans="2:13" ht="19.5" customHeight="1" x14ac:dyDescent="0.45">
      <c r="B30" s="42" t="s">
        <v>50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25</v>
      </c>
      <c r="J30" s="1">
        <v>29</v>
      </c>
      <c r="K30" s="12">
        <v>15</v>
      </c>
      <c r="L30" s="12">
        <v>19</v>
      </c>
      <c r="M30" s="12">
        <v>65</v>
      </c>
    </row>
    <row r="31" spans="2:13" ht="19.5" customHeight="1" x14ac:dyDescent="0.45">
      <c r="B31" s="46" t="s">
        <v>51</v>
      </c>
      <c r="C31" s="10">
        <v>32</v>
      </c>
      <c r="D31" s="10">
        <v>38</v>
      </c>
      <c r="E31" s="10">
        <v>65</v>
      </c>
      <c r="F31" s="10">
        <v>60</v>
      </c>
      <c r="G31" s="10">
        <v>37</v>
      </c>
      <c r="H31" s="10">
        <v>15</v>
      </c>
      <c r="I31" s="10">
        <v>36</v>
      </c>
      <c r="J31" s="10">
        <v>40</v>
      </c>
      <c r="K31" s="11">
        <v>21</v>
      </c>
      <c r="L31" s="11">
        <v>36</v>
      </c>
      <c r="M31" s="11">
        <v>55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-2.1294941626294683</v>
      </c>
      <c r="J38" s="76">
        <f ca="1">$G38*(RAND()-0.5)</f>
        <v>-4.6898757649956258</v>
      </c>
      <c r="K38" s="76">
        <f ca="1">$G38*(RAND()-0.5)</f>
        <v>-3.2894945196337284</v>
      </c>
      <c r="L38" s="76">
        <f ca="1">$G38*(RAND()-0.5)</f>
        <v>4.9519473137590158</v>
      </c>
      <c r="M38" s="76">
        <f ca="1">$G38*(RAND()-0.5)</f>
        <v>-4.9974729976491936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0.23668659945962353</v>
      </c>
      <c r="J40" s="76">
        <f>CORREL($C$3:$C$31,J$3:J$31)</f>
        <v>0.54240714952087965</v>
      </c>
      <c r="K40" s="76">
        <f>CORREL($C$3:$C$31,K$3:K$31)</f>
        <v>0.43119213416509178</v>
      </c>
      <c r="L40" s="76">
        <f>CORREL($C$3:$C$31,L$3:L$31)</f>
        <v>0.99941483276183452</v>
      </c>
      <c r="M40" s="76">
        <f>CORREL($C$3:$C$31,M$3:M$31)</f>
        <v>0.24433326364134558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3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{43958B08-13D0-4B9F-9448-FFEDA1D23BE1}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3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{081904B1-3680-4453-AA78-43619005BEE3}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{98C68F12-F475-4403-923F-A572E9F2A4C0}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3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{6E5394FE-3B85-490F-821C-DE7CD6792805}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{C192D4E5-9862-4DB7-888C-BDD34DDD4026}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{5B6063D5-ECF9-4C46-980F-5B1EED958517}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{D9DB980F-C4D1-4B27-972A-B1480124F4A7}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{4129A169-7BB9-49A6-B054-E84BCCC2CCC7}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{215F093C-ED43-4D2C-A787-DC4C09127AF3}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{610F08DE-1528-407D-B5B7-01146E2D3E9A}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{A4313AEB-960E-47AC-9839-FEAA80A44E2F}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3958B08-13D0-4B9F-9448-FFEDA1D23BE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081904B1-3680-4453-AA78-43619005BEE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98C68F12-F475-4403-923F-A572E9F2A4C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6E5394FE-3B85-490F-821C-DE7CD679280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C192D4E5-9862-4DB7-888C-BDD34DDD402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5B6063D5-ECF9-4C46-980F-5B1EED95851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D9DB980F-C4D1-4B27-972A-B1480124F4A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4129A169-7BB9-49A6-B054-E84BCCC2CCC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215F093C-ED43-4D2C-A787-DC4C09127AF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610F08DE-1528-407D-B5B7-01146E2D3E9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A4313AEB-960E-47AC-9839-FEAA80A44E2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2FCB-EB79-4D2A-9218-74017AAD952A}">
  <sheetPr codeName="Sheet99"/>
  <dimension ref="A1:N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4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50.15" customHeight="1" x14ac:dyDescent="0.35">
      <c r="B2" s="41" t="s">
        <v>41</v>
      </c>
      <c r="C2" s="41" t="s">
        <v>80</v>
      </c>
      <c r="D2" s="41" t="s">
        <v>75</v>
      </c>
      <c r="E2" s="41" t="s">
        <v>1</v>
      </c>
      <c r="F2" s="41" t="s">
        <v>77</v>
      </c>
      <c r="G2" s="41" t="s">
        <v>71</v>
      </c>
      <c r="H2" s="41" t="s">
        <v>73</v>
      </c>
      <c r="I2" s="41" t="s">
        <v>76</v>
      </c>
      <c r="J2" s="41" t="s">
        <v>79</v>
      </c>
      <c r="K2" s="41" t="s">
        <v>74</v>
      </c>
      <c r="L2" s="41" t="s">
        <v>78</v>
      </c>
      <c r="M2" s="41" t="s">
        <v>72</v>
      </c>
    </row>
    <row r="3" spans="1:14" ht="19.5" customHeight="1" x14ac:dyDescent="0.45">
      <c r="B3" s="42" t="s">
        <v>45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43</v>
      </c>
      <c r="J3" s="1">
        <v>41</v>
      </c>
      <c r="K3" s="1">
        <v>39</v>
      </c>
      <c r="L3" s="1">
        <v>35</v>
      </c>
      <c r="M3" s="1">
        <v>31</v>
      </c>
    </row>
    <row r="4" spans="1:14" ht="19.5" customHeight="1" x14ac:dyDescent="0.45">
      <c r="B4" s="42" t="s">
        <v>58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18</v>
      </c>
      <c r="J4" s="1">
        <v>21</v>
      </c>
      <c r="K4" s="1">
        <v>14</v>
      </c>
      <c r="L4" s="1">
        <v>24</v>
      </c>
      <c r="M4" s="1">
        <v>24</v>
      </c>
    </row>
    <row r="5" spans="1:14" ht="19.5" customHeight="1" x14ac:dyDescent="0.45">
      <c r="B5" s="42" t="s">
        <v>44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15</v>
      </c>
      <c r="J5" s="1">
        <v>48</v>
      </c>
      <c r="K5" s="1">
        <v>29</v>
      </c>
      <c r="L5" s="1">
        <v>28</v>
      </c>
      <c r="M5" s="1">
        <v>26</v>
      </c>
    </row>
    <row r="6" spans="1:14" ht="19.5" customHeight="1" x14ac:dyDescent="0.45">
      <c r="B6" s="42" t="s">
        <v>69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57</v>
      </c>
      <c r="J6" s="1">
        <v>27</v>
      </c>
      <c r="K6" s="1">
        <v>32</v>
      </c>
      <c r="L6" s="1">
        <v>44</v>
      </c>
      <c r="M6" s="1">
        <v>70</v>
      </c>
    </row>
    <row r="7" spans="1:14" ht="19.5" customHeight="1" x14ac:dyDescent="0.45">
      <c r="B7" s="42" t="s">
        <v>53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24</v>
      </c>
      <c r="J7" s="1">
        <v>21</v>
      </c>
      <c r="K7" s="1">
        <v>28</v>
      </c>
      <c r="L7" s="1">
        <v>51</v>
      </c>
      <c r="M7" s="1">
        <v>82</v>
      </c>
    </row>
    <row r="8" spans="1:14" ht="19.5" customHeight="1" x14ac:dyDescent="0.45">
      <c r="B8" s="42" t="s">
        <v>70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30</v>
      </c>
      <c r="J8" s="1">
        <v>24</v>
      </c>
      <c r="K8" s="1">
        <v>27</v>
      </c>
      <c r="L8" s="1">
        <v>22</v>
      </c>
      <c r="M8" s="1">
        <v>47</v>
      </c>
    </row>
    <row r="9" spans="1:14" ht="19.5" customHeight="1" x14ac:dyDescent="0.45">
      <c r="B9" s="42" t="s">
        <v>49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36</v>
      </c>
      <c r="J9" s="1">
        <v>24</v>
      </c>
      <c r="K9" s="1">
        <v>40</v>
      </c>
      <c r="L9" s="1">
        <v>26</v>
      </c>
      <c r="M9" s="1">
        <v>64</v>
      </c>
    </row>
    <row r="10" spans="1:14" ht="19.5" customHeight="1" x14ac:dyDescent="0.45">
      <c r="B10" s="42" t="s">
        <v>47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25</v>
      </c>
      <c r="J10" s="1">
        <v>30</v>
      </c>
      <c r="K10" s="1">
        <v>52</v>
      </c>
      <c r="L10" s="1">
        <v>31</v>
      </c>
      <c r="M10" s="1">
        <v>73</v>
      </c>
    </row>
    <row r="11" spans="1:14" ht="19.5" customHeight="1" x14ac:dyDescent="0.45">
      <c r="B11" s="42" t="s">
        <v>55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28</v>
      </c>
      <c r="J11" s="1">
        <v>16</v>
      </c>
      <c r="K11" s="1">
        <v>22</v>
      </c>
      <c r="L11" s="1">
        <v>16</v>
      </c>
      <c r="M11" s="1">
        <v>63</v>
      </c>
    </row>
    <row r="12" spans="1:14" ht="19.5" customHeight="1" x14ac:dyDescent="0.45">
      <c r="B12" s="42" t="s">
        <v>57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37</v>
      </c>
      <c r="J12" s="1">
        <v>14</v>
      </c>
      <c r="K12" s="1">
        <v>29</v>
      </c>
      <c r="L12" s="1">
        <v>12</v>
      </c>
      <c r="M12" s="1">
        <v>34</v>
      </c>
    </row>
    <row r="13" spans="1:14" ht="19.5" customHeight="1" x14ac:dyDescent="0.45">
      <c r="B13" s="42" t="s">
        <v>66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12</v>
      </c>
      <c r="J13" s="1">
        <v>17</v>
      </c>
      <c r="K13" s="1">
        <v>20</v>
      </c>
      <c r="L13" s="1">
        <v>21</v>
      </c>
      <c r="M13" s="1">
        <v>33</v>
      </c>
    </row>
    <row r="14" spans="1:14" ht="19.5" customHeight="1" x14ac:dyDescent="0.45">
      <c r="B14" s="42" t="s">
        <v>43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42</v>
      </c>
      <c r="J14" s="1">
        <v>38</v>
      </c>
      <c r="K14" s="1">
        <v>27</v>
      </c>
      <c r="L14" s="1">
        <v>19</v>
      </c>
      <c r="M14" s="1">
        <v>63</v>
      </c>
    </row>
    <row r="15" spans="1:14" ht="19.5" customHeight="1" x14ac:dyDescent="0.45">
      <c r="B15" s="42" t="s">
        <v>54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27</v>
      </c>
      <c r="J15" s="1">
        <v>13</v>
      </c>
      <c r="K15" s="1">
        <v>24</v>
      </c>
      <c r="L15" s="1">
        <v>28</v>
      </c>
      <c r="M15" s="1">
        <v>63</v>
      </c>
    </row>
    <row r="16" spans="1:14" ht="19.5" customHeight="1" x14ac:dyDescent="0.45">
      <c r="B16" s="42" t="s">
        <v>56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24</v>
      </c>
      <c r="J16" s="1">
        <v>41</v>
      </c>
      <c r="K16" s="1">
        <v>24</v>
      </c>
      <c r="L16" s="1">
        <v>53</v>
      </c>
      <c r="M16" s="1">
        <v>64</v>
      </c>
    </row>
    <row r="17" spans="2:13" ht="19.5" customHeight="1" x14ac:dyDescent="0.45">
      <c r="B17" s="42" t="s">
        <v>42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19</v>
      </c>
      <c r="J17" s="1">
        <v>31</v>
      </c>
      <c r="K17" s="1">
        <v>22</v>
      </c>
      <c r="L17" s="1">
        <v>50</v>
      </c>
      <c r="M17" s="1">
        <v>40</v>
      </c>
    </row>
    <row r="18" spans="2:13" ht="19.5" customHeight="1" x14ac:dyDescent="0.45">
      <c r="B18" s="42" t="s">
        <v>48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29</v>
      </c>
      <c r="J18" s="1">
        <v>30</v>
      </c>
      <c r="K18" s="1">
        <v>30</v>
      </c>
      <c r="L18" s="1">
        <v>37</v>
      </c>
      <c r="M18" s="1">
        <v>67</v>
      </c>
    </row>
    <row r="19" spans="2:13" ht="19.5" customHeight="1" x14ac:dyDescent="0.45">
      <c r="B19" s="42" t="s">
        <v>62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32</v>
      </c>
      <c r="J19" s="1">
        <v>36</v>
      </c>
      <c r="K19" s="1">
        <v>54</v>
      </c>
      <c r="L19" s="1">
        <v>56</v>
      </c>
      <c r="M19" s="1">
        <v>63</v>
      </c>
    </row>
    <row r="20" spans="2:13" ht="19.5" customHeight="1" x14ac:dyDescent="0.45">
      <c r="B20" s="42" t="s">
        <v>59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36</v>
      </c>
      <c r="J20" s="1">
        <v>15</v>
      </c>
      <c r="K20" s="1">
        <v>42</v>
      </c>
      <c r="L20" s="1">
        <v>24</v>
      </c>
      <c r="M20" s="1">
        <v>32</v>
      </c>
    </row>
    <row r="21" spans="2:13" ht="19.5" customHeight="1" x14ac:dyDescent="0.45">
      <c r="B21" s="42" t="s">
        <v>46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46</v>
      </c>
      <c r="J21" s="1">
        <v>58</v>
      </c>
      <c r="K21" s="1">
        <v>50</v>
      </c>
      <c r="L21" s="1">
        <v>60</v>
      </c>
      <c r="M21" s="1">
        <v>40</v>
      </c>
    </row>
    <row r="22" spans="2:13" ht="19.5" customHeight="1" x14ac:dyDescent="0.45">
      <c r="B22" s="42" t="s">
        <v>68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31</v>
      </c>
      <c r="J22" s="1">
        <v>33</v>
      </c>
      <c r="K22" s="1">
        <v>13</v>
      </c>
      <c r="L22" s="1">
        <v>28</v>
      </c>
      <c r="M22" s="1">
        <v>29</v>
      </c>
    </row>
    <row r="23" spans="2:13" ht="19.5" customHeight="1" x14ac:dyDescent="0.45">
      <c r="B23" s="42" t="s">
        <v>63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30</v>
      </c>
      <c r="J23" s="1">
        <v>40</v>
      </c>
      <c r="K23" s="1">
        <v>24</v>
      </c>
      <c r="L23" s="1">
        <v>35</v>
      </c>
      <c r="M23" s="1">
        <v>39</v>
      </c>
    </row>
    <row r="24" spans="2:13" ht="19.5" customHeight="1" x14ac:dyDescent="0.45">
      <c r="B24" s="42" t="s">
        <v>52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20</v>
      </c>
      <c r="J24" s="1">
        <v>18</v>
      </c>
      <c r="K24" s="1">
        <v>20</v>
      </c>
      <c r="L24" s="1">
        <v>19</v>
      </c>
      <c r="M24" s="1">
        <v>33</v>
      </c>
    </row>
    <row r="25" spans="2:13" ht="19.5" customHeight="1" x14ac:dyDescent="0.45">
      <c r="B25" s="42" t="s">
        <v>64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42</v>
      </c>
      <c r="J25" s="1">
        <v>27</v>
      </c>
      <c r="K25" s="1">
        <v>54</v>
      </c>
      <c r="L25" s="1">
        <v>40</v>
      </c>
      <c r="M25" s="1">
        <v>64</v>
      </c>
    </row>
    <row r="26" spans="2:13" ht="19.5" customHeight="1" x14ac:dyDescent="0.45">
      <c r="B26" s="42" t="s">
        <v>60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24</v>
      </c>
      <c r="J26" s="1">
        <v>34</v>
      </c>
      <c r="K26" s="1">
        <v>28</v>
      </c>
      <c r="L26" s="1">
        <v>25</v>
      </c>
      <c r="M26" s="1">
        <v>83</v>
      </c>
    </row>
    <row r="27" spans="2:13" ht="19.5" customHeight="1" x14ac:dyDescent="0.45">
      <c r="B27" s="42" t="s">
        <v>61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11</v>
      </c>
      <c r="J27" s="1">
        <v>28</v>
      </c>
      <c r="K27" s="1">
        <v>11</v>
      </c>
      <c r="L27" s="1">
        <v>17</v>
      </c>
      <c r="M27" s="1">
        <v>35</v>
      </c>
    </row>
    <row r="28" spans="2:13" ht="19.5" customHeight="1" x14ac:dyDescent="0.45">
      <c r="B28" s="42" t="s">
        <v>67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40</v>
      </c>
      <c r="J28" s="1">
        <v>23</v>
      </c>
      <c r="K28" s="1">
        <v>31</v>
      </c>
      <c r="L28" s="1">
        <v>36</v>
      </c>
      <c r="M28" s="1">
        <v>88</v>
      </c>
    </row>
    <row r="29" spans="2:13" ht="19.5" customHeight="1" x14ac:dyDescent="0.45">
      <c r="B29" s="42" t="s">
        <v>65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18</v>
      </c>
      <c r="J29" s="1">
        <v>40</v>
      </c>
      <c r="K29" s="1">
        <v>25</v>
      </c>
      <c r="L29" s="1">
        <v>47</v>
      </c>
      <c r="M29" s="1">
        <v>45</v>
      </c>
    </row>
    <row r="30" spans="2:13" ht="19.5" customHeight="1" x14ac:dyDescent="0.45">
      <c r="B30" s="42" t="s">
        <v>50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25</v>
      </c>
      <c r="J30" s="1">
        <v>29</v>
      </c>
      <c r="K30" s="1">
        <v>15</v>
      </c>
      <c r="L30" s="1">
        <v>19</v>
      </c>
      <c r="M30" s="1">
        <v>65</v>
      </c>
    </row>
    <row r="31" spans="2:13" ht="19.5" customHeight="1" x14ac:dyDescent="0.45">
      <c r="B31" s="42" t="s">
        <v>51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36</v>
      </c>
      <c r="J31" s="1">
        <v>40</v>
      </c>
      <c r="K31" s="1">
        <v>21</v>
      </c>
      <c r="L31" s="1">
        <v>36</v>
      </c>
      <c r="M31" s="1">
        <v>55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-1.033833283648224</v>
      </c>
      <c r="J38" s="76">
        <f ca="1">$G38*(RAND()-0.5)</f>
        <v>-5.0663653689671548</v>
      </c>
      <c r="K38" s="76">
        <f ca="1">$G38*(RAND()-0.5)</f>
        <v>0.79690940061602877</v>
      </c>
      <c r="L38" s="76">
        <f ca="1">$G38*(RAND()-0.5)</f>
        <v>-2.8086394489649575</v>
      </c>
      <c r="M38" s="76">
        <f ca="1">$G38*(RAND()-0.5)</f>
        <v>-6.6534189733484519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0.23668659945962353</v>
      </c>
      <c r="J40" s="76">
        <f>CORREL($C$3:$C$31,J$3:J$31)</f>
        <v>0.54240714952087965</v>
      </c>
      <c r="K40" s="76">
        <f>CORREL($C$3:$C$31,K$3:K$31)</f>
        <v>0.43119213416509178</v>
      </c>
      <c r="L40" s="76">
        <f>CORREL($C$3:$C$31,L$3:L$31)</f>
        <v>0.99941483276183452</v>
      </c>
      <c r="M40" s="76">
        <f>CORREL($C$3:$C$31,M$3:M$31)</f>
        <v>0.24433326364134558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{716EBF9C-15BD-4ED4-8A22-2819AE0AD0A8}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{F7FD7363-4FDB-4A62-93D4-1E6F8DEE980F}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{ACF222FE-186E-4BC4-896F-6CC9F6A12B47}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{A78DF460-93E0-4788-AF15-0BC27A5569A5}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{9887B67B-39B4-4E61-933B-160879FF94B9}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{D13D8763-FB47-46E6-8352-FCF9C39E6C21}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3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{C3E0ACD2-8088-42FB-BF8E-D170514BB632}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3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{85FBDC85-B3FF-49F6-B4B8-8DB0B2D675A2}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3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{BA8C6DCA-0C57-409E-9347-725BFEE6BF73}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3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{9FC5B018-14B1-4184-BC18-55B815A92A70}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3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{4C73E23A-7C40-466E-891C-31A26207A383}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16EBF9C-15BD-4ED4-8A22-2819AE0AD0A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F7FD7363-4FDB-4A62-93D4-1E6F8DEE980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ACF222FE-186E-4BC4-896F-6CC9F6A12B4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A78DF460-93E0-4788-AF15-0BC27A5569A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9887B67B-39B4-4E61-933B-160879FF94B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D13D8763-FB47-46E6-8352-FCF9C39E6C2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C3E0ACD2-8088-42FB-BF8E-D170514BB63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85FBDC85-B3FF-49F6-B4B8-8DB0B2D675A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BA8C6DCA-0C57-409E-9347-725BFEE6BF7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9FC5B018-14B1-4184-BC18-55B815A92A7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4C73E23A-7C40-466E-891C-31A26207A38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7DAD-1B5F-4E36-8776-C4702CDBB940}">
  <sheetPr codeName="Sheet100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5" t="s">
        <v>205</v>
      </c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8" t="s">
        <v>81</v>
      </c>
      <c r="C2" s="41" t="s">
        <v>116</v>
      </c>
      <c r="D2" s="41" t="s">
        <v>115</v>
      </c>
      <c r="E2" s="41" t="s">
        <v>120</v>
      </c>
      <c r="F2" s="41" t="s">
        <v>121</v>
      </c>
      <c r="G2" s="41" t="s">
        <v>113</v>
      </c>
      <c r="H2" s="41" t="s">
        <v>119</v>
      </c>
      <c r="I2" s="41" t="s">
        <v>118</v>
      </c>
      <c r="J2" s="41" t="s">
        <v>117</v>
      </c>
      <c r="K2" s="41" t="s">
        <v>112</v>
      </c>
      <c r="L2" s="41" t="s">
        <v>111</v>
      </c>
      <c r="M2" s="41" t="s">
        <v>114</v>
      </c>
    </row>
    <row r="3" spans="1:13" ht="19.5" customHeight="1" x14ac:dyDescent="0.45">
      <c r="B3" s="42" t="s">
        <v>86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34</v>
      </c>
      <c r="J3" s="1">
        <v>22</v>
      </c>
      <c r="K3" s="1">
        <v>29</v>
      </c>
      <c r="L3" s="1">
        <v>24</v>
      </c>
      <c r="M3" s="1">
        <v>40</v>
      </c>
    </row>
    <row r="4" spans="1:13" ht="19.5" customHeight="1" x14ac:dyDescent="0.45">
      <c r="B4" s="42" t="s">
        <v>103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16</v>
      </c>
      <c r="J4" s="1">
        <v>19</v>
      </c>
      <c r="K4" s="1">
        <v>17</v>
      </c>
      <c r="L4" s="1">
        <v>19</v>
      </c>
      <c r="M4" s="1">
        <v>14</v>
      </c>
    </row>
    <row r="5" spans="1:13" ht="19.5" customHeight="1" x14ac:dyDescent="0.45">
      <c r="B5" s="42" t="s">
        <v>95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53</v>
      </c>
      <c r="J5" s="1">
        <v>68</v>
      </c>
      <c r="K5" s="1">
        <v>58</v>
      </c>
      <c r="L5" s="1">
        <v>28</v>
      </c>
      <c r="M5" s="1">
        <v>52</v>
      </c>
    </row>
    <row r="6" spans="1:13" ht="19.5" customHeight="1" x14ac:dyDescent="0.45">
      <c r="B6" s="42" t="s">
        <v>102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21</v>
      </c>
      <c r="J6" s="1">
        <v>43</v>
      </c>
      <c r="K6" s="1">
        <v>26</v>
      </c>
      <c r="L6" s="1">
        <v>36</v>
      </c>
      <c r="M6" s="1">
        <v>18</v>
      </c>
    </row>
    <row r="7" spans="1:13" ht="19.5" customHeight="1" x14ac:dyDescent="0.45">
      <c r="B7" s="42" t="s">
        <v>84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30</v>
      </c>
      <c r="J7" s="1">
        <v>47</v>
      </c>
      <c r="K7" s="1">
        <v>38</v>
      </c>
      <c r="L7" s="1">
        <v>60</v>
      </c>
      <c r="M7" s="1">
        <v>27</v>
      </c>
    </row>
    <row r="8" spans="1:13" ht="19.5" customHeight="1" x14ac:dyDescent="0.45">
      <c r="B8" s="42" t="s">
        <v>107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21</v>
      </c>
      <c r="J8" s="1">
        <v>25</v>
      </c>
      <c r="K8" s="1">
        <v>20</v>
      </c>
      <c r="L8" s="1">
        <v>22</v>
      </c>
      <c r="M8" s="1">
        <v>18</v>
      </c>
    </row>
    <row r="9" spans="1:13" ht="19.5" customHeight="1" x14ac:dyDescent="0.45">
      <c r="B9" s="42" t="s">
        <v>96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16</v>
      </c>
      <c r="J9" s="1">
        <v>62</v>
      </c>
      <c r="K9" s="1">
        <v>19</v>
      </c>
      <c r="L9" s="1">
        <v>19</v>
      </c>
      <c r="M9" s="1">
        <v>26</v>
      </c>
    </row>
    <row r="10" spans="1:13" ht="19.5" customHeight="1" x14ac:dyDescent="0.45">
      <c r="B10" s="42" t="s">
        <v>88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48</v>
      </c>
      <c r="J10" s="1">
        <v>42</v>
      </c>
      <c r="K10" s="1">
        <v>39</v>
      </c>
      <c r="L10" s="1">
        <v>53</v>
      </c>
      <c r="M10" s="1">
        <v>45</v>
      </c>
    </row>
    <row r="11" spans="1:13" ht="19.5" customHeight="1" x14ac:dyDescent="0.45">
      <c r="B11" s="42" t="s">
        <v>89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15</v>
      </c>
      <c r="J11" s="1">
        <v>56</v>
      </c>
      <c r="K11" s="1">
        <v>17</v>
      </c>
      <c r="L11" s="1">
        <v>35</v>
      </c>
      <c r="M11" s="1">
        <v>14</v>
      </c>
    </row>
    <row r="12" spans="1:13" ht="19.5" customHeight="1" x14ac:dyDescent="0.45">
      <c r="B12" s="42" t="s">
        <v>100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30</v>
      </c>
      <c r="J12" s="1">
        <v>23</v>
      </c>
      <c r="K12" s="1">
        <v>28</v>
      </c>
      <c r="L12" s="1">
        <v>50</v>
      </c>
      <c r="M12" s="1">
        <v>29</v>
      </c>
    </row>
    <row r="13" spans="1:13" ht="19.5" customHeight="1" x14ac:dyDescent="0.45">
      <c r="B13" s="42" t="s">
        <v>108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24</v>
      </c>
      <c r="J13" s="1">
        <v>59</v>
      </c>
      <c r="K13" s="1">
        <v>25</v>
      </c>
      <c r="L13" s="1">
        <v>31</v>
      </c>
      <c r="M13" s="1">
        <v>23</v>
      </c>
    </row>
    <row r="14" spans="1:13" ht="19.5" customHeight="1" x14ac:dyDescent="0.45">
      <c r="B14" s="42" t="s">
        <v>106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46</v>
      </c>
      <c r="J14" s="1">
        <v>37</v>
      </c>
      <c r="K14" s="1">
        <v>44</v>
      </c>
      <c r="L14" s="1">
        <v>28</v>
      </c>
      <c r="M14" s="1">
        <v>45</v>
      </c>
    </row>
    <row r="15" spans="1:13" ht="19.5" customHeight="1" x14ac:dyDescent="0.45">
      <c r="B15" s="42" t="s">
        <v>87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16</v>
      </c>
      <c r="J15" s="1">
        <v>28</v>
      </c>
      <c r="K15" s="1">
        <v>11</v>
      </c>
      <c r="L15" s="1">
        <v>12</v>
      </c>
      <c r="M15" s="1">
        <v>12</v>
      </c>
    </row>
    <row r="16" spans="1:13" ht="19.5" customHeight="1" x14ac:dyDescent="0.45">
      <c r="B16" s="42" t="s">
        <v>85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16</v>
      </c>
      <c r="J16" s="1">
        <v>21</v>
      </c>
      <c r="K16" s="1">
        <v>23</v>
      </c>
      <c r="L16" s="1">
        <v>21</v>
      </c>
      <c r="M16" s="1">
        <v>16</v>
      </c>
    </row>
    <row r="17" spans="2:13" ht="19.5" customHeight="1" x14ac:dyDescent="0.45">
      <c r="B17" s="42" t="s">
        <v>105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33</v>
      </c>
      <c r="J17" s="1">
        <v>16</v>
      </c>
      <c r="K17" s="1">
        <v>39</v>
      </c>
      <c r="L17" s="1">
        <v>51</v>
      </c>
      <c r="M17" s="1">
        <v>31</v>
      </c>
    </row>
    <row r="18" spans="2:13" ht="19.5" customHeight="1" x14ac:dyDescent="0.45">
      <c r="B18" s="42" t="s">
        <v>101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40</v>
      </c>
      <c r="J18" s="1">
        <v>36</v>
      </c>
      <c r="K18" s="1">
        <v>41</v>
      </c>
      <c r="L18" s="1">
        <v>47</v>
      </c>
      <c r="M18" s="1">
        <v>37</v>
      </c>
    </row>
    <row r="19" spans="2:13" ht="19.5" customHeight="1" x14ac:dyDescent="0.45">
      <c r="B19" s="42" t="s">
        <v>109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18</v>
      </c>
      <c r="J19" s="1">
        <v>32</v>
      </c>
      <c r="K19" s="1">
        <v>21</v>
      </c>
      <c r="L19" s="1">
        <v>28</v>
      </c>
      <c r="M19" s="1">
        <v>15</v>
      </c>
    </row>
    <row r="20" spans="2:13" ht="19.5" customHeight="1" x14ac:dyDescent="0.45">
      <c r="B20" s="42" t="s">
        <v>82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22</v>
      </c>
      <c r="J20" s="1">
        <v>65</v>
      </c>
      <c r="K20" s="1">
        <v>23</v>
      </c>
      <c r="L20" s="1">
        <v>37</v>
      </c>
      <c r="M20" s="1">
        <v>25</v>
      </c>
    </row>
    <row r="21" spans="2:13" ht="19.5" customHeight="1" x14ac:dyDescent="0.45">
      <c r="B21" s="42" t="s">
        <v>93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29</v>
      </c>
      <c r="J21" s="1">
        <v>43</v>
      </c>
      <c r="K21" s="1">
        <v>19</v>
      </c>
      <c r="L21" s="1">
        <v>17</v>
      </c>
      <c r="M21" s="1">
        <v>34</v>
      </c>
    </row>
    <row r="22" spans="2:13" ht="19.5" customHeight="1" x14ac:dyDescent="0.45">
      <c r="B22" s="42" t="s">
        <v>98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38</v>
      </c>
      <c r="J22" s="1">
        <v>70</v>
      </c>
      <c r="K22" s="1">
        <v>28</v>
      </c>
      <c r="L22" s="1">
        <v>36</v>
      </c>
      <c r="M22" s="1">
        <v>34</v>
      </c>
    </row>
    <row r="23" spans="2:13" ht="19.5" customHeight="1" x14ac:dyDescent="0.45">
      <c r="B23" s="42" t="s">
        <v>99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38</v>
      </c>
      <c r="J23" s="1">
        <v>41</v>
      </c>
      <c r="K23" s="1">
        <v>38</v>
      </c>
      <c r="L23" s="1">
        <v>25</v>
      </c>
      <c r="M23" s="1">
        <v>39</v>
      </c>
    </row>
    <row r="24" spans="2:13" ht="19.5" customHeight="1" x14ac:dyDescent="0.45">
      <c r="B24" s="42" t="s">
        <v>104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37</v>
      </c>
      <c r="J24" s="1">
        <v>27</v>
      </c>
      <c r="K24" s="1">
        <v>45</v>
      </c>
      <c r="L24" s="1">
        <v>44</v>
      </c>
      <c r="M24" s="1">
        <v>36</v>
      </c>
    </row>
    <row r="25" spans="2:13" ht="19.5" customHeight="1" x14ac:dyDescent="0.45">
      <c r="B25" s="42" t="s">
        <v>91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41</v>
      </c>
      <c r="J25" s="1">
        <v>71</v>
      </c>
      <c r="K25" s="1">
        <v>41</v>
      </c>
      <c r="L25" s="1">
        <v>56</v>
      </c>
      <c r="M25" s="1">
        <v>38</v>
      </c>
    </row>
    <row r="26" spans="2:13" ht="19.5" customHeight="1" x14ac:dyDescent="0.45">
      <c r="B26" s="42" t="s">
        <v>94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25</v>
      </c>
      <c r="J26" s="1">
        <v>21</v>
      </c>
      <c r="K26" s="1">
        <v>17</v>
      </c>
      <c r="L26" s="1">
        <v>19</v>
      </c>
      <c r="M26" s="1">
        <v>15</v>
      </c>
    </row>
    <row r="27" spans="2:13" ht="19.5" customHeight="1" x14ac:dyDescent="0.45">
      <c r="B27" s="42" t="s">
        <v>97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33</v>
      </c>
      <c r="J27" s="1">
        <v>15</v>
      </c>
      <c r="K27" s="1">
        <v>34</v>
      </c>
      <c r="L27" s="1">
        <v>24</v>
      </c>
      <c r="M27" s="1">
        <v>37</v>
      </c>
    </row>
    <row r="28" spans="2:13" ht="19.5" customHeight="1" x14ac:dyDescent="0.45">
      <c r="B28" s="42" t="s">
        <v>83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29</v>
      </c>
      <c r="J28" s="1">
        <v>53</v>
      </c>
      <c r="K28" s="1">
        <v>36</v>
      </c>
      <c r="L28" s="1">
        <v>40</v>
      </c>
      <c r="M28" s="1">
        <v>34</v>
      </c>
    </row>
    <row r="29" spans="2:13" ht="19.5" customHeight="1" x14ac:dyDescent="0.45">
      <c r="B29" s="42" t="s">
        <v>90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33</v>
      </c>
      <c r="J29" s="1">
        <v>40</v>
      </c>
      <c r="K29" s="1">
        <v>31</v>
      </c>
      <c r="L29" s="1">
        <v>35</v>
      </c>
      <c r="M29" s="1">
        <v>42</v>
      </c>
    </row>
    <row r="30" spans="2:13" ht="19.5" customHeight="1" x14ac:dyDescent="0.45">
      <c r="B30" s="42" t="s">
        <v>110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25</v>
      </c>
      <c r="J30" s="1">
        <v>24</v>
      </c>
      <c r="K30" s="1">
        <v>27</v>
      </c>
      <c r="L30" s="1">
        <v>16</v>
      </c>
      <c r="M30" s="1">
        <v>27</v>
      </c>
    </row>
    <row r="31" spans="2:13" ht="19.5" customHeight="1" x14ac:dyDescent="0.45">
      <c r="B31" s="42" t="s">
        <v>92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30</v>
      </c>
      <c r="J31" s="1">
        <v>24</v>
      </c>
      <c r="K31" s="1">
        <v>20</v>
      </c>
      <c r="L31" s="1">
        <v>26</v>
      </c>
      <c r="M31" s="1">
        <v>28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5" spans="2:13" x14ac:dyDescent="0.35">
      <c r="M35">
        <f>COUNTIF(I3:M31, "&lt;11")</f>
        <v>0</v>
      </c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-7.4349085587254145</v>
      </c>
      <c r="J38" s="76">
        <f ca="1">$G38*(RAND()-0.5)</f>
        <v>-7.2363135813306529</v>
      </c>
      <c r="K38" s="76">
        <f ca="1">$G38*(RAND()-0.5)</f>
        <v>-1.5456970530490977</v>
      </c>
      <c r="L38" s="76">
        <f ca="1">$G38*(RAND()-0.5)</f>
        <v>1.2519565152668526</v>
      </c>
      <c r="M38" s="76">
        <f ca="1">$G38*(RAND()-0.5)</f>
        <v>-7.0898690915273832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0.43835047108434982</v>
      </c>
      <c r="J40" s="76">
        <f>CORREL($C$3:$C$31,J$3:J$31)</f>
        <v>0.27012150086490372</v>
      </c>
      <c r="K40" s="76">
        <f>CORREL($C$3:$C$31,K$3:K$31)</f>
        <v>0.5512543414948452</v>
      </c>
      <c r="L40" s="76">
        <f>CORREL($C$3:$C$31,L$3:L$31)</f>
        <v>0.99941483276183452</v>
      </c>
      <c r="M40" s="76">
        <f>CORREL($C$3:$C$31,M$3:M$31)</f>
        <v>0.33769258006915798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D7FA-BEE6-4C5B-A2BB-329D44719B26}">
  <sheetPr codeName="Sheet101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48" t="s">
        <v>81</v>
      </c>
      <c r="C2" s="41" t="s">
        <v>116</v>
      </c>
      <c r="D2" s="41" t="s">
        <v>115</v>
      </c>
      <c r="E2" s="41" t="s">
        <v>120</v>
      </c>
      <c r="F2" s="41" t="s">
        <v>121</v>
      </c>
      <c r="G2" s="41" t="s">
        <v>113</v>
      </c>
      <c r="H2" s="41" t="s">
        <v>119</v>
      </c>
      <c r="I2" s="41" t="s">
        <v>118</v>
      </c>
      <c r="J2" s="41" t="s">
        <v>117</v>
      </c>
      <c r="K2" s="41" t="s">
        <v>112</v>
      </c>
      <c r="L2" s="41" t="s">
        <v>111</v>
      </c>
      <c r="M2" s="41" t="s">
        <v>114</v>
      </c>
    </row>
    <row r="3" spans="2:13" ht="19.5" customHeight="1" x14ac:dyDescent="0.45">
      <c r="B3" s="42" t="s">
        <v>86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34</v>
      </c>
      <c r="J3" s="1">
        <v>22</v>
      </c>
      <c r="K3" s="1">
        <v>29</v>
      </c>
      <c r="L3" s="1">
        <v>24</v>
      </c>
      <c r="M3" s="1">
        <v>40</v>
      </c>
    </row>
    <row r="4" spans="2:13" ht="19.5" customHeight="1" x14ac:dyDescent="0.45">
      <c r="B4" s="42" t="s">
        <v>103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16</v>
      </c>
      <c r="J4" s="1">
        <v>19</v>
      </c>
      <c r="K4" s="1">
        <v>17</v>
      </c>
      <c r="L4" s="1">
        <v>19</v>
      </c>
      <c r="M4" s="1">
        <v>14</v>
      </c>
    </row>
    <row r="5" spans="2:13" ht="19.5" customHeight="1" x14ac:dyDescent="0.45">
      <c r="B5" s="42" t="s">
        <v>95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53</v>
      </c>
      <c r="J5" s="1">
        <v>68</v>
      </c>
      <c r="K5" s="1">
        <v>58</v>
      </c>
      <c r="L5" s="1">
        <v>28</v>
      </c>
      <c r="M5" s="1">
        <v>52</v>
      </c>
    </row>
    <row r="6" spans="2:13" ht="19.5" customHeight="1" x14ac:dyDescent="0.45">
      <c r="B6" s="42" t="s">
        <v>102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21</v>
      </c>
      <c r="J6" s="1">
        <v>43</v>
      </c>
      <c r="K6" s="1">
        <v>26</v>
      </c>
      <c r="L6" s="1">
        <v>36</v>
      </c>
      <c r="M6" s="1">
        <v>18</v>
      </c>
    </row>
    <row r="7" spans="2:13" ht="19.5" customHeight="1" x14ac:dyDescent="0.45">
      <c r="B7" s="42" t="s">
        <v>84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30</v>
      </c>
      <c r="J7" s="1">
        <v>47</v>
      </c>
      <c r="K7" s="1">
        <v>38</v>
      </c>
      <c r="L7" s="1">
        <v>60</v>
      </c>
      <c r="M7" s="1">
        <v>27</v>
      </c>
    </row>
    <row r="8" spans="2:13" ht="19.5" customHeight="1" x14ac:dyDescent="0.45">
      <c r="B8" s="42" t="s">
        <v>107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21</v>
      </c>
      <c r="J8" s="1">
        <v>25</v>
      </c>
      <c r="K8" s="1">
        <v>20</v>
      </c>
      <c r="L8" s="1">
        <v>22</v>
      </c>
      <c r="M8" s="1">
        <v>18</v>
      </c>
    </row>
    <row r="9" spans="2:13" ht="19.5" customHeight="1" x14ac:dyDescent="0.45">
      <c r="B9" s="42" t="s">
        <v>96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16</v>
      </c>
      <c r="J9" s="1">
        <v>62</v>
      </c>
      <c r="K9" s="1">
        <v>19</v>
      </c>
      <c r="L9" s="1">
        <v>19</v>
      </c>
      <c r="M9" s="1">
        <v>26</v>
      </c>
    </row>
    <row r="10" spans="2:13" ht="19.5" customHeight="1" x14ac:dyDescent="0.45">
      <c r="B10" s="42" t="s">
        <v>88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48</v>
      </c>
      <c r="J10" s="1">
        <v>42</v>
      </c>
      <c r="K10" s="1">
        <v>39</v>
      </c>
      <c r="L10" s="1">
        <v>53</v>
      </c>
      <c r="M10" s="1">
        <v>45</v>
      </c>
    </row>
    <row r="11" spans="2:13" ht="19.5" customHeight="1" x14ac:dyDescent="0.45">
      <c r="B11" s="42" t="s">
        <v>89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15</v>
      </c>
      <c r="J11" s="1">
        <v>56</v>
      </c>
      <c r="K11" s="1">
        <v>17</v>
      </c>
      <c r="L11" s="1">
        <v>35</v>
      </c>
      <c r="M11" s="1">
        <v>14</v>
      </c>
    </row>
    <row r="12" spans="2:13" ht="19.5" customHeight="1" x14ac:dyDescent="0.45">
      <c r="B12" s="42" t="s">
        <v>100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30</v>
      </c>
      <c r="J12" s="1">
        <v>23</v>
      </c>
      <c r="K12" s="1">
        <v>28</v>
      </c>
      <c r="L12" s="1">
        <v>50</v>
      </c>
      <c r="M12" s="1">
        <v>29</v>
      </c>
    </row>
    <row r="13" spans="2:13" ht="19.5" customHeight="1" x14ac:dyDescent="0.45">
      <c r="B13" s="42" t="s">
        <v>108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24</v>
      </c>
      <c r="J13" s="1">
        <v>59</v>
      </c>
      <c r="K13" s="1">
        <v>25</v>
      </c>
      <c r="L13" s="1">
        <v>31</v>
      </c>
      <c r="M13" s="1">
        <v>23</v>
      </c>
    </row>
    <row r="14" spans="2:13" ht="19.5" customHeight="1" x14ac:dyDescent="0.45">
      <c r="B14" s="42" t="s">
        <v>106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46</v>
      </c>
      <c r="J14" s="1">
        <v>37</v>
      </c>
      <c r="K14" s="1">
        <v>44</v>
      </c>
      <c r="L14" s="1">
        <v>28</v>
      </c>
      <c r="M14" s="1">
        <v>45</v>
      </c>
    </row>
    <row r="15" spans="2:13" ht="19.5" customHeight="1" x14ac:dyDescent="0.45">
      <c r="B15" s="42" t="s">
        <v>87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16</v>
      </c>
      <c r="J15" s="1">
        <v>28</v>
      </c>
      <c r="K15" s="1">
        <v>11</v>
      </c>
      <c r="L15" s="1">
        <v>12</v>
      </c>
      <c r="M15" s="1">
        <v>12</v>
      </c>
    </row>
    <row r="16" spans="2:13" ht="19.5" customHeight="1" x14ac:dyDescent="0.45">
      <c r="B16" s="42" t="s">
        <v>85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16</v>
      </c>
      <c r="J16" s="1">
        <v>21</v>
      </c>
      <c r="K16" s="1">
        <v>23</v>
      </c>
      <c r="L16" s="1">
        <v>21</v>
      </c>
      <c r="M16" s="1">
        <v>16</v>
      </c>
    </row>
    <row r="17" spans="2:13" ht="19.5" customHeight="1" x14ac:dyDescent="0.45">
      <c r="B17" s="42" t="s">
        <v>105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33</v>
      </c>
      <c r="J17" s="1">
        <v>16</v>
      </c>
      <c r="K17" s="1">
        <v>39</v>
      </c>
      <c r="L17" s="1">
        <v>51</v>
      </c>
      <c r="M17" s="1">
        <v>31</v>
      </c>
    </row>
    <row r="18" spans="2:13" ht="19.5" customHeight="1" x14ac:dyDescent="0.45">
      <c r="B18" s="42" t="s">
        <v>101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40</v>
      </c>
      <c r="J18" s="1">
        <v>36</v>
      </c>
      <c r="K18" s="1">
        <v>41</v>
      </c>
      <c r="L18" s="1">
        <v>47</v>
      </c>
      <c r="M18" s="1">
        <v>37</v>
      </c>
    </row>
    <row r="19" spans="2:13" ht="19.5" customHeight="1" x14ac:dyDescent="0.45">
      <c r="B19" s="42" t="s">
        <v>109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18</v>
      </c>
      <c r="J19" s="1">
        <v>32</v>
      </c>
      <c r="K19" s="1">
        <v>21</v>
      </c>
      <c r="L19" s="1">
        <v>28</v>
      </c>
      <c r="M19" s="1">
        <v>15</v>
      </c>
    </row>
    <row r="20" spans="2:13" ht="19.5" customHeight="1" x14ac:dyDescent="0.45">
      <c r="B20" s="42" t="s">
        <v>82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22</v>
      </c>
      <c r="J20" s="1">
        <v>65</v>
      </c>
      <c r="K20" s="1">
        <v>23</v>
      </c>
      <c r="L20" s="1">
        <v>37</v>
      </c>
      <c r="M20" s="1">
        <v>25</v>
      </c>
    </row>
    <row r="21" spans="2:13" ht="19.5" customHeight="1" x14ac:dyDescent="0.45">
      <c r="B21" s="42" t="s">
        <v>93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29</v>
      </c>
      <c r="J21" s="1">
        <v>43</v>
      </c>
      <c r="K21" s="1">
        <v>19</v>
      </c>
      <c r="L21" s="1">
        <v>17</v>
      </c>
      <c r="M21" s="1">
        <v>34</v>
      </c>
    </row>
    <row r="22" spans="2:13" ht="19.5" customHeight="1" x14ac:dyDescent="0.45">
      <c r="B22" s="42" t="s">
        <v>98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38</v>
      </c>
      <c r="J22" s="1">
        <v>70</v>
      </c>
      <c r="K22" s="1">
        <v>28</v>
      </c>
      <c r="L22" s="1">
        <v>36</v>
      </c>
      <c r="M22" s="1">
        <v>34</v>
      </c>
    </row>
    <row r="23" spans="2:13" ht="19.5" customHeight="1" x14ac:dyDescent="0.45">
      <c r="B23" s="42" t="s">
        <v>99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38</v>
      </c>
      <c r="J23" s="1">
        <v>41</v>
      </c>
      <c r="K23" s="1">
        <v>38</v>
      </c>
      <c r="L23" s="1">
        <v>25</v>
      </c>
      <c r="M23" s="1">
        <v>39</v>
      </c>
    </row>
    <row r="24" spans="2:13" ht="19.5" customHeight="1" x14ac:dyDescent="0.45">
      <c r="B24" s="42" t="s">
        <v>104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37</v>
      </c>
      <c r="J24" s="1">
        <v>27</v>
      </c>
      <c r="K24" s="1">
        <v>45</v>
      </c>
      <c r="L24" s="1">
        <v>44</v>
      </c>
      <c r="M24" s="1">
        <v>36</v>
      </c>
    </row>
    <row r="25" spans="2:13" ht="19.5" customHeight="1" x14ac:dyDescent="0.45">
      <c r="B25" s="42" t="s">
        <v>91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41</v>
      </c>
      <c r="J25" s="1">
        <v>71</v>
      </c>
      <c r="K25" s="1">
        <v>41</v>
      </c>
      <c r="L25" s="1">
        <v>56</v>
      </c>
      <c r="M25" s="1">
        <v>38</v>
      </c>
    </row>
    <row r="26" spans="2:13" ht="19.5" customHeight="1" x14ac:dyDescent="0.45">
      <c r="B26" s="42" t="s">
        <v>94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25</v>
      </c>
      <c r="J26" s="1">
        <v>21</v>
      </c>
      <c r="K26" s="1">
        <v>17</v>
      </c>
      <c r="L26" s="1">
        <v>19</v>
      </c>
      <c r="M26" s="1">
        <v>15</v>
      </c>
    </row>
    <row r="27" spans="2:13" ht="19.5" customHeight="1" x14ac:dyDescent="0.45">
      <c r="B27" s="42" t="s">
        <v>97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33</v>
      </c>
      <c r="J27" s="1">
        <v>15</v>
      </c>
      <c r="K27" s="1">
        <v>34</v>
      </c>
      <c r="L27" s="1">
        <v>24</v>
      </c>
      <c r="M27" s="1">
        <v>37</v>
      </c>
    </row>
    <row r="28" spans="2:13" ht="19.5" customHeight="1" x14ac:dyDescent="0.45">
      <c r="B28" s="42" t="s">
        <v>83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29</v>
      </c>
      <c r="J28" s="1">
        <v>53</v>
      </c>
      <c r="K28" s="1">
        <v>36</v>
      </c>
      <c r="L28" s="1">
        <v>40</v>
      </c>
      <c r="M28" s="1">
        <v>34</v>
      </c>
    </row>
    <row r="29" spans="2:13" ht="19.5" customHeight="1" x14ac:dyDescent="0.45">
      <c r="B29" s="42" t="s">
        <v>90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33</v>
      </c>
      <c r="J29" s="1">
        <v>40</v>
      </c>
      <c r="K29" s="1">
        <v>31</v>
      </c>
      <c r="L29" s="1">
        <v>35</v>
      </c>
      <c r="M29" s="1">
        <v>42</v>
      </c>
    </row>
    <row r="30" spans="2:13" ht="19.5" customHeight="1" x14ac:dyDescent="0.45">
      <c r="B30" s="42" t="s">
        <v>110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25</v>
      </c>
      <c r="J30" s="1">
        <v>24</v>
      </c>
      <c r="K30" s="1">
        <v>27</v>
      </c>
      <c r="L30" s="1">
        <v>16</v>
      </c>
      <c r="M30" s="1">
        <v>27</v>
      </c>
    </row>
    <row r="31" spans="2:13" ht="19.5" customHeight="1" x14ac:dyDescent="0.45">
      <c r="B31" s="42" t="s">
        <v>92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30</v>
      </c>
      <c r="J31" s="1">
        <v>24</v>
      </c>
      <c r="K31" s="1">
        <v>20</v>
      </c>
      <c r="L31" s="1">
        <v>26</v>
      </c>
      <c r="M31" s="1">
        <v>28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3.9395690877788003</v>
      </c>
      <c r="J38" s="76">
        <f ca="1">$G38*(RAND()-0.5)</f>
        <v>-4.8671363388145217</v>
      </c>
      <c r="K38" s="76">
        <f ca="1">$G38*(RAND()-0.5)</f>
        <v>4.637302602268047</v>
      </c>
      <c r="L38" s="76">
        <f ca="1">$G38*(RAND()-0.5)</f>
        <v>4.7239875810005492</v>
      </c>
      <c r="M38" s="76">
        <f ca="1">$G38*(RAND()-0.5)</f>
        <v>6.09583060891645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0.43835047108434982</v>
      </c>
      <c r="J40" s="76">
        <f>CORREL($C$3:$C$31,J$3:J$31)</f>
        <v>0.27012150086490372</v>
      </c>
      <c r="K40" s="76">
        <f>CORREL($C$3:$C$31,K$3:K$31)</f>
        <v>0.5512543414948452</v>
      </c>
      <c r="L40" s="76">
        <f>CORREL($C$3:$C$31,L$3:L$31)</f>
        <v>0.99941483276183452</v>
      </c>
      <c r="M40" s="76">
        <f>CORREL($C$3:$C$31,M$3:M$31)</f>
        <v>0.33769258006915798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E237C-58E5-4822-9A6D-6FD94D7F2C97}">
  <sheetPr codeName="Sheet102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41" t="s">
        <v>81</v>
      </c>
      <c r="C2" s="41" t="s">
        <v>116</v>
      </c>
      <c r="D2" s="41" t="s">
        <v>115</v>
      </c>
      <c r="E2" s="41" t="s">
        <v>120</v>
      </c>
      <c r="F2" s="41" t="s">
        <v>121</v>
      </c>
      <c r="G2" s="41" t="s">
        <v>113</v>
      </c>
      <c r="H2" s="41" t="s">
        <v>119</v>
      </c>
      <c r="I2" s="41" t="s">
        <v>118</v>
      </c>
      <c r="J2" s="41" t="s">
        <v>117</v>
      </c>
      <c r="K2" s="41" t="s">
        <v>112</v>
      </c>
      <c r="L2" s="41" t="s">
        <v>111</v>
      </c>
      <c r="M2" s="41" t="s">
        <v>114</v>
      </c>
    </row>
    <row r="3" spans="2:13" ht="19.5" customHeight="1" x14ac:dyDescent="0.45">
      <c r="B3" s="42" t="s">
        <v>86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34</v>
      </c>
      <c r="J3" s="1">
        <v>22</v>
      </c>
      <c r="K3" s="1">
        <v>29</v>
      </c>
      <c r="L3" s="1">
        <v>24</v>
      </c>
      <c r="M3" s="1">
        <v>40</v>
      </c>
    </row>
    <row r="4" spans="2:13" ht="19.5" customHeight="1" x14ac:dyDescent="0.45">
      <c r="B4" s="42" t="s">
        <v>103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16</v>
      </c>
      <c r="J4" s="1">
        <v>19</v>
      </c>
      <c r="K4" s="1">
        <v>17</v>
      </c>
      <c r="L4" s="1">
        <v>19</v>
      </c>
      <c r="M4" s="1">
        <v>14</v>
      </c>
    </row>
    <row r="5" spans="2:13" ht="19.5" customHeight="1" x14ac:dyDescent="0.45">
      <c r="B5" s="42" t="s">
        <v>95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53</v>
      </c>
      <c r="J5" s="1">
        <v>68</v>
      </c>
      <c r="K5" s="1">
        <v>58</v>
      </c>
      <c r="L5" s="1">
        <v>28</v>
      </c>
      <c r="M5" s="1">
        <v>52</v>
      </c>
    </row>
    <row r="6" spans="2:13" ht="19.5" customHeight="1" x14ac:dyDescent="0.45">
      <c r="B6" s="42" t="s">
        <v>102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21</v>
      </c>
      <c r="J6" s="1">
        <v>43</v>
      </c>
      <c r="K6" s="1">
        <v>26</v>
      </c>
      <c r="L6" s="1">
        <v>36</v>
      </c>
      <c r="M6" s="1">
        <v>18</v>
      </c>
    </row>
    <row r="7" spans="2:13" ht="19.5" customHeight="1" x14ac:dyDescent="0.45">
      <c r="B7" s="42" t="s">
        <v>84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30</v>
      </c>
      <c r="J7" s="1">
        <v>47</v>
      </c>
      <c r="K7" s="1">
        <v>38</v>
      </c>
      <c r="L7" s="1">
        <v>60</v>
      </c>
      <c r="M7" s="1">
        <v>27</v>
      </c>
    </row>
    <row r="8" spans="2:13" ht="19.5" customHeight="1" x14ac:dyDescent="0.45">
      <c r="B8" s="42" t="s">
        <v>107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21</v>
      </c>
      <c r="J8" s="1">
        <v>25</v>
      </c>
      <c r="K8" s="1">
        <v>20</v>
      </c>
      <c r="L8" s="1">
        <v>22</v>
      </c>
      <c r="M8" s="1">
        <v>18</v>
      </c>
    </row>
    <row r="9" spans="2:13" ht="19.5" customHeight="1" x14ac:dyDescent="0.45">
      <c r="B9" s="42" t="s">
        <v>96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16</v>
      </c>
      <c r="J9" s="1">
        <v>62</v>
      </c>
      <c r="K9" s="1">
        <v>19</v>
      </c>
      <c r="L9" s="1">
        <v>19</v>
      </c>
      <c r="M9" s="1">
        <v>26</v>
      </c>
    </row>
    <row r="10" spans="2:13" ht="19.5" customHeight="1" x14ac:dyDescent="0.45">
      <c r="B10" s="42" t="s">
        <v>88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48</v>
      </c>
      <c r="J10" s="1">
        <v>42</v>
      </c>
      <c r="K10" s="1">
        <v>39</v>
      </c>
      <c r="L10" s="1">
        <v>53</v>
      </c>
      <c r="M10" s="1">
        <v>45</v>
      </c>
    </row>
    <row r="11" spans="2:13" ht="19.5" customHeight="1" x14ac:dyDescent="0.45">
      <c r="B11" s="42" t="s">
        <v>89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15</v>
      </c>
      <c r="J11" s="1">
        <v>56</v>
      </c>
      <c r="K11" s="1">
        <v>17</v>
      </c>
      <c r="L11" s="1">
        <v>35</v>
      </c>
      <c r="M11" s="1">
        <v>14</v>
      </c>
    </row>
    <row r="12" spans="2:13" ht="19.5" customHeight="1" x14ac:dyDescent="0.45">
      <c r="B12" s="42" t="s">
        <v>100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30</v>
      </c>
      <c r="J12" s="1">
        <v>23</v>
      </c>
      <c r="K12" s="1">
        <v>28</v>
      </c>
      <c r="L12" s="1">
        <v>50</v>
      </c>
      <c r="M12" s="1">
        <v>29</v>
      </c>
    </row>
    <row r="13" spans="2:13" ht="19.5" customHeight="1" x14ac:dyDescent="0.45">
      <c r="B13" s="42" t="s">
        <v>108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24</v>
      </c>
      <c r="J13" s="1">
        <v>59</v>
      </c>
      <c r="K13" s="1">
        <v>25</v>
      </c>
      <c r="L13" s="1">
        <v>31</v>
      </c>
      <c r="M13" s="1">
        <v>23</v>
      </c>
    </row>
    <row r="14" spans="2:13" ht="19.5" customHeight="1" x14ac:dyDescent="0.45">
      <c r="B14" s="42" t="s">
        <v>106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46</v>
      </c>
      <c r="J14" s="1">
        <v>37</v>
      </c>
      <c r="K14" s="1">
        <v>44</v>
      </c>
      <c r="L14" s="1">
        <v>28</v>
      </c>
      <c r="M14" s="1">
        <v>45</v>
      </c>
    </row>
    <row r="15" spans="2:13" ht="19.5" customHeight="1" x14ac:dyDescent="0.45">
      <c r="B15" s="42" t="s">
        <v>87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16</v>
      </c>
      <c r="J15" s="1">
        <v>28</v>
      </c>
      <c r="K15" s="1">
        <v>11</v>
      </c>
      <c r="L15" s="1">
        <v>12</v>
      </c>
      <c r="M15" s="1">
        <v>12</v>
      </c>
    </row>
    <row r="16" spans="2:13" ht="19.5" customHeight="1" x14ac:dyDescent="0.45">
      <c r="B16" s="42" t="s">
        <v>85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16</v>
      </c>
      <c r="J16" s="1">
        <v>21</v>
      </c>
      <c r="K16" s="1">
        <v>23</v>
      </c>
      <c r="L16" s="1">
        <v>21</v>
      </c>
      <c r="M16" s="1">
        <v>16</v>
      </c>
    </row>
    <row r="17" spans="2:13" ht="19.5" customHeight="1" x14ac:dyDescent="0.45">
      <c r="B17" s="42" t="s">
        <v>105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33</v>
      </c>
      <c r="J17" s="1">
        <v>16</v>
      </c>
      <c r="K17" s="1">
        <v>39</v>
      </c>
      <c r="L17" s="1">
        <v>51</v>
      </c>
      <c r="M17" s="1">
        <v>31</v>
      </c>
    </row>
    <row r="18" spans="2:13" ht="19.5" customHeight="1" x14ac:dyDescent="0.45">
      <c r="B18" s="42" t="s">
        <v>101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40</v>
      </c>
      <c r="J18" s="1">
        <v>36</v>
      </c>
      <c r="K18" s="1">
        <v>41</v>
      </c>
      <c r="L18" s="1">
        <v>47</v>
      </c>
      <c r="M18" s="1">
        <v>37</v>
      </c>
    </row>
    <row r="19" spans="2:13" ht="19.5" customHeight="1" x14ac:dyDescent="0.45">
      <c r="B19" s="42" t="s">
        <v>109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18</v>
      </c>
      <c r="J19" s="1">
        <v>32</v>
      </c>
      <c r="K19" s="1">
        <v>21</v>
      </c>
      <c r="L19" s="1">
        <v>28</v>
      </c>
      <c r="M19" s="1">
        <v>15</v>
      </c>
    </row>
    <row r="20" spans="2:13" ht="19.5" customHeight="1" x14ac:dyDescent="0.45">
      <c r="B20" s="42" t="s">
        <v>82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22</v>
      </c>
      <c r="J20" s="1">
        <v>65</v>
      </c>
      <c r="K20" s="1">
        <v>23</v>
      </c>
      <c r="L20" s="1">
        <v>37</v>
      </c>
      <c r="M20" s="1">
        <v>25</v>
      </c>
    </row>
    <row r="21" spans="2:13" ht="19.5" customHeight="1" x14ac:dyDescent="0.45">
      <c r="B21" s="42" t="s">
        <v>93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29</v>
      </c>
      <c r="J21" s="1">
        <v>43</v>
      </c>
      <c r="K21" s="1">
        <v>19</v>
      </c>
      <c r="L21" s="1">
        <v>17</v>
      </c>
      <c r="M21" s="1">
        <v>34</v>
      </c>
    </row>
    <row r="22" spans="2:13" ht="19.5" customHeight="1" x14ac:dyDescent="0.45">
      <c r="B22" s="42" t="s">
        <v>98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38</v>
      </c>
      <c r="J22" s="1">
        <v>70</v>
      </c>
      <c r="K22" s="1">
        <v>28</v>
      </c>
      <c r="L22" s="1">
        <v>36</v>
      </c>
      <c r="M22" s="1">
        <v>34</v>
      </c>
    </row>
    <row r="23" spans="2:13" ht="19.5" customHeight="1" x14ac:dyDescent="0.45">
      <c r="B23" s="42" t="s">
        <v>99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38</v>
      </c>
      <c r="J23" s="1">
        <v>41</v>
      </c>
      <c r="K23" s="1">
        <v>38</v>
      </c>
      <c r="L23" s="1">
        <v>25</v>
      </c>
      <c r="M23" s="1">
        <v>39</v>
      </c>
    </row>
    <row r="24" spans="2:13" ht="19.5" customHeight="1" x14ac:dyDescent="0.45">
      <c r="B24" s="42" t="s">
        <v>104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37</v>
      </c>
      <c r="J24" s="1">
        <v>27</v>
      </c>
      <c r="K24" s="1">
        <v>45</v>
      </c>
      <c r="L24" s="1">
        <v>44</v>
      </c>
      <c r="M24" s="1">
        <v>36</v>
      </c>
    </row>
    <row r="25" spans="2:13" ht="19.5" customHeight="1" x14ac:dyDescent="0.45">
      <c r="B25" s="42" t="s">
        <v>91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41</v>
      </c>
      <c r="J25" s="1">
        <v>71</v>
      </c>
      <c r="K25" s="1">
        <v>41</v>
      </c>
      <c r="L25" s="1">
        <v>56</v>
      </c>
      <c r="M25" s="1">
        <v>38</v>
      </c>
    </row>
    <row r="26" spans="2:13" ht="19.5" customHeight="1" x14ac:dyDescent="0.45">
      <c r="B26" s="42" t="s">
        <v>94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25</v>
      </c>
      <c r="J26" s="1">
        <v>21</v>
      </c>
      <c r="K26" s="1">
        <v>17</v>
      </c>
      <c r="L26" s="1">
        <v>19</v>
      </c>
      <c r="M26" s="1">
        <v>15</v>
      </c>
    </row>
    <row r="27" spans="2:13" ht="19.5" customHeight="1" x14ac:dyDescent="0.45">
      <c r="B27" s="42" t="s">
        <v>97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33</v>
      </c>
      <c r="J27" s="1">
        <v>15</v>
      </c>
      <c r="K27" s="1">
        <v>34</v>
      </c>
      <c r="L27" s="1">
        <v>24</v>
      </c>
      <c r="M27" s="1">
        <v>37</v>
      </c>
    </row>
    <row r="28" spans="2:13" ht="19.5" customHeight="1" x14ac:dyDescent="0.45">
      <c r="B28" s="42" t="s">
        <v>83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29</v>
      </c>
      <c r="J28" s="1">
        <v>53</v>
      </c>
      <c r="K28" s="1">
        <v>36</v>
      </c>
      <c r="L28" s="1">
        <v>40</v>
      </c>
      <c r="M28" s="1">
        <v>34</v>
      </c>
    </row>
    <row r="29" spans="2:13" ht="19.5" customHeight="1" x14ac:dyDescent="0.45">
      <c r="B29" s="42" t="s">
        <v>90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33</v>
      </c>
      <c r="J29" s="1">
        <v>40</v>
      </c>
      <c r="K29" s="1">
        <v>31</v>
      </c>
      <c r="L29" s="1">
        <v>35</v>
      </c>
      <c r="M29" s="1">
        <v>42</v>
      </c>
    </row>
    <row r="30" spans="2:13" ht="19.5" customHeight="1" x14ac:dyDescent="0.45">
      <c r="B30" s="42" t="s">
        <v>110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25</v>
      </c>
      <c r="J30" s="1">
        <v>24</v>
      </c>
      <c r="K30" s="1">
        <v>27</v>
      </c>
      <c r="L30" s="1">
        <v>16</v>
      </c>
      <c r="M30" s="1">
        <v>27</v>
      </c>
    </row>
    <row r="31" spans="2:13" ht="19.5" customHeight="1" x14ac:dyDescent="0.45">
      <c r="B31" s="42" t="s">
        <v>92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30</v>
      </c>
      <c r="J31" s="1">
        <v>24</v>
      </c>
      <c r="K31" s="1">
        <v>20</v>
      </c>
      <c r="L31" s="1">
        <v>26</v>
      </c>
      <c r="M31" s="1">
        <v>28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-5.9651399603542403</v>
      </c>
      <c r="J38" s="76">
        <f ca="1">$G38*(RAND()-0.5)</f>
        <v>-1.1461457329007174</v>
      </c>
      <c r="K38" s="76">
        <f ca="1">$G38*(RAND()-0.5)</f>
        <v>5.0318398699107156</v>
      </c>
      <c r="L38" s="76">
        <f ca="1">$G38*(RAND()-0.5)</f>
        <v>-4.8118420441370251</v>
      </c>
      <c r="M38" s="76">
        <f ca="1">$G38*(RAND()-0.5)</f>
        <v>6.2979031653138611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0.43835047108434982</v>
      </c>
      <c r="J40" s="76">
        <f>CORREL($C$3:$C$31,J$3:J$31)</f>
        <v>0.27012150086490372</v>
      </c>
      <c r="K40" s="76">
        <f>CORREL($C$3:$C$31,K$3:K$31)</f>
        <v>0.5512543414948452</v>
      </c>
      <c r="L40" s="76">
        <f>CORREL($C$3:$C$31,L$3:L$31)</f>
        <v>0.99941483276183452</v>
      </c>
      <c r="M40" s="76">
        <f>CORREL($C$3:$C$31,M$3:M$31)</f>
        <v>0.33769258006915798</v>
      </c>
    </row>
    <row r="41" spans="2:13" ht="18.5" x14ac:dyDescent="0.3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{8D81AC0E-55FA-4425-AD1D-8C69352D9E6F}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{AEAA3892-C530-45FF-AEC4-C15521C0E1DE}</x14:id>
        </ext>
      </extLst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{3C4BBC1F-E7AC-485B-AA38-DFE90F5FF8D6}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{D7B25BD8-9252-413A-89F4-D5340862BA24}</x14:id>
        </ext>
      </extLst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{A92FB856-708D-4CFB-8A51-6C0CBF1C8324}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{1895AAF4-1289-40DC-B052-D2E96FE9BAED}</x14:id>
        </ext>
      </extLst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{2D724EDC-F043-42B3-B25E-49F4206F802F}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{6E7818FE-EBE8-49C1-8B73-606344139CB3}</x14:id>
        </ext>
      </extLst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{AD89186D-0216-4998-A621-EA177E12C8EF}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{093F10C3-F654-44C0-AFCA-4AB2A18B2653}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{7DF3B672-66B6-4997-A81C-7D30E1A135C1}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{2C8DD2F8-0A19-45E2-8A19-F410B24E0324}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{BCF0E9EF-EA8E-454A-8EB0-13E89078E698}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{E01A4889-6677-4850-8C3C-F900DA51852B}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{FD3B9972-CA94-4BD1-A66F-486FEE09B119}</x14:id>
        </ext>
      </extLst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{723D8BA0-D658-4416-B4ED-C6FED3776102}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{442A588B-B12B-4CFD-AD33-68E50A319A9D}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{A8C54393-56AD-4A97-B79A-98C2450B73AC}</x14:id>
        </ext>
      </extLst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{D5A40128-E557-4E50-82E8-30C4CDE3D12E}</x14:id>
        </ext>
      </extLst>
    </cfRule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{08621FB9-46CE-4D12-AE5E-E5572C8BB031}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{1AEB41B4-D0EF-447B-843B-0692F4F3EFB3}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{C783FB40-8123-4CB0-92F0-100C2F9D6F7A}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D81AC0E-55FA-4425-AD1D-8C69352D9E6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EAA3892-C530-45FF-AEC4-C15521C0E1D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3C4BBC1F-E7AC-485B-AA38-DFE90F5FF8D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7B25BD8-9252-413A-89F4-D5340862BA2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A92FB856-708D-4CFB-8A51-6C0CBF1C832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895AAF4-1289-40DC-B052-D2E96FE9BAE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2D724EDC-F043-42B3-B25E-49F4206F802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E7818FE-EBE8-49C1-8B73-606344139CB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AD89186D-0216-4998-A621-EA177E12C8E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93F10C3-F654-44C0-AFCA-4AB2A18B265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7DF3B672-66B6-4997-A81C-7D30E1A135C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C8DD2F8-0A19-45E2-8A19-F410B24E032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BCF0E9EF-EA8E-454A-8EB0-13E89078E69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01A4889-6677-4850-8C3C-F900DA51852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FD3B9972-CA94-4BD1-A66F-486FEE09B11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23D8BA0-D658-4416-B4ED-C6FED377610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442A588B-B12B-4CFD-AD33-68E50A319A9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8C54393-56AD-4A97-B79A-98C2450B73A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D5A40128-E557-4E50-82E8-30C4CDE3D12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8621FB9-46CE-4D12-AE5E-E5572C8BB03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1AEB41B4-D0EF-447B-843B-0692F4F3EFB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783FB40-8123-4CB0-92F0-100C2F9D6F7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E97D-9632-4EFC-BEA4-D8683D96FC65}">
  <sheetPr codeName="Sheet103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41" t="s">
        <v>81</v>
      </c>
      <c r="C2" s="41" t="s">
        <v>116</v>
      </c>
      <c r="D2" s="41" t="s">
        <v>115</v>
      </c>
      <c r="E2" s="41" t="s">
        <v>120</v>
      </c>
      <c r="F2" s="41" t="s">
        <v>121</v>
      </c>
      <c r="G2" s="41" t="s">
        <v>113</v>
      </c>
      <c r="H2" s="41" t="s">
        <v>119</v>
      </c>
      <c r="I2" s="41" t="s">
        <v>118</v>
      </c>
      <c r="J2" s="41" t="s">
        <v>117</v>
      </c>
      <c r="K2" s="41" t="s">
        <v>112</v>
      </c>
      <c r="L2" s="41" t="s">
        <v>111</v>
      </c>
      <c r="M2" s="41" t="s">
        <v>114</v>
      </c>
    </row>
    <row r="3" spans="2:13" ht="19.5" customHeight="1" x14ac:dyDescent="0.45">
      <c r="B3" s="42" t="s">
        <v>86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34</v>
      </c>
      <c r="J3" s="1">
        <v>22</v>
      </c>
      <c r="K3" s="1">
        <v>29</v>
      </c>
      <c r="L3" s="1">
        <v>24</v>
      </c>
      <c r="M3" s="1">
        <v>40</v>
      </c>
    </row>
    <row r="4" spans="2:13" ht="19.5" customHeight="1" x14ac:dyDescent="0.45">
      <c r="B4" s="42" t="s">
        <v>103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16</v>
      </c>
      <c r="J4" s="1">
        <v>19</v>
      </c>
      <c r="K4" s="1">
        <v>17</v>
      </c>
      <c r="L4" s="1">
        <v>19</v>
      </c>
      <c r="M4" s="1">
        <v>14</v>
      </c>
    </row>
    <row r="5" spans="2:13" ht="19.5" customHeight="1" x14ac:dyDescent="0.45">
      <c r="B5" s="42" t="s">
        <v>95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53</v>
      </c>
      <c r="J5" s="1">
        <v>68</v>
      </c>
      <c r="K5" s="1">
        <v>58</v>
      </c>
      <c r="L5" s="1">
        <v>28</v>
      </c>
      <c r="M5" s="1">
        <v>52</v>
      </c>
    </row>
    <row r="6" spans="2:13" ht="19.5" customHeight="1" x14ac:dyDescent="0.45">
      <c r="B6" s="42" t="s">
        <v>102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21</v>
      </c>
      <c r="J6" s="1">
        <v>43</v>
      </c>
      <c r="K6" s="1">
        <v>26</v>
      </c>
      <c r="L6" s="1">
        <v>36</v>
      </c>
      <c r="M6" s="1">
        <v>18</v>
      </c>
    </row>
    <row r="7" spans="2:13" ht="19.5" customHeight="1" x14ac:dyDescent="0.45">
      <c r="B7" s="42" t="s">
        <v>84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30</v>
      </c>
      <c r="J7" s="1">
        <v>47</v>
      </c>
      <c r="K7" s="1">
        <v>38</v>
      </c>
      <c r="L7" s="1">
        <v>60</v>
      </c>
      <c r="M7" s="1">
        <v>27</v>
      </c>
    </row>
    <row r="8" spans="2:13" ht="19.5" customHeight="1" x14ac:dyDescent="0.45">
      <c r="B8" s="42" t="s">
        <v>107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21</v>
      </c>
      <c r="J8" s="1">
        <v>25</v>
      </c>
      <c r="K8" s="1">
        <v>20</v>
      </c>
      <c r="L8" s="1">
        <v>22</v>
      </c>
      <c r="M8" s="1">
        <v>18</v>
      </c>
    </row>
    <row r="9" spans="2:13" ht="19.5" customHeight="1" x14ac:dyDescent="0.45">
      <c r="B9" s="42" t="s">
        <v>96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16</v>
      </c>
      <c r="J9" s="1">
        <v>62</v>
      </c>
      <c r="K9" s="1">
        <v>19</v>
      </c>
      <c r="L9" s="1">
        <v>19</v>
      </c>
      <c r="M9" s="1">
        <v>26</v>
      </c>
    </row>
    <row r="10" spans="2:13" ht="19.5" customHeight="1" x14ac:dyDescent="0.45">
      <c r="B10" s="42" t="s">
        <v>88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48</v>
      </c>
      <c r="J10" s="1">
        <v>42</v>
      </c>
      <c r="K10" s="1">
        <v>39</v>
      </c>
      <c r="L10" s="1">
        <v>53</v>
      </c>
      <c r="M10" s="1">
        <v>45</v>
      </c>
    </row>
    <row r="11" spans="2:13" ht="19.5" customHeight="1" x14ac:dyDescent="0.45">
      <c r="B11" s="42" t="s">
        <v>89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15</v>
      </c>
      <c r="J11" s="1">
        <v>56</v>
      </c>
      <c r="K11" s="1">
        <v>17</v>
      </c>
      <c r="L11" s="1">
        <v>35</v>
      </c>
      <c r="M11" s="1">
        <v>14</v>
      </c>
    </row>
    <row r="12" spans="2:13" ht="19.5" customHeight="1" x14ac:dyDescent="0.45">
      <c r="B12" s="42" t="s">
        <v>100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30</v>
      </c>
      <c r="J12" s="1">
        <v>23</v>
      </c>
      <c r="K12" s="1">
        <v>28</v>
      </c>
      <c r="L12" s="1">
        <v>50</v>
      </c>
      <c r="M12" s="1">
        <v>29</v>
      </c>
    </row>
    <row r="13" spans="2:13" ht="19.5" customHeight="1" x14ac:dyDescent="0.45">
      <c r="B13" s="42" t="s">
        <v>108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24</v>
      </c>
      <c r="J13" s="1">
        <v>59</v>
      </c>
      <c r="K13" s="1">
        <v>25</v>
      </c>
      <c r="L13" s="1">
        <v>31</v>
      </c>
      <c r="M13" s="1">
        <v>23</v>
      </c>
    </row>
    <row r="14" spans="2:13" ht="19.5" customHeight="1" x14ac:dyDescent="0.45">
      <c r="B14" s="42" t="s">
        <v>106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46</v>
      </c>
      <c r="J14" s="1">
        <v>37</v>
      </c>
      <c r="K14" s="1">
        <v>44</v>
      </c>
      <c r="L14" s="1">
        <v>28</v>
      </c>
      <c r="M14" s="1">
        <v>45</v>
      </c>
    </row>
    <row r="15" spans="2:13" ht="19.5" customHeight="1" x14ac:dyDescent="0.45">
      <c r="B15" s="42" t="s">
        <v>87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16</v>
      </c>
      <c r="J15" s="1">
        <v>28</v>
      </c>
      <c r="K15" s="1">
        <v>11</v>
      </c>
      <c r="L15" s="1">
        <v>12</v>
      </c>
      <c r="M15" s="1">
        <v>12</v>
      </c>
    </row>
    <row r="16" spans="2:13" ht="19.5" customHeight="1" x14ac:dyDescent="0.45">
      <c r="B16" s="42" t="s">
        <v>85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16</v>
      </c>
      <c r="J16" s="1">
        <v>21</v>
      </c>
      <c r="K16" s="1">
        <v>23</v>
      </c>
      <c r="L16" s="1">
        <v>21</v>
      </c>
      <c r="M16" s="1">
        <v>16</v>
      </c>
    </row>
    <row r="17" spans="2:13" ht="19.5" customHeight="1" x14ac:dyDescent="0.45">
      <c r="B17" s="42" t="s">
        <v>105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33</v>
      </c>
      <c r="J17" s="1">
        <v>16</v>
      </c>
      <c r="K17" s="1">
        <v>39</v>
      </c>
      <c r="L17" s="1">
        <v>51</v>
      </c>
      <c r="M17" s="1">
        <v>31</v>
      </c>
    </row>
    <row r="18" spans="2:13" ht="19.5" customHeight="1" x14ac:dyDescent="0.45">
      <c r="B18" s="42" t="s">
        <v>101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40</v>
      </c>
      <c r="J18" s="1">
        <v>36</v>
      </c>
      <c r="K18" s="1">
        <v>41</v>
      </c>
      <c r="L18" s="1">
        <v>47</v>
      </c>
      <c r="M18" s="1">
        <v>37</v>
      </c>
    </row>
    <row r="19" spans="2:13" ht="19.5" customHeight="1" x14ac:dyDescent="0.45">
      <c r="B19" s="42" t="s">
        <v>109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18</v>
      </c>
      <c r="J19" s="1">
        <v>32</v>
      </c>
      <c r="K19" s="1">
        <v>21</v>
      </c>
      <c r="L19" s="1">
        <v>28</v>
      </c>
      <c r="M19" s="1">
        <v>15</v>
      </c>
    </row>
    <row r="20" spans="2:13" ht="19.5" customHeight="1" x14ac:dyDescent="0.45">
      <c r="B20" s="42" t="s">
        <v>82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22</v>
      </c>
      <c r="J20" s="1">
        <v>65</v>
      </c>
      <c r="K20" s="1">
        <v>23</v>
      </c>
      <c r="L20" s="1">
        <v>37</v>
      </c>
      <c r="M20" s="1">
        <v>25</v>
      </c>
    </row>
    <row r="21" spans="2:13" ht="19.5" customHeight="1" x14ac:dyDescent="0.45">
      <c r="B21" s="42" t="s">
        <v>93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29</v>
      </c>
      <c r="J21" s="1">
        <v>43</v>
      </c>
      <c r="K21" s="1">
        <v>19</v>
      </c>
      <c r="L21" s="1">
        <v>17</v>
      </c>
      <c r="M21" s="1">
        <v>34</v>
      </c>
    </row>
    <row r="22" spans="2:13" ht="19.5" customHeight="1" x14ac:dyDescent="0.45">
      <c r="B22" s="42" t="s">
        <v>98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38</v>
      </c>
      <c r="J22" s="1">
        <v>70</v>
      </c>
      <c r="K22" s="1">
        <v>28</v>
      </c>
      <c r="L22" s="1">
        <v>36</v>
      </c>
      <c r="M22" s="1">
        <v>34</v>
      </c>
    </row>
    <row r="23" spans="2:13" ht="19.5" customHeight="1" x14ac:dyDescent="0.45">
      <c r="B23" s="42" t="s">
        <v>99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38</v>
      </c>
      <c r="J23" s="1">
        <v>41</v>
      </c>
      <c r="K23" s="1">
        <v>38</v>
      </c>
      <c r="L23" s="1">
        <v>25</v>
      </c>
      <c r="M23" s="1">
        <v>39</v>
      </c>
    </row>
    <row r="24" spans="2:13" ht="19.5" customHeight="1" x14ac:dyDescent="0.45">
      <c r="B24" s="42" t="s">
        <v>104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37</v>
      </c>
      <c r="J24" s="1">
        <v>27</v>
      </c>
      <c r="K24" s="1">
        <v>45</v>
      </c>
      <c r="L24" s="1">
        <v>44</v>
      </c>
      <c r="M24" s="1">
        <v>36</v>
      </c>
    </row>
    <row r="25" spans="2:13" ht="19.5" customHeight="1" x14ac:dyDescent="0.45">
      <c r="B25" s="42" t="s">
        <v>91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41</v>
      </c>
      <c r="J25" s="1">
        <v>71</v>
      </c>
      <c r="K25" s="1">
        <v>41</v>
      </c>
      <c r="L25" s="1">
        <v>56</v>
      </c>
      <c r="M25" s="1">
        <v>38</v>
      </c>
    </row>
    <row r="26" spans="2:13" ht="19.5" customHeight="1" x14ac:dyDescent="0.45">
      <c r="B26" s="42" t="s">
        <v>94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25</v>
      </c>
      <c r="J26" s="1">
        <v>21</v>
      </c>
      <c r="K26" s="1">
        <v>17</v>
      </c>
      <c r="L26" s="1">
        <v>19</v>
      </c>
      <c r="M26" s="1">
        <v>15</v>
      </c>
    </row>
    <row r="27" spans="2:13" ht="19.5" customHeight="1" x14ac:dyDescent="0.45">
      <c r="B27" s="42" t="s">
        <v>97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33</v>
      </c>
      <c r="J27" s="1">
        <v>15</v>
      </c>
      <c r="K27" s="1">
        <v>34</v>
      </c>
      <c r="L27" s="1">
        <v>24</v>
      </c>
      <c r="M27" s="1">
        <v>37</v>
      </c>
    </row>
    <row r="28" spans="2:13" ht="19.5" customHeight="1" x14ac:dyDescent="0.45">
      <c r="B28" s="42" t="s">
        <v>83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29</v>
      </c>
      <c r="J28" s="1">
        <v>53</v>
      </c>
      <c r="K28" s="1">
        <v>36</v>
      </c>
      <c r="L28" s="1">
        <v>40</v>
      </c>
      <c r="M28" s="1">
        <v>34</v>
      </c>
    </row>
    <row r="29" spans="2:13" ht="19.5" customHeight="1" x14ac:dyDescent="0.45">
      <c r="B29" s="42" t="s">
        <v>90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33</v>
      </c>
      <c r="J29" s="1">
        <v>40</v>
      </c>
      <c r="K29" s="1">
        <v>31</v>
      </c>
      <c r="L29" s="1">
        <v>35</v>
      </c>
      <c r="M29" s="1">
        <v>42</v>
      </c>
    </row>
    <row r="30" spans="2:13" ht="19.5" customHeight="1" x14ac:dyDescent="0.45">
      <c r="B30" s="42" t="s">
        <v>110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25</v>
      </c>
      <c r="J30" s="1">
        <v>24</v>
      </c>
      <c r="K30" s="1">
        <v>27</v>
      </c>
      <c r="L30" s="1">
        <v>16</v>
      </c>
      <c r="M30" s="1">
        <v>27</v>
      </c>
    </row>
    <row r="31" spans="2:13" ht="19.5" customHeight="1" x14ac:dyDescent="0.45">
      <c r="B31" s="42" t="s">
        <v>92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30</v>
      </c>
      <c r="J31" s="1">
        <v>24</v>
      </c>
      <c r="K31" s="1">
        <v>20</v>
      </c>
      <c r="L31" s="1">
        <v>26</v>
      </c>
      <c r="M31" s="1">
        <v>28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-1.5714007312364875</v>
      </c>
      <c r="J38" s="76">
        <f ca="1">$G38*(RAND()-0.5)</f>
        <v>0.89895235174767718</v>
      </c>
      <c r="K38" s="76">
        <f ca="1">$G38*(RAND()-0.5)</f>
        <v>-0.69040021642323757</v>
      </c>
      <c r="L38" s="76">
        <f ca="1">$G38*(RAND()-0.5)</f>
        <v>2.3743019250150628</v>
      </c>
      <c r="M38" s="76">
        <f ca="1">$G38*(RAND()-0.5)</f>
        <v>4.547599206404259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0.43835047108434982</v>
      </c>
      <c r="J40" s="76">
        <f>CORREL($C$3:$C$31,J$3:J$31)</f>
        <v>0.27012150086490372</v>
      </c>
      <c r="K40" s="76">
        <f>CORREL($C$3:$C$31,K$3:K$31)</f>
        <v>0.5512543414948452</v>
      </c>
      <c r="L40" s="76">
        <f>CORREL($C$3:$C$31,L$3:L$31)</f>
        <v>0.99941483276183452</v>
      </c>
      <c r="M40" s="76">
        <f>CORREL($C$3:$C$31,M$3:M$31)</f>
        <v>0.33769258006915798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4268-BE35-4176-AE91-9328719C619A}">
  <sheetPr codeName="Sheet104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41" t="s">
        <v>81</v>
      </c>
      <c r="C2" s="41" t="s">
        <v>116</v>
      </c>
      <c r="D2" s="41" t="s">
        <v>115</v>
      </c>
      <c r="E2" s="41" t="s">
        <v>120</v>
      </c>
      <c r="F2" s="41" t="s">
        <v>121</v>
      </c>
      <c r="G2" s="41" t="s">
        <v>113</v>
      </c>
      <c r="H2" s="41" t="s">
        <v>119</v>
      </c>
      <c r="I2" s="41" t="s">
        <v>118</v>
      </c>
      <c r="J2" s="41" t="s">
        <v>117</v>
      </c>
      <c r="K2" s="41" t="s">
        <v>112</v>
      </c>
      <c r="L2" s="41" t="s">
        <v>111</v>
      </c>
      <c r="M2" s="41" t="s">
        <v>114</v>
      </c>
    </row>
    <row r="3" spans="2:13" ht="19.5" customHeight="1" x14ac:dyDescent="0.45">
      <c r="B3" s="46" t="s">
        <v>86</v>
      </c>
      <c r="C3" s="10">
        <v>21</v>
      </c>
      <c r="D3" s="10">
        <v>42</v>
      </c>
      <c r="E3" s="10">
        <v>80</v>
      </c>
      <c r="F3" s="10">
        <v>54</v>
      </c>
      <c r="G3" s="10">
        <v>33</v>
      </c>
      <c r="H3" s="10">
        <v>69</v>
      </c>
      <c r="I3" s="10">
        <v>34</v>
      </c>
      <c r="J3" s="10">
        <v>22</v>
      </c>
      <c r="K3" s="11">
        <v>29</v>
      </c>
      <c r="L3" s="11">
        <v>24</v>
      </c>
      <c r="M3" s="11">
        <v>40</v>
      </c>
    </row>
    <row r="4" spans="2:13" ht="19.5" customHeight="1" x14ac:dyDescent="0.45">
      <c r="B4" s="42" t="s">
        <v>103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16</v>
      </c>
      <c r="J4" s="1">
        <v>19</v>
      </c>
      <c r="K4" s="12">
        <v>17</v>
      </c>
      <c r="L4" s="12">
        <v>19</v>
      </c>
      <c r="M4" s="12">
        <v>14</v>
      </c>
    </row>
    <row r="5" spans="2:13" ht="19.5" customHeight="1" x14ac:dyDescent="0.45">
      <c r="B5" s="46" t="s">
        <v>95</v>
      </c>
      <c r="C5" s="10">
        <v>25</v>
      </c>
      <c r="D5" s="10">
        <v>61</v>
      </c>
      <c r="E5" s="10">
        <v>55</v>
      </c>
      <c r="F5" s="10">
        <v>90</v>
      </c>
      <c r="G5" s="10">
        <v>41</v>
      </c>
      <c r="H5" s="10">
        <v>65</v>
      </c>
      <c r="I5" s="10">
        <v>53</v>
      </c>
      <c r="J5" s="10">
        <v>68</v>
      </c>
      <c r="K5" s="11">
        <v>58</v>
      </c>
      <c r="L5" s="11">
        <v>28</v>
      </c>
      <c r="M5" s="11">
        <v>52</v>
      </c>
    </row>
    <row r="6" spans="2:13" ht="19.5" customHeight="1" x14ac:dyDescent="0.45">
      <c r="B6" s="42" t="s">
        <v>102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21</v>
      </c>
      <c r="J6" s="1">
        <v>43</v>
      </c>
      <c r="K6" s="12">
        <v>26</v>
      </c>
      <c r="L6" s="12">
        <v>36</v>
      </c>
      <c r="M6" s="12">
        <v>18</v>
      </c>
    </row>
    <row r="7" spans="2:13" ht="19.5" customHeight="1" x14ac:dyDescent="0.45">
      <c r="B7" s="46" t="s">
        <v>84</v>
      </c>
      <c r="C7" s="10">
        <v>54</v>
      </c>
      <c r="D7" s="10">
        <v>42</v>
      </c>
      <c r="E7" s="10">
        <v>88</v>
      </c>
      <c r="F7" s="10">
        <v>32</v>
      </c>
      <c r="G7" s="10">
        <v>73</v>
      </c>
      <c r="H7" s="10">
        <v>72</v>
      </c>
      <c r="I7" s="10">
        <v>30</v>
      </c>
      <c r="J7" s="10">
        <v>47</v>
      </c>
      <c r="K7" s="11">
        <v>38</v>
      </c>
      <c r="L7" s="11">
        <v>60</v>
      </c>
      <c r="M7" s="11">
        <v>27</v>
      </c>
    </row>
    <row r="8" spans="2:13" ht="19.5" customHeight="1" x14ac:dyDescent="0.45">
      <c r="B8" s="42" t="s">
        <v>107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21</v>
      </c>
      <c r="J8" s="1">
        <v>25</v>
      </c>
      <c r="K8" s="12">
        <v>20</v>
      </c>
      <c r="L8" s="12">
        <v>22</v>
      </c>
      <c r="M8" s="12">
        <v>18</v>
      </c>
    </row>
    <row r="9" spans="2:13" ht="19.5" customHeight="1" x14ac:dyDescent="0.45">
      <c r="B9" s="46" t="s">
        <v>96</v>
      </c>
      <c r="C9" s="10">
        <v>17</v>
      </c>
      <c r="D9" s="10">
        <v>55</v>
      </c>
      <c r="E9" s="10">
        <v>20</v>
      </c>
      <c r="F9" s="10">
        <v>68</v>
      </c>
      <c r="G9" s="10">
        <v>59</v>
      </c>
      <c r="H9" s="10">
        <v>84</v>
      </c>
      <c r="I9" s="10">
        <v>16</v>
      </c>
      <c r="J9" s="10">
        <v>62</v>
      </c>
      <c r="K9" s="11">
        <v>19</v>
      </c>
      <c r="L9" s="11">
        <v>19</v>
      </c>
      <c r="M9" s="11">
        <v>26</v>
      </c>
    </row>
    <row r="10" spans="2:13" ht="19.5" customHeight="1" x14ac:dyDescent="0.45">
      <c r="B10" s="42" t="s">
        <v>88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48</v>
      </c>
      <c r="J10" s="1">
        <v>42</v>
      </c>
      <c r="K10" s="12">
        <v>39</v>
      </c>
      <c r="L10" s="12">
        <v>53</v>
      </c>
      <c r="M10" s="12">
        <v>45</v>
      </c>
    </row>
    <row r="11" spans="2:13" ht="19.5" customHeight="1" x14ac:dyDescent="0.45">
      <c r="B11" s="46" t="s">
        <v>89</v>
      </c>
      <c r="C11" s="10">
        <v>31</v>
      </c>
      <c r="D11" s="10">
        <v>49</v>
      </c>
      <c r="E11" s="10">
        <v>49</v>
      </c>
      <c r="F11" s="10">
        <v>86</v>
      </c>
      <c r="G11" s="10">
        <v>18</v>
      </c>
      <c r="H11" s="10">
        <v>80</v>
      </c>
      <c r="I11" s="10">
        <v>15</v>
      </c>
      <c r="J11" s="10">
        <v>56</v>
      </c>
      <c r="K11" s="11">
        <v>17</v>
      </c>
      <c r="L11" s="11">
        <v>35</v>
      </c>
      <c r="M11" s="11">
        <v>14</v>
      </c>
    </row>
    <row r="12" spans="2:13" ht="19.5" customHeight="1" x14ac:dyDescent="0.45">
      <c r="B12" s="42" t="s">
        <v>100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30</v>
      </c>
      <c r="J12" s="1">
        <v>23</v>
      </c>
      <c r="K12" s="12">
        <v>28</v>
      </c>
      <c r="L12" s="12">
        <v>50</v>
      </c>
      <c r="M12" s="12">
        <v>29</v>
      </c>
    </row>
    <row r="13" spans="2:13" ht="19.5" customHeight="1" x14ac:dyDescent="0.45">
      <c r="B13" s="46" t="s">
        <v>108</v>
      </c>
      <c r="C13" s="10">
        <v>27</v>
      </c>
      <c r="D13" s="10">
        <v>52</v>
      </c>
      <c r="E13" s="10">
        <v>46</v>
      </c>
      <c r="F13" s="10">
        <v>24</v>
      </c>
      <c r="G13" s="10">
        <v>74</v>
      </c>
      <c r="H13" s="10">
        <v>18</v>
      </c>
      <c r="I13" s="10">
        <v>24</v>
      </c>
      <c r="J13" s="10">
        <v>59</v>
      </c>
      <c r="K13" s="11">
        <v>25</v>
      </c>
      <c r="L13" s="11">
        <v>31</v>
      </c>
      <c r="M13" s="11">
        <v>23</v>
      </c>
    </row>
    <row r="14" spans="2:13" ht="19.5" customHeight="1" x14ac:dyDescent="0.45">
      <c r="B14" s="42" t="s">
        <v>106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46</v>
      </c>
      <c r="J14" s="1">
        <v>37</v>
      </c>
      <c r="K14" s="12">
        <v>44</v>
      </c>
      <c r="L14" s="12">
        <v>28</v>
      </c>
      <c r="M14" s="12">
        <v>45</v>
      </c>
    </row>
    <row r="15" spans="2:13" ht="19.5" customHeight="1" x14ac:dyDescent="0.45">
      <c r="B15" s="46" t="s">
        <v>87</v>
      </c>
      <c r="C15" s="10">
        <v>11</v>
      </c>
      <c r="D15" s="10">
        <v>25</v>
      </c>
      <c r="E15" s="10">
        <v>61</v>
      </c>
      <c r="F15" s="10">
        <v>27</v>
      </c>
      <c r="G15" s="10">
        <v>15</v>
      </c>
      <c r="H15" s="10">
        <v>20</v>
      </c>
      <c r="I15" s="10">
        <v>16</v>
      </c>
      <c r="J15" s="10">
        <v>28</v>
      </c>
      <c r="K15" s="11">
        <v>-3</v>
      </c>
      <c r="L15" s="11">
        <v>12</v>
      </c>
      <c r="M15" s="11">
        <v>12</v>
      </c>
    </row>
    <row r="16" spans="2:13" ht="19.5" customHeight="1" x14ac:dyDescent="0.45">
      <c r="B16" s="42" t="s">
        <v>85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16</v>
      </c>
      <c r="J16" s="1">
        <v>21</v>
      </c>
      <c r="K16" s="12">
        <v>23</v>
      </c>
      <c r="L16" s="12">
        <v>21</v>
      </c>
      <c r="M16" s="12">
        <v>16</v>
      </c>
    </row>
    <row r="17" spans="2:13" ht="19.5" customHeight="1" x14ac:dyDescent="0.45">
      <c r="B17" s="46" t="s">
        <v>105</v>
      </c>
      <c r="C17" s="10">
        <v>46</v>
      </c>
      <c r="D17" s="10">
        <v>14</v>
      </c>
      <c r="E17" s="10">
        <v>45</v>
      </c>
      <c r="F17" s="10">
        <v>30</v>
      </c>
      <c r="G17" s="10">
        <v>40</v>
      </c>
      <c r="H17" s="10">
        <v>35</v>
      </c>
      <c r="I17" s="10">
        <v>33</v>
      </c>
      <c r="J17" s="10">
        <v>16</v>
      </c>
      <c r="K17" s="11">
        <v>39</v>
      </c>
      <c r="L17" s="11">
        <v>51</v>
      </c>
      <c r="M17" s="11">
        <v>31</v>
      </c>
    </row>
    <row r="18" spans="2:13" ht="19.5" customHeight="1" x14ac:dyDescent="0.45">
      <c r="B18" s="42" t="s">
        <v>101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40</v>
      </c>
      <c r="J18" s="1">
        <v>36</v>
      </c>
      <c r="K18" s="12">
        <v>41</v>
      </c>
      <c r="L18" s="12">
        <v>47</v>
      </c>
      <c r="M18" s="12">
        <v>37</v>
      </c>
    </row>
    <row r="19" spans="2:13" ht="19.5" customHeight="1" x14ac:dyDescent="0.45">
      <c r="B19" s="46" t="s">
        <v>109</v>
      </c>
      <c r="C19" s="10">
        <v>25</v>
      </c>
      <c r="D19" s="10">
        <v>18</v>
      </c>
      <c r="E19" s="10">
        <v>61</v>
      </c>
      <c r="F19" s="10">
        <v>37</v>
      </c>
      <c r="G19" s="10">
        <v>24</v>
      </c>
      <c r="H19" s="10">
        <v>45</v>
      </c>
      <c r="I19" s="10">
        <v>18</v>
      </c>
      <c r="J19" s="10">
        <v>32</v>
      </c>
      <c r="K19" s="11">
        <v>21</v>
      </c>
      <c r="L19" s="11">
        <v>28</v>
      </c>
      <c r="M19" s="11">
        <v>15</v>
      </c>
    </row>
    <row r="20" spans="2:13" ht="19.5" customHeight="1" x14ac:dyDescent="0.45">
      <c r="B20" s="42" t="s">
        <v>82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22</v>
      </c>
      <c r="J20" s="1">
        <v>65</v>
      </c>
      <c r="K20" s="12">
        <v>23</v>
      </c>
      <c r="L20" s="12">
        <v>37</v>
      </c>
      <c r="M20" s="12">
        <v>25</v>
      </c>
    </row>
    <row r="21" spans="2:13" ht="19.5" customHeight="1" x14ac:dyDescent="0.45">
      <c r="B21" s="46" t="s">
        <v>93</v>
      </c>
      <c r="C21" s="10">
        <v>15</v>
      </c>
      <c r="D21" s="10">
        <v>38</v>
      </c>
      <c r="E21" s="10">
        <v>83</v>
      </c>
      <c r="F21" s="10">
        <v>78</v>
      </c>
      <c r="G21" s="10">
        <v>38</v>
      </c>
      <c r="H21" s="10">
        <v>62</v>
      </c>
      <c r="I21" s="10">
        <v>29</v>
      </c>
      <c r="J21" s="10">
        <v>43</v>
      </c>
      <c r="K21" s="11">
        <v>19</v>
      </c>
      <c r="L21" s="11">
        <v>17</v>
      </c>
      <c r="M21" s="11">
        <v>34</v>
      </c>
    </row>
    <row r="22" spans="2:13" ht="19.5" customHeight="1" x14ac:dyDescent="0.45">
      <c r="B22" s="42" t="s">
        <v>98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38</v>
      </c>
      <c r="J22" s="1">
        <v>70</v>
      </c>
      <c r="K22" s="12">
        <v>28</v>
      </c>
      <c r="L22" s="12">
        <v>36</v>
      </c>
      <c r="M22" s="12">
        <v>34</v>
      </c>
    </row>
    <row r="23" spans="2:13" ht="19.5" customHeight="1" x14ac:dyDescent="0.45">
      <c r="B23" s="46" t="s">
        <v>99</v>
      </c>
      <c r="C23" s="10">
        <v>22</v>
      </c>
      <c r="D23" s="10">
        <v>36</v>
      </c>
      <c r="E23" s="10">
        <v>29</v>
      </c>
      <c r="F23" s="10">
        <v>49</v>
      </c>
      <c r="G23" s="10">
        <v>45</v>
      </c>
      <c r="H23" s="10">
        <v>50</v>
      </c>
      <c r="I23" s="10">
        <v>38</v>
      </c>
      <c r="J23" s="10">
        <v>41</v>
      </c>
      <c r="K23" s="11">
        <v>38</v>
      </c>
      <c r="L23" s="11">
        <v>25</v>
      </c>
      <c r="M23" s="11">
        <v>39</v>
      </c>
    </row>
    <row r="24" spans="2:13" ht="19.5" customHeight="1" x14ac:dyDescent="0.45">
      <c r="B24" s="42" t="s">
        <v>104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37</v>
      </c>
      <c r="J24" s="1">
        <v>27</v>
      </c>
      <c r="K24" s="12">
        <v>45</v>
      </c>
      <c r="L24" s="12">
        <v>44</v>
      </c>
      <c r="M24" s="12">
        <v>36</v>
      </c>
    </row>
    <row r="25" spans="2:13" ht="19.5" customHeight="1" x14ac:dyDescent="0.45">
      <c r="B25" s="46" t="s">
        <v>91</v>
      </c>
      <c r="C25" s="10">
        <v>50</v>
      </c>
      <c r="D25" s="10">
        <v>64</v>
      </c>
      <c r="E25" s="10">
        <v>42</v>
      </c>
      <c r="F25" s="10">
        <v>55</v>
      </c>
      <c r="G25" s="10">
        <v>63</v>
      </c>
      <c r="H25" s="10">
        <v>34</v>
      </c>
      <c r="I25" s="10">
        <v>41</v>
      </c>
      <c r="J25" s="10">
        <v>71</v>
      </c>
      <c r="K25" s="11">
        <v>41</v>
      </c>
      <c r="L25" s="11">
        <v>56</v>
      </c>
      <c r="M25" s="11">
        <v>38</v>
      </c>
    </row>
    <row r="26" spans="2:13" ht="19.5" customHeight="1" x14ac:dyDescent="0.45">
      <c r="B26" s="42" t="s">
        <v>94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25</v>
      </c>
      <c r="J26" s="1">
        <v>21</v>
      </c>
      <c r="K26" s="12">
        <v>17</v>
      </c>
      <c r="L26" s="12">
        <v>19</v>
      </c>
      <c r="M26" s="12">
        <v>15</v>
      </c>
    </row>
    <row r="27" spans="2:13" ht="19.5" customHeight="1" x14ac:dyDescent="0.45">
      <c r="B27" s="46" t="s">
        <v>97</v>
      </c>
      <c r="C27" s="10">
        <v>21</v>
      </c>
      <c r="D27" s="10">
        <v>13</v>
      </c>
      <c r="E27" s="10">
        <v>46</v>
      </c>
      <c r="F27" s="10">
        <v>47</v>
      </c>
      <c r="G27" s="10">
        <v>41</v>
      </c>
      <c r="H27" s="10">
        <v>32</v>
      </c>
      <c r="I27" s="10">
        <v>33</v>
      </c>
      <c r="J27" s="10">
        <v>15</v>
      </c>
      <c r="K27" s="11">
        <v>34</v>
      </c>
      <c r="L27" s="11">
        <v>24</v>
      </c>
      <c r="M27" s="11">
        <v>37</v>
      </c>
    </row>
    <row r="28" spans="2:13" ht="19.5" customHeight="1" x14ac:dyDescent="0.45">
      <c r="B28" s="42" t="s">
        <v>83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29</v>
      </c>
      <c r="J28" s="1">
        <v>53</v>
      </c>
      <c r="K28" s="12">
        <v>36</v>
      </c>
      <c r="L28" s="12">
        <v>40</v>
      </c>
      <c r="M28" s="12">
        <v>34</v>
      </c>
    </row>
    <row r="29" spans="2:13" ht="19.5" customHeight="1" x14ac:dyDescent="0.45">
      <c r="B29" s="46" t="s">
        <v>90</v>
      </c>
      <c r="C29" s="10">
        <v>31</v>
      </c>
      <c r="D29" s="10">
        <v>36</v>
      </c>
      <c r="E29" s="10">
        <v>59</v>
      </c>
      <c r="F29" s="10">
        <v>40</v>
      </c>
      <c r="G29" s="10">
        <v>36</v>
      </c>
      <c r="H29" s="10">
        <v>19</v>
      </c>
      <c r="I29" s="10">
        <v>33</v>
      </c>
      <c r="J29" s="10">
        <v>40</v>
      </c>
      <c r="K29" s="11">
        <v>31</v>
      </c>
      <c r="L29" s="11">
        <v>35</v>
      </c>
      <c r="M29" s="11">
        <v>42</v>
      </c>
    </row>
    <row r="30" spans="2:13" ht="19.5" customHeight="1" x14ac:dyDescent="0.45">
      <c r="B30" s="42" t="s">
        <v>110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25</v>
      </c>
      <c r="J30" s="1">
        <v>24</v>
      </c>
      <c r="K30" s="12">
        <v>27</v>
      </c>
      <c r="L30" s="12">
        <v>16</v>
      </c>
      <c r="M30" s="12">
        <v>27</v>
      </c>
    </row>
    <row r="31" spans="2:13" ht="19.5" customHeight="1" x14ac:dyDescent="0.45">
      <c r="B31" s="46" t="s">
        <v>92</v>
      </c>
      <c r="C31" s="10">
        <v>23</v>
      </c>
      <c r="D31" s="10">
        <v>21</v>
      </c>
      <c r="E31" s="10">
        <v>33</v>
      </c>
      <c r="F31" s="10">
        <v>33</v>
      </c>
      <c r="G31" s="10">
        <v>11</v>
      </c>
      <c r="H31" s="10">
        <v>40</v>
      </c>
      <c r="I31" s="10">
        <v>30</v>
      </c>
      <c r="J31" s="10">
        <v>24</v>
      </c>
      <c r="K31" s="11">
        <v>20</v>
      </c>
      <c r="L31" s="11">
        <v>26</v>
      </c>
      <c r="M31" s="11">
        <v>28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-6.6498700133102613</v>
      </c>
      <c r="J38" s="76">
        <f ca="1">$G38*(RAND()-0.5)</f>
        <v>5.6033536909286727</v>
      </c>
      <c r="K38" s="76">
        <f ca="1">$G38*(RAND()-0.5)</f>
        <v>-5.0431876229798132</v>
      </c>
      <c r="L38" s="76">
        <f ca="1">$G38*(RAND()-0.5)</f>
        <v>-4.7396313323806947</v>
      </c>
      <c r="M38" s="76">
        <f ca="1">$G38*(RAND()-0.5)</f>
        <v>9.9882910817082893E-2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0.43835047108434982</v>
      </c>
      <c r="J40" s="76">
        <f>CORREL($C$3:$C$31,J$3:J$31)</f>
        <v>0.27012150086490372</v>
      </c>
      <c r="K40" s="76">
        <f>CORREL($C$3:$C$31,K$3:K$31)</f>
        <v>0.56279262487775139</v>
      </c>
      <c r="L40" s="76">
        <f>CORREL($C$3:$C$31,L$3:L$31)</f>
        <v>0.99941483276183452</v>
      </c>
      <c r="M40" s="76">
        <f>CORREL($C$3:$C$31,M$3:M$31)</f>
        <v>0.33769258006915798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49FE4-2EC9-47C5-B88A-68859F65B277}">
  <sheetPr codeName="Sheet105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A2" s="5" t="s">
        <v>218</v>
      </c>
      <c r="B2" s="48" t="s">
        <v>81</v>
      </c>
      <c r="C2" s="41" t="s">
        <v>119</v>
      </c>
      <c r="D2" s="41" t="s">
        <v>114</v>
      </c>
      <c r="E2" s="41" t="s">
        <v>112</v>
      </c>
      <c r="F2" s="41" t="s">
        <v>118</v>
      </c>
      <c r="G2" s="41" t="s">
        <v>121</v>
      </c>
      <c r="H2" s="41" t="s">
        <v>117</v>
      </c>
      <c r="I2" s="41" t="s">
        <v>113</v>
      </c>
      <c r="J2" s="41" t="s">
        <v>120</v>
      </c>
      <c r="K2" s="41" t="s">
        <v>111</v>
      </c>
      <c r="L2" s="41" t="s">
        <v>115</v>
      </c>
      <c r="M2" s="41" t="s">
        <v>116</v>
      </c>
    </row>
    <row r="3" spans="1:13" ht="19.5" customHeight="1" x14ac:dyDescent="0.45">
      <c r="B3" s="42" t="s">
        <v>105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20</v>
      </c>
      <c r="J3" s="1">
        <v>19</v>
      </c>
      <c r="K3" s="1">
        <v>16</v>
      </c>
      <c r="L3" s="1">
        <v>11</v>
      </c>
      <c r="M3" s="1">
        <v>20</v>
      </c>
    </row>
    <row r="4" spans="1:13" ht="19.5" customHeight="1" x14ac:dyDescent="0.45">
      <c r="B4" s="42" t="s">
        <v>92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32</v>
      </c>
      <c r="J4" s="1">
        <v>47</v>
      </c>
      <c r="K4" s="1">
        <v>49</v>
      </c>
      <c r="L4" s="1">
        <v>22</v>
      </c>
      <c r="M4" s="1">
        <v>21</v>
      </c>
    </row>
    <row r="5" spans="1:13" ht="19.5" customHeight="1" x14ac:dyDescent="0.45">
      <c r="B5" s="42" t="s">
        <v>100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24</v>
      </c>
      <c r="J5" s="1">
        <v>17</v>
      </c>
      <c r="K5" s="1">
        <v>23</v>
      </c>
      <c r="L5" s="1">
        <v>22</v>
      </c>
      <c r="M5" s="1">
        <v>25</v>
      </c>
    </row>
    <row r="6" spans="1:13" ht="19.5" customHeight="1" x14ac:dyDescent="0.45">
      <c r="B6" s="42" t="s">
        <v>82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37</v>
      </c>
      <c r="J6" s="1">
        <v>36</v>
      </c>
      <c r="K6" s="1">
        <v>24</v>
      </c>
      <c r="L6" s="1">
        <v>26</v>
      </c>
      <c r="M6" s="1">
        <v>24</v>
      </c>
    </row>
    <row r="7" spans="1:13" ht="19.5" customHeight="1" x14ac:dyDescent="0.45">
      <c r="B7" s="42" t="s">
        <v>84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20</v>
      </c>
      <c r="J7" s="1">
        <v>24</v>
      </c>
      <c r="K7" s="1">
        <v>27</v>
      </c>
      <c r="L7" s="1">
        <v>22</v>
      </c>
      <c r="M7" s="1">
        <v>22</v>
      </c>
    </row>
    <row r="8" spans="1:13" ht="19.5" customHeight="1" x14ac:dyDescent="0.45">
      <c r="B8" s="42" t="s">
        <v>97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33</v>
      </c>
      <c r="J8" s="1">
        <v>31</v>
      </c>
      <c r="K8" s="1">
        <v>29</v>
      </c>
      <c r="L8" s="1">
        <v>34</v>
      </c>
      <c r="M8" s="1">
        <v>30</v>
      </c>
    </row>
    <row r="9" spans="1:13" ht="19.5" customHeight="1" x14ac:dyDescent="0.45">
      <c r="B9" s="42" t="s">
        <v>93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14</v>
      </c>
      <c r="J9" s="1">
        <v>12</v>
      </c>
      <c r="K9" s="1">
        <v>21</v>
      </c>
      <c r="L9" s="1">
        <v>18</v>
      </c>
      <c r="M9" s="1">
        <v>23</v>
      </c>
    </row>
    <row r="10" spans="1:13" ht="19.5" customHeight="1" x14ac:dyDescent="0.45">
      <c r="B10" s="42" t="s">
        <v>99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43</v>
      </c>
      <c r="J10" s="1">
        <v>28</v>
      </c>
      <c r="K10" s="1">
        <v>52</v>
      </c>
      <c r="L10" s="1">
        <v>45</v>
      </c>
      <c r="M10" s="1">
        <v>48</v>
      </c>
    </row>
    <row r="11" spans="1:13" ht="19.5" customHeight="1" x14ac:dyDescent="0.45">
      <c r="B11" s="42" t="s">
        <v>106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27</v>
      </c>
      <c r="J11" s="1">
        <v>36</v>
      </c>
      <c r="K11" s="1">
        <v>23</v>
      </c>
      <c r="L11" s="1">
        <v>30</v>
      </c>
      <c r="M11" s="1">
        <v>28</v>
      </c>
    </row>
    <row r="12" spans="1:13" ht="19.5" customHeight="1" x14ac:dyDescent="0.45">
      <c r="B12" s="42" t="s">
        <v>107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23</v>
      </c>
      <c r="J12" s="1">
        <v>44</v>
      </c>
      <c r="K12" s="1">
        <v>26</v>
      </c>
      <c r="L12" s="1">
        <v>29</v>
      </c>
      <c r="M12" s="1">
        <v>27</v>
      </c>
    </row>
    <row r="13" spans="1:13" ht="19.5" customHeight="1" x14ac:dyDescent="0.45">
      <c r="B13" s="42" t="s">
        <v>95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18</v>
      </c>
      <c r="J13" s="1">
        <v>22</v>
      </c>
      <c r="K13" s="1">
        <v>14</v>
      </c>
      <c r="L13" s="1">
        <v>15</v>
      </c>
      <c r="M13" s="1">
        <v>14</v>
      </c>
    </row>
    <row r="14" spans="1:13" ht="19.5" customHeight="1" x14ac:dyDescent="0.45">
      <c r="B14" s="42" t="s">
        <v>108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49</v>
      </c>
      <c r="J14" s="1">
        <v>37</v>
      </c>
      <c r="K14" s="1">
        <v>42</v>
      </c>
      <c r="L14" s="1">
        <v>49</v>
      </c>
      <c r="M14" s="1">
        <v>45</v>
      </c>
    </row>
    <row r="15" spans="1:13" ht="19.5" customHeight="1" x14ac:dyDescent="0.45">
      <c r="B15" s="42" t="s">
        <v>94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25</v>
      </c>
      <c r="J15" s="1">
        <v>19</v>
      </c>
      <c r="K15" s="1">
        <v>32</v>
      </c>
      <c r="L15" s="1">
        <v>25</v>
      </c>
      <c r="M15" s="1">
        <v>26</v>
      </c>
    </row>
    <row r="16" spans="1:13" ht="19.5" customHeight="1" x14ac:dyDescent="0.45">
      <c r="B16" s="42" t="s">
        <v>91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14</v>
      </c>
      <c r="J16" s="1">
        <v>25</v>
      </c>
      <c r="K16" s="1">
        <v>12</v>
      </c>
      <c r="L16" s="1">
        <v>13</v>
      </c>
      <c r="M16" s="1">
        <v>17</v>
      </c>
    </row>
    <row r="17" spans="2:13" ht="19.5" customHeight="1" x14ac:dyDescent="0.45">
      <c r="B17" s="42" t="s">
        <v>98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11</v>
      </c>
      <c r="J17" s="1">
        <v>21</v>
      </c>
      <c r="K17" s="1">
        <v>18</v>
      </c>
      <c r="L17" s="1">
        <v>15</v>
      </c>
      <c r="M17" s="1">
        <v>15</v>
      </c>
    </row>
    <row r="18" spans="2:13" ht="19.5" customHeight="1" x14ac:dyDescent="0.45">
      <c r="B18" s="42" t="s">
        <v>109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27</v>
      </c>
      <c r="J18" s="1">
        <v>60</v>
      </c>
      <c r="K18" s="1">
        <v>23</v>
      </c>
      <c r="L18" s="1">
        <v>22</v>
      </c>
      <c r="M18" s="1">
        <v>22</v>
      </c>
    </row>
    <row r="19" spans="2:13" ht="19.5" customHeight="1" x14ac:dyDescent="0.45">
      <c r="B19" s="42" t="s">
        <v>89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27</v>
      </c>
      <c r="J19" s="1">
        <v>26</v>
      </c>
      <c r="K19" s="1">
        <v>42</v>
      </c>
      <c r="L19" s="1">
        <v>42</v>
      </c>
      <c r="M19" s="1">
        <v>44</v>
      </c>
    </row>
    <row r="20" spans="2:13" ht="19.5" customHeight="1" x14ac:dyDescent="0.45">
      <c r="B20" s="42" t="s">
        <v>88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40</v>
      </c>
      <c r="J20" s="1">
        <v>28</v>
      </c>
      <c r="K20" s="1">
        <v>42</v>
      </c>
      <c r="L20" s="1">
        <v>36</v>
      </c>
      <c r="M20" s="1">
        <v>40</v>
      </c>
    </row>
    <row r="21" spans="2:13" ht="19.5" customHeight="1" x14ac:dyDescent="0.45">
      <c r="B21" s="42" t="s">
        <v>87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55</v>
      </c>
      <c r="J21" s="1">
        <v>50</v>
      </c>
      <c r="K21" s="1">
        <v>50</v>
      </c>
      <c r="L21" s="1">
        <v>52</v>
      </c>
      <c r="M21" s="1">
        <v>53</v>
      </c>
    </row>
    <row r="22" spans="2:13" ht="19.5" customHeight="1" x14ac:dyDescent="0.45">
      <c r="B22" s="42" t="s">
        <v>110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25</v>
      </c>
      <c r="J22" s="1">
        <v>28</v>
      </c>
      <c r="K22" s="1">
        <v>23</v>
      </c>
      <c r="L22" s="1">
        <v>27</v>
      </c>
      <c r="M22" s="1">
        <v>28</v>
      </c>
    </row>
    <row r="23" spans="2:13" ht="19.5" customHeight="1" x14ac:dyDescent="0.45">
      <c r="B23" s="42" t="s">
        <v>86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14</v>
      </c>
      <c r="J23" s="1">
        <v>35</v>
      </c>
      <c r="K23" s="1">
        <v>11</v>
      </c>
      <c r="L23" s="1">
        <v>17</v>
      </c>
      <c r="M23" s="1">
        <v>18</v>
      </c>
    </row>
    <row r="24" spans="2:13" ht="19.5" customHeight="1" x14ac:dyDescent="0.45">
      <c r="B24" s="42" t="s">
        <v>103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30</v>
      </c>
      <c r="J24" s="1">
        <v>40</v>
      </c>
      <c r="K24" s="1">
        <v>19</v>
      </c>
      <c r="L24" s="1">
        <v>23</v>
      </c>
      <c r="M24" s="1">
        <v>20</v>
      </c>
    </row>
    <row r="25" spans="2:13" ht="19.5" customHeight="1" x14ac:dyDescent="0.45">
      <c r="B25" s="42" t="s">
        <v>85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35</v>
      </c>
      <c r="J25" s="1">
        <v>35</v>
      </c>
      <c r="K25" s="1">
        <v>35</v>
      </c>
      <c r="L25" s="1">
        <v>34</v>
      </c>
      <c r="M25" s="1">
        <v>35</v>
      </c>
    </row>
    <row r="26" spans="2:13" ht="19.5" customHeight="1" x14ac:dyDescent="0.45">
      <c r="B26" s="42" t="s">
        <v>90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44</v>
      </c>
      <c r="J26" s="1">
        <v>56</v>
      </c>
      <c r="K26" s="1">
        <v>46</v>
      </c>
      <c r="L26" s="1">
        <v>44</v>
      </c>
      <c r="M26" s="1">
        <v>44</v>
      </c>
    </row>
    <row r="27" spans="2:13" ht="19.5" customHeight="1" x14ac:dyDescent="0.45">
      <c r="B27" s="42" t="s">
        <v>104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36</v>
      </c>
      <c r="J27" s="1">
        <v>51</v>
      </c>
      <c r="K27" s="1">
        <v>34</v>
      </c>
      <c r="L27" s="1">
        <v>32</v>
      </c>
      <c r="M27" s="1">
        <v>32</v>
      </c>
    </row>
    <row r="28" spans="2:13" ht="19.5" customHeight="1" x14ac:dyDescent="0.45">
      <c r="B28" s="42" t="s">
        <v>83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13</v>
      </c>
      <c r="J28" s="1">
        <v>19</v>
      </c>
      <c r="K28" s="1">
        <v>27</v>
      </c>
      <c r="L28" s="1">
        <v>25</v>
      </c>
      <c r="M28" s="1">
        <v>28</v>
      </c>
    </row>
    <row r="29" spans="2:13" ht="19.5" customHeight="1" x14ac:dyDescent="0.45">
      <c r="B29" s="42" t="s">
        <v>101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43</v>
      </c>
      <c r="J29" s="1">
        <v>24</v>
      </c>
      <c r="K29" s="1">
        <v>33</v>
      </c>
      <c r="L29" s="1">
        <v>37</v>
      </c>
      <c r="M29" s="1">
        <v>34</v>
      </c>
    </row>
    <row r="30" spans="2:13" ht="19.5" customHeight="1" x14ac:dyDescent="0.45">
      <c r="B30" s="42" t="s">
        <v>102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18</v>
      </c>
      <c r="J30" s="1">
        <v>16</v>
      </c>
      <c r="K30" s="1">
        <v>19</v>
      </c>
      <c r="L30" s="1">
        <v>17</v>
      </c>
      <c r="M30" s="1">
        <v>15</v>
      </c>
    </row>
    <row r="31" spans="2:13" ht="19.5" customHeight="1" x14ac:dyDescent="0.45">
      <c r="B31" s="42" t="s">
        <v>96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57</v>
      </c>
      <c r="J31" s="1">
        <v>53</v>
      </c>
      <c r="K31" s="1">
        <v>39</v>
      </c>
      <c r="L31" s="1">
        <v>41</v>
      </c>
      <c r="M31" s="1">
        <v>45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5" spans="2:13" x14ac:dyDescent="0.35">
      <c r="M35">
        <f>COUNTIF(I3:M31, "&lt;11")</f>
        <v>0</v>
      </c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-6.6229908315470949</v>
      </c>
      <c r="J38" s="76">
        <f ca="1">$G38*(RAND()-0.5)</f>
        <v>1.9971447148139072</v>
      </c>
      <c r="K38" s="76">
        <f ca="1">$G38*(RAND()-0.5)</f>
        <v>-6.7100259402749183</v>
      </c>
      <c r="L38" s="76">
        <f ca="1">$G38*(RAND()-0.5)</f>
        <v>6.6236507572626584</v>
      </c>
      <c r="M38" s="76">
        <f ca="1">$G38*(RAND()-0.5)</f>
        <v>-4.2070870340857534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0.59383684083237154</v>
      </c>
      <c r="J40" s="76">
        <f>CORREL($C$3:$C$31,J$3:J$31)</f>
        <v>0.99941483276183452</v>
      </c>
      <c r="K40" s="76">
        <f>CORREL($C$3:$C$31,K$3:K$31)</f>
        <v>0.42690557677652119</v>
      </c>
      <c r="L40" s="76">
        <f>CORREL($C$3:$C$31,L$3:L$31)</f>
        <v>0.4572921407698588</v>
      </c>
      <c r="M40" s="76">
        <f>CORREL($C$3:$C$31,M$3:M$31)</f>
        <v>0.39247973731251456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7743-299D-4E20-8895-C883F39DD104}">
  <sheetPr codeName="Sheet106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1" t="s">
        <v>81</v>
      </c>
      <c r="C2" s="41" t="s">
        <v>119</v>
      </c>
      <c r="D2" s="41" t="s">
        <v>114</v>
      </c>
      <c r="E2" s="41" t="s">
        <v>112</v>
      </c>
      <c r="F2" s="41" t="s">
        <v>118</v>
      </c>
      <c r="G2" s="41" t="s">
        <v>121</v>
      </c>
      <c r="H2" s="41" t="s">
        <v>117</v>
      </c>
      <c r="I2" s="41" t="s">
        <v>113</v>
      </c>
      <c r="J2" s="41" t="s">
        <v>120</v>
      </c>
      <c r="K2" s="41" t="s">
        <v>111</v>
      </c>
      <c r="L2" s="41" t="s">
        <v>115</v>
      </c>
      <c r="M2" s="41" t="s">
        <v>116</v>
      </c>
    </row>
    <row r="3" spans="1:13" ht="19.5" customHeight="1" x14ac:dyDescent="0.45">
      <c r="B3" s="42" t="s">
        <v>105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20</v>
      </c>
      <c r="J3" s="1">
        <v>19</v>
      </c>
      <c r="K3" s="1">
        <v>16</v>
      </c>
      <c r="L3" s="1">
        <v>11</v>
      </c>
      <c r="M3" s="1">
        <v>20</v>
      </c>
    </row>
    <row r="4" spans="1:13" ht="19.5" customHeight="1" x14ac:dyDescent="0.45">
      <c r="B4" s="42" t="s">
        <v>92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32</v>
      </c>
      <c r="J4" s="1">
        <v>47</v>
      </c>
      <c r="K4" s="1">
        <v>49</v>
      </c>
      <c r="L4" s="1">
        <v>22</v>
      </c>
      <c r="M4" s="1">
        <v>21</v>
      </c>
    </row>
    <row r="5" spans="1:13" ht="19.5" customHeight="1" x14ac:dyDescent="0.45">
      <c r="B5" s="42" t="s">
        <v>100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24</v>
      </c>
      <c r="J5" s="1">
        <v>17</v>
      </c>
      <c r="K5" s="1">
        <v>23</v>
      </c>
      <c r="L5" s="1">
        <v>22</v>
      </c>
      <c r="M5" s="1">
        <v>25</v>
      </c>
    </row>
    <row r="6" spans="1:13" ht="19.5" customHeight="1" x14ac:dyDescent="0.45">
      <c r="B6" s="42" t="s">
        <v>82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37</v>
      </c>
      <c r="J6" s="1">
        <v>36</v>
      </c>
      <c r="K6" s="1">
        <v>24</v>
      </c>
      <c r="L6" s="1">
        <v>26</v>
      </c>
      <c r="M6" s="1">
        <v>24</v>
      </c>
    </row>
    <row r="7" spans="1:13" ht="19.5" customHeight="1" x14ac:dyDescent="0.45">
      <c r="B7" s="42" t="s">
        <v>84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20</v>
      </c>
      <c r="J7" s="1">
        <v>24</v>
      </c>
      <c r="K7" s="1">
        <v>27</v>
      </c>
      <c r="L7" s="1">
        <v>22</v>
      </c>
      <c r="M7" s="1">
        <v>22</v>
      </c>
    </row>
    <row r="8" spans="1:13" ht="19.5" customHeight="1" x14ac:dyDescent="0.45">
      <c r="B8" s="42" t="s">
        <v>97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33</v>
      </c>
      <c r="J8" s="1">
        <v>31</v>
      </c>
      <c r="K8" s="1">
        <v>29</v>
      </c>
      <c r="L8" s="1">
        <v>34</v>
      </c>
      <c r="M8" s="1">
        <v>30</v>
      </c>
    </row>
    <row r="9" spans="1:13" ht="19.5" customHeight="1" x14ac:dyDescent="0.45">
      <c r="B9" s="42" t="s">
        <v>93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14</v>
      </c>
      <c r="J9" s="1">
        <v>12</v>
      </c>
      <c r="K9" s="1">
        <v>21</v>
      </c>
      <c r="L9" s="1">
        <v>18</v>
      </c>
      <c r="M9" s="1">
        <v>23</v>
      </c>
    </row>
    <row r="10" spans="1:13" ht="19.5" customHeight="1" x14ac:dyDescent="0.45">
      <c r="B10" s="42" t="s">
        <v>99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43</v>
      </c>
      <c r="J10" s="1">
        <v>28</v>
      </c>
      <c r="K10" s="1">
        <v>52</v>
      </c>
      <c r="L10" s="1">
        <v>45</v>
      </c>
      <c r="M10" s="1">
        <v>48</v>
      </c>
    </row>
    <row r="11" spans="1:13" ht="19.5" customHeight="1" x14ac:dyDescent="0.45">
      <c r="B11" s="42" t="s">
        <v>106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27</v>
      </c>
      <c r="J11" s="1">
        <v>36</v>
      </c>
      <c r="K11" s="1">
        <v>23</v>
      </c>
      <c r="L11" s="1">
        <v>30</v>
      </c>
      <c r="M11" s="1">
        <v>28</v>
      </c>
    </row>
    <row r="12" spans="1:13" ht="19.5" customHeight="1" x14ac:dyDescent="0.45">
      <c r="B12" s="42" t="s">
        <v>107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23</v>
      </c>
      <c r="J12" s="1">
        <v>44</v>
      </c>
      <c r="K12" s="1">
        <v>26</v>
      </c>
      <c r="L12" s="1">
        <v>29</v>
      </c>
      <c r="M12" s="1">
        <v>27</v>
      </c>
    </row>
    <row r="13" spans="1:13" ht="19.5" customHeight="1" x14ac:dyDescent="0.45">
      <c r="B13" s="42" t="s">
        <v>95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18</v>
      </c>
      <c r="J13" s="1">
        <v>22</v>
      </c>
      <c r="K13" s="1">
        <v>14</v>
      </c>
      <c r="L13" s="1">
        <v>15</v>
      </c>
      <c r="M13" s="1">
        <v>14</v>
      </c>
    </row>
    <row r="14" spans="1:13" ht="19.5" customHeight="1" x14ac:dyDescent="0.45">
      <c r="B14" s="42" t="s">
        <v>108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49</v>
      </c>
      <c r="J14" s="1">
        <v>37</v>
      </c>
      <c r="K14" s="1">
        <v>42</v>
      </c>
      <c r="L14" s="1">
        <v>49</v>
      </c>
      <c r="M14" s="1">
        <v>45</v>
      </c>
    </row>
    <row r="15" spans="1:13" ht="19.5" customHeight="1" x14ac:dyDescent="0.45">
      <c r="B15" s="42" t="s">
        <v>94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25</v>
      </c>
      <c r="J15" s="1">
        <v>19</v>
      </c>
      <c r="K15" s="1">
        <v>32</v>
      </c>
      <c r="L15" s="1">
        <v>25</v>
      </c>
      <c r="M15" s="1">
        <v>26</v>
      </c>
    </row>
    <row r="16" spans="1:13" ht="19.5" customHeight="1" x14ac:dyDescent="0.45">
      <c r="B16" s="42" t="s">
        <v>91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14</v>
      </c>
      <c r="J16" s="1">
        <v>25</v>
      </c>
      <c r="K16" s="1">
        <v>12</v>
      </c>
      <c r="L16" s="1">
        <v>13</v>
      </c>
      <c r="M16" s="1">
        <v>17</v>
      </c>
    </row>
    <row r="17" spans="2:13" ht="19.5" customHeight="1" x14ac:dyDescent="0.45">
      <c r="B17" s="42" t="s">
        <v>98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11</v>
      </c>
      <c r="J17" s="1">
        <v>21</v>
      </c>
      <c r="K17" s="1">
        <v>18</v>
      </c>
      <c r="L17" s="1">
        <v>15</v>
      </c>
      <c r="M17" s="1">
        <v>15</v>
      </c>
    </row>
    <row r="18" spans="2:13" ht="19.5" customHeight="1" x14ac:dyDescent="0.45">
      <c r="B18" s="42" t="s">
        <v>109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27</v>
      </c>
      <c r="J18" s="1">
        <v>60</v>
      </c>
      <c r="K18" s="1">
        <v>23</v>
      </c>
      <c r="L18" s="1">
        <v>22</v>
      </c>
      <c r="M18" s="1">
        <v>22</v>
      </c>
    </row>
    <row r="19" spans="2:13" ht="19.5" customHeight="1" x14ac:dyDescent="0.45">
      <c r="B19" s="42" t="s">
        <v>89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27</v>
      </c>
      <c r="J19" s="1">
        <v>26</v>
      </c>
      <c r="K19" s="1">
        <v>42</v>
      </c>
      <c r="L19" s="1">
        <v>42</v>
      </c>
      <c r="M19" s="1">
        <v>44</v>
      </c>
    </row>
    <row r="20" spans="2:13" ht="19.5" customHeight="1" x14ac:dyDescent="0.45">
      <c r="B20" s="42" t="s">
        <v>88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40</v>
      </c>
      <c r="J20" s="1">
        <v>28</v>
      </c>
      <c r="K20" s="1">
        <v>42</v>
      </c>
      <c r="L20" s="1">
        <v>36</v>
      </c>
      <c r="M20" s="1">
        <v>40</v>
      </c>
    </row>
    <row r="21" spans="2:13" ht="19.5" customHeight="1" x14ac:dyDescent="0.45">
      <c r="B21" s="42" t="s">
        <v>87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55</v>
      </c>
      <c r="J21" s="1">
        <v>50</v>
      </c>
      <c r="K21" s="1">
        <v>50</v>
      </c>
      <c r="L21" s="1">
        <v>52</v>
      </c>
      <c r="M21" s="1">
        <v>53</v>
      </c>
    </row>
    <row r="22" spans="2:13" ht="19.5" customHeight="1" x14ac:dyDescent="0.45">
      <c r="B22" s="42" t="s">
        <v>110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25</v>
      </c>
      <c r="J22" s="1">
        <v>28</v>
      </c>
      <c r="K22" s="1">
        <v>23</v>
      </c>
      <c r="L22" s="1">
        <v>27</v>
      </c>
      <c r="M22" s="1">
        <v>28</v>
      </c>
    </row>
    <row r="23" spans="2:13" ht="19.5" customHeight="1" x14ac:dyDescent="0.45">
      <c r="B23" s="42" t="s">
        <v>86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14</v>
      </c>
      <c r="J23" s="1">
        <v>35</v>
      </c>
      <c r="K23" s="1">
        <v>11</v>
      </c>
      <c r="L23" s="1">
        <v>17</v>
      </c>
      <c r="M23" s="1">
        <v>18</v>
      </c>
    </row>
    <row r="24" spans="2:13" ht="19.5" customHeight="1" x14ac:dyDescent="0.45">
      <c r="B24" s="42" t="s">
        <v>103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30</v>
      </c>
      <c r="J24" s="1">
        <v>40</v>
      </c>
      <c r="K24" s="1">
        <v>19</v>
      </c>
      <c r="L24" s="1">
        <v>23</v>
      </c>
      <c r="M24" s="1">
        <v>20</v>
      </c>
    </row>
    <row r="25" spans="2:13" ht="19.5" customHeight="1" x14ac:dyDescent="0.45">
      <c r="B25" s="42" t="s">
        <v>85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35</v>
      </c>
      <c r="J25" s="1">
        <v>35</v>
      </c>
      <c r="K25" s="1">
        <v>35</v>
      </c>
      <c r="L25" s="1">
        <v>34</v>
      </c>
      <c r="M25" s="1">
        <v>35</v>
      </c>
    </row>
    <row r="26" spans="2:13" ht="19.5" customHeight="1" x14ac:dyDescent="0.45">
      <c r="B26" s="42" t="s">
        <v>90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44</v>
      </c>
      <c r="J26" s="1">
        <v>56</v>
      </c>
      <c r="K26" s="1">
        <v>46</v>
      </c>
      <c r="L26" s="1">
        <v>44</v>
      </c>
      <c r="M26" s="1">
        <v>44</v>
      </c>
    </row>
    <row r="27" spans="2:13" ht="19.5" customHeight="1" x14ac:dyDescent="0.45">
      <c r="B27" s="42" t="s">
        <v>104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36</v>
      </c>
      <c r="J27" s="1">
        <v>51</v>
      </c>
      <c r="K27" s="1">
        <v>34</v>
      </c>
      <c r="L27" s="1">
        <v>32</v>
      </c>
      <c r="M27" s="1">
        <v>32</v>
      </c>
    </row>
    <row r="28" spans="2:13" ht="19.5" customHeight="1" x14ac:dyDescent="0.45">
      <c r="B28" s="42" t="s">
        <v>83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13</v>
      </c>
      <c r="J28" s="1">
        <v>19</v>
      </c>
      <c r="K28" s="1">
        <v>27</v>
      </c>
      <c r="L28" s="1">
        <v>25</v>
      </c>
      <c r="M28" s="1">
        <v>28</v>
      </c>
    </row>
    <row r="29" spans="2:13" ht="19.5" customHeight="1" x14ac:dyDescent="0.45">
      <c r="B29" s="42" t="s">
        <v>101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43</v>
      </c>
      <c r="J29" s="1">
        <v>24</v>
      </c>
      <c r="K29" s="1">
        <v>33</v>
      </c>
      <c r="L29" s="1">
        <v>37</v>
      </c>
      <c r="M29" s="1">
        <v>34</v>
      </c>
    </row>
    <row r="30" spans="2:13" ht="19.5" customHeight="1" x14ac:dyDescent="0.45">
      <c r="B30" s="42" t="s">
        <v>102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18</v>
      </c>
      <c r="J30" s="1">
        <v>16</v>
      </c>
      <c r="K30" s="1">
        <v>19</v>
      </c>
      <c r="L30" s="1">
        <v>17</v>
      </c>
      <c r="M30" s="1">
        <v>15</v>
      </c>
    </row>
    <row r="31" spans="2:13" ht="19.5" customHeight="1" x14ac:dyDescent="0.45">
      <c r="B31" s="42" t="s">
        <v>96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57</v>
      </c>
      <c r="J31" s="1">
        <v>53</v>
      </c>
      <c r="K31" s="1">
        <v>39</v>
      </c>
      <c r="L31" s="1">
        <v>41</v>
      </c>
      <c r="M31" s="1">
        <v>45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-6.0963887866651749</v>
      </c>
      <c r="J38" s="76">
        <f ca="1">$G38*(RAND()-0.5)</f>
        <v>-1.1330424113676463</v>
      </c>
      <c r="K38" s="76">
        <f ca="1">$G38*(RAND()-0.5)</f>
        <v>-6.7757939529469082</v>
      </c>
      <c r="L38" s="76">
        <f ca="1">$G38*(RAND()-0.5)</f>
        <v>-2.7285525990071942</v>
      </c>
      <c r="M38" s="76">
        <f ca="1">$G38*(RAND()-0.5)</f>
        <v>5.6384608390114881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0.59383684083237154</v>
      </c>
      <c r="J40" s="76">
        <f>CORREL($C$3:$C$31,J$3:J$31)</f>
        <v>0.99941483276183452</v>
      </c>
      <c r="K40" s="76">
        <f>CORREL($C$3:$C$31,K$3:K$31)</f>
        <v>0.42690557677652119</v>
      </c>
      <c r="L40" s="76">
        <f>CORREL($C$3:$C$31,L$3:L$31)</f>
        <v>0.4572921407698588</v>
      </c>
      <c r="M40" s="76">
        <f>CORREL($C$3:$C$31,M$3:M$31)</f>
        <v>0.39247973731251456</v>
      </c>
    </row>
    <row r="41" spans="2:13" ht="18.5" x14ac:dyDescent="0.3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{F81560D8-351C-4842-BD85-9E42F9F1DFE9}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{00AB8508-5063-45C7-92A0-5DB6FE972F6B}</x14:id>
        </ext>
      </extLst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{87A8D65E-3585-4084-BFAE-5F044F9A2EF9}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{09D9C806-A1E5-46C9-93D0-7B3D79B758B5}</x14:id>
        </ext>
      </extLst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{9CE79A22-305F-4AF5-B98E-C57F545F35BD}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{33D8E05B-D091-4ECE-A458-6DD6D2EAE166}</x14:id>
        </ext>
      </extLst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{E18C3899-A750-49F7-9318-A2F555AC3812}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{6CFEB0AA-0CE1-44A9-A8C9-6B0DB120BFCE}</x14:id>
        </ext>
      </extLst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{B54572F6-7385-4B6D-972A-85B537AC462E}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{7DE8EFFF-CFAF-47D3-BA4B-84DB84FCB849}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{E3665A89-6EE1-4414-8684-DFC6EC049B01}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{6D3F4393-2D4B-4216-AD35-F4E787EC998E}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{2324EA57-77C3-400E-9F44-6B7463B125D5}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{A58F2877-07D0-42A7-A78F-172952F09136}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{ABF91A83-1E2A-46B6-97B9-D6C946F80FC8}</x14:id>
        </ext>
      </extLst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{95081B10-766C-48E4-BDFF-CCCC9006A1F7}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{784BD4EB-6BF4-4BBF-92DF-237D91E3F2A9}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{7F84CCA1-4AA6-4EC9-BB40-89285208A805}</x14:id>
        </ext>
      </extLst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{A70E4550-8D39-4C43-81A1-A599C2023013}</x14:id>
        </ext>
      </extLst>
    </cfRule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{72770995-4754-40D9-84D5-CF4564615573}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{C49A9C88-92FE-4677-8697-0489DF303E7B}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{48C8FE03-08AD-4856-B948-75B8163FBB82}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1560D8-351C-4842-BD85-9E42F9F1DFE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0AB8508-5063-45C7-92A0-5DB6FE972F6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87A8D65E-3585-4084-BFAE-5F044F9A2EF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9D9C806-A1E5-46C9-93D0-7B3D79B758B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9CE79A22-305F-4AF5-B98E-C57F545F35B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3D8E05B-D091-4ECE-A458-6DD6D2EAE16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E18C3899-A750-49F7-9318-A2F555AC381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CFEB0AA-0CE1-44A9-A8C9-6B0DB120BFC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B54572F6-7385-4B6D-972A-85B537AC462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DE8EFFF-CFAF-47D3-BA4B-84DB84FCB84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E3665A89-6EE1-4414-8684-DFC6EC049B0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D3F4393-2D4B-4216-AD35-F4E787EC998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2324EA57-77C3-400E-9F44-6B7463B125D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58F2877-07D0-42A7-A78F-172952F0913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ABF91A83-1E2A-46B6-97B9-D6C946F80FC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5081B10-766C-48E4-BDFF-CCCC9006A1F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784BD4EB-6BF4-4BBF-92DF-237D91E3F2A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F84CCA1-4AA6-4EC9-BB40-89285208A80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A70E4550-8D39-4C43-81A1-A599C202301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2770995-4754-40D9-84D5-CF456461557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C49A9C88-92FE-4677-8697-0489DF303E7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8C8FE03-08AD-4856-B948-75B8163FBB8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45A1-F361-448E-80B7-90C7ABE15038}">
  <sheetPr codeName="Sheet107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1" t="s">
        <v>81</v>
      </c>
      <c r="C2" s="41" t="s">
        <v>119</v>
      </c>
      <c r="D2" s="41" t="s">
        <v>114</v>
      </c>
      <c r="E2" s="41" t="s">
        <v>112</v>
      </c>
      <c r="F2" s="41" t="s">
        <v>118</v>
      </c>
      <c r="G2" s="41" t="s">
        <v>121</v>
      </c>
      <c r="H2" s="41" t="s">
        <v>117</v>
      </c>
      <c r="I2" s="41" t="s">
        <v>113</v>
      </c>
      <c r="J2" s="41" t="s">
        <v>120</v>
      </c>
      <c r="K2" s="41" t="s">
        <v>111</v>
      </c>
      <c r="L2" s="41" t="s">
        <v>115</v>
      </c>
      <c r="M2" s="41" t="s">
        <v>116</v>
      </c>
    </row>
    <row r="3" spans="1:13" ht="19.5" customHeight="1" x14ac:dyDescent="0.45">
      <c r="B3" s="42" t="s">
        <v>105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20</v>
      </c>
      <c r="J3" s="1">
        <v>19</v>
      </c>
      <c r="K3" s="1">
        <v>16</v>
      </c>
      <c r="L3" s="1">
        <v>11</v>
      </c>
      <c r="M3" s="1">
        <v>20</v>
      </c>
    </row>
    <row r="4" spans="1:13" ht="19.5" customHeight="1" x14ac:dyDescent="0.45">
      <c r="B4" s="42" t="s">
        <v>92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32</v>
      </c>
      <c r="J4" s="1">
        <v>47</v>
      </c>
      <c r="K4" s="1">
        <v>49</v>
      </c>
      <c r="L4" s="1">
        <v>22</v>
      </c>
      <c r="M4" s="1">
        <v>21</v>
      </c>
    </row>
    <row r="5" spans="1:13" ht="19.5" customHeight="1" x14ac:dyDescent="0.45">
      <c r="B5" s="42" t="s">
        <v>100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24</v>
      </c>
      <c r="J5" s="1">
        <v>17</v>
      </c>
      <c r="K5" s="1">
        <v>23</v>
      </c>
      <c r="L5" s="1">
        <v>22</v>
      </c>
      <c r="M5" s="1">
        <v>25</v>
      </c>
    </row>
    <row r="6" spans="1:13" ht="19.5" customHeight="1" x14ac:dyDescent="0.45">
      <c r="B6" s="42" t="s">
        <v>82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37</v>
      </c>
      <c r="J6" s="1">
        <v>36</v>
      </c>
      <c r="K6" s="1">
        <v>24</v>
      </c>
      <c r="L6" s="1">
        <v>26</v>
      </c>
      <c r="M6" s="1">
        <v>24</v>
      </c>
    </row>
    <row r="7" spans="1:13" ht="19.5" customHeight="1" x14ac:dyDescent="0.45">
      <c r="B7" s="42" t="s">
        <v>84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20</v>
      </c>
      <c r="J7" s="1">
        <v>24</v>
      </c>
      <c r="K7" s="1">
        <v>27</v>
      </c>
      <c r="L7" s="1">
        <v>22</v>
      </c>
      <c r="M7" s="1">
        <v>22</v>
      </c>
    </row>
    <row r="8" spans="1:13" ht="19.5" customHeight="1" x14ac:dyDescent="0.45">
      <c r="B8" s="42" t="s">
        <v>97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33</v>
      </c>
      <c r="J8" s="1">
        <v>31</v>
      </c>
      <c r="K8" s="1">
        <v>29</v>
      </c>
      <c r="L8" s="1">
        <v>34</v>
      </c>
      <c r="M8" s="1">
        <v>30</v>
      </c>
    </row>
    <row r="9" spans="1:13" ht="19.5" customHeight="1" x14ac:dyDescent="0.45">
      <c r="B9" s="42" t="s">
        <v>93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14</v>
      </c>
      <c r="J9" s="1">
        <v>12</v>
      </c>
      <c r="K9" s="1">
        <v>21</v>
      </c>
      <c r="L9" s="1">
        <v>18</v>
      </c>
      <c r="M9" s="1">
        <v>23</v>
      </c>
    </row>
    <row r="10" spans="1:13" ht="19.5" customHeight="1" x14ac:dyDescent="0.45">
      <c r="B10" s="42" t="s">
        <v>99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43</v>
      </c>
      <c r="J10" s="1">
        <v>28</v>
      </c>
      <c r="K10" s="1">
        <v>52</v>
      </c>
      <c r="L10" s="1">
        <v>45</v>
      </c>
      <c r="M10" s="1">
        <v>48</v>
      </c>
    </row>
    <row r="11" spans="1:13" ht="19.5" customHeight="1" x14ac:dyDescent="0.45">
      <c r="B11" s="42" t="s">
        <v>106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27</v>
      </c>
      <c r="J11" s="1">
        <v>36</v>
      </c>
      <c r="K11" s="1">
        <v>23</v>
      </c>
      <c r="L11" s="1">
        <v>30</v>
      </c>
      <c r="M11" s="1">
        <v>28</v>
      </c>
    </row>
    <row r="12" spans="1:13" ht="19.5" customHeight="1" x14ac:dyDescent="0.45">
      <c r="B12" s="42" t="s">
        <v>107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23</v>
      </c>
      <c r="J12" s="1">
        <v>44</v>
      </c>
      <c r="K12" s="1">
        <v>26</v>
      </c>
      <c r="L12" s="1">
        <v>29</v>
      </c>
      <c r="M12" s="1">
        <v>27</v>
      </c>
    </row>
    <row r="13" spans="1:13" ht="19.5" customHeight="1" x14ac:dyDescent="0.45">
      <c r="B13" s="42" t="s">
        <v>95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18</v>
      </c>
      <c r="J13" s="1">
        <v>22</v>
      </c>
      <c r="K13" s="1">
        <v>14</v>
      </c>
      <c r="L13" s="1">
        <v>15</v>
      </c>
      <c r="M13" s="1">
        <v>14</v>
      </c>
    </row>
    <row r="14" spans="1:13" ht="19.5" customHeight="1" x14ac:dyDescent="0.45">
      <c r="B14" s="42" t="s">
        <v>108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49</v>
      </c>
      <c r="J14" s="1">
        <v>37</v>
      </c>
      <c r="K14" s="1">
        <v>42</v>
      </c>
      <c r="L14" s="1">
        <v>49</v>
      </c>
      <c r="M14" s="1">
        <v>45</v>
      </c>
    </row>
    <row r="15" spans="1:13" ht="19.5" customHeight="1" x14ac:dyDescent="0.45">
      <c r="B15" s="42" t="s">
        <v>94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25</v>
      </c>
      <c r="J15" s="1">
        <v>19</v>
      </c>
      <c r="K15" s="1">
        <v>32</v>
      </c>
      <c r="L15" s="1">
        <v>25</v>
      </c>
      <c r="M15" s="1">
        <v>26</v>
      </c>
    </row>
    <row r="16" spans="1:13" ht="19.5" customHeight="1" x14ac:dyDescent="0.45">
      <c r="B16" s="42" t="s">
        <v>91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14</v>
      </c>
      <c r="J16" s="1">
        <v>25</v>
      </c>
      <c r="K16" s="1">
        <v>12</v>
      </c>
      <c r="L16" s="1">
        <v>13</v>
      </c>
      <c r="M16" s="1">
        <v>17</v>
      </c>
    </row>
    <row r="17" spans="2:13" ht="19.5" customHeight="1" x14ac:dyDescent="0.45">
      <c r="B17" s="42" t="s">
        <v>98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11</v>
      </c>
      <c r="J17" s="1">
        <v>21</v>
      </c>
      <c r="K17" s="1">
        <v>18</v>
      </c>
      <c r="L17" s="1">
        <v>15</v>
      </c>
      <c r="M17" s="1">
        <v>15</v>
      </c>
    </row>
    <row r="18" spans="2:13" ht="19.5" customHeight="1" x14ac:dyDescent="0.45">
      <c r="B18" s="42" t="s">
        <v>109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27</v>
      </c>
      <c r="J18" s="1">
        <v>60</v>
      </c>
      <c r="K18" s="1">
        <v>23</v>
      </c>
      <c r="L18" s="1">
        <v>22</v>
      </c>
      <c r="M18" s="1">
        <v>22</v>
      </c>
    </row>
    <row r="19" spans="2:13" ht="19.5" customHeight="1" x14ac:dyDescent="0.45">
      <c r="B19" s="42" t="s">
        <v>89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27</v>
      </c>
      <c r="J19" s="1">
        <v>26</v>
      </c>
      <c r="K19" s="1">
        <v>42</v>
      </c>
      <c r="L19" s="1">
        <v>42</v>
      </c>
      <c r="M19" s="1">
        <v>44</v>
      </c>
    </row>
    <row r="20" spans="2:13" ht="19.5" customHeight="1" x14ac:dyDescent="0.45">
      <c r="B20" s="42" t="s">
        <v>88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40</v>
      </c>
      <c r="J20" s="1">
        <v>28</v>
      </c>
      <c r="K20" s="1">
        <v>42</v>
      </c>
      <c r="L20" s="1">
        <v>36</v>
      </c>
      <c r="M20" s="1">
        <v>40</v>
      </c>
    </row>
    <row r="21" spans="2:13" ht="19.5" customHeight="1" x14ac:dyDescent="0.45">
      <c r="B21" s="42" t="s">
        <v>87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55</v>
      </c>
      <c r="J21" s="1">
        <v>50</v>
      </c>
      <c r="K21" s="1">
        <v>50</v>
      </c>
      <c r="L21" s="1">
        <v>52</v>
      </c>
      <c r="M21" s="1">
        <v>53</v>
      </c>
    </row>
    <row r="22" spans="2:13" ht="19.5" customHeight="1" x14ac:dyDescent="0.45">
      <c r="B22" s="42" t="s">
        <v>110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25</v>
      </c>
      <c r="J22" s="1">
        <v>28</v>
      </c>
      <c r="K22" s="1">
        <v>23</v>
      </c>
      <c r="L22" s="1">
        <v>27</v>
      </c>
      <c r="M22" s="1">
        <v>28</v>
      </c>
    </row>
    <row r="23" spans="2:13" ht="19.5" customHeight="1" x14ac:dyDescent="0.45">
      <c r="B23" s="42" t="s">
        <v>86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14</v>
      </c>
      <c r="J23" s="1">
        <v>35</v>
      </c>
      <c r="K23" s="1">
        <v>11</v>
      </c>
      <c r="L23" s="1">
        <v>17</v>
      </c>
      <c r="M23" s="1">
        <v>18</v>
      </c>
    </row>
    <row r="24" spans="2:13" ht="19.5" customHeight="1" x14ac:dyDescent="0.45">
      <c r="B24" s="42" t="s">
        <v>103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30</v>
      </c>
      <c r="J24" s="1">
        <v>40</v>
      </c>
      <c r="K24" s="1">
        <v>19</v>
      </c>
      <c r="L24" s="1">
        <v>23</v>
      </c>
      <c r="M24" s="1">
        <v>20</v>
      </c>
    </row>
    <row r="25" spans="2:13" ht="19.5" customHeight="1" x14ac:dyDescent="0.45">
      <c r="B25" s="42" t="s">
        <v>85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35</v>
      </c>
      <c r="J25" s="1">
        <v>35</v>
      </c>
      <c r="K25" s="1">
        <v>35</v>
      </c>
      <c r="L25" s="1">
        <v>34</v>
      </c>
      <c r="M25" s="1">
        <v>35</v>
      </c>
    </row>
    <row r="26" spans="2:13" ht="19.5" customHeight="1" x14ac:dyDescent="0.45">
      <c r="B26" s="42" t="s">
        <v>90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44</v>
      </c>
      <c r="J26" s="1">
        <v>56</v>
      </c>
      <c r="K26" s="1">
        <v>46</v>
      </c>
      <c r="L26" s="1">
        <v>44</v>
      </c>
      <c r="M26" s="1">
        <v>44</v>
      </c>
    </row>
    <row r="27" spans="2:13" ht="19.5" customHeight="1" x14ac:dyDescent="0.45">
      <c r="B27" s="42" t="s">
        <v>104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36</v>
      </c>
      <c r="J27" s="1">
        <v>51</v>
      </c>
      <c r="K27" s="1">
        <v>34</v>
      </c>
      <c r="L27" s="1">
        <v>32</v>
      </c>
      <c r="M27" s="1">
        <v>32</v>
      </c>
    </row>
    <row r="28" spans="2:13" ht="19.5" customHeight="1" x14ac:dyDescent="0.45">
      <c r="B28" s="42" t="s">
        <v>83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13</v>
      </c>
      <c r="J28" s="1">
        <v>19</v>
      </c>
      <c r="K28" s="1">
        <v>27</v>
      </c>
      <c r="L28" s="1">
        <v>25</v>
      </c>
      <c r="M28" s="1">
        <v>28</v>
      </c>
    </row>
    <row r="29" spans="2:13" ht="19.5" customHeight="1" x14ac:dyDescent="0.45">
      <c r="B29" s="42" t="s">
        <v>101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43</v>
      </c>
      <c r="J29" s="1">
        <v>24</v>
      </c>
      <c r="K29" s="1">
        <v>33</v>
      </c>
      <c r="L29" s="1">
        <v>37</v>
      </c>
      <c r="M29" s="1">
        <v>34</v>
      </c>
    </row>
    <row r="30" spans="2:13" ht="19.5" customHeight="1" x14ac:dyDescent="0.45">
      <c r="B30" s="42" t="s">
        <v>102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18</v>
      </c>
      <c r="J30" s="1">
        <v>16</v>
      </c>
      <c r="K30" s="1">
        <v>19</v>
      </c>
      <c r="L30" s="1">
        <v>17</v>
      </c>
      <c r="M30" s="1">
        <v>15</v>
      </c>
    </row>
    <row r="31" spans="2:13" ht="19.5" customHeight="1" x14ac:dyDescent="0.45">
      <c r="B31" s="42" t="s">
        <v>96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57</v>
      </c>
      <c r="J31" s="1">
        <v>53</v>
      </c>
      <c r="K31" s="1">
        <v>39</v>
      </c>
      <c r="L31" s="1">
        <v>41</v>
      </c>
      <c r="M31" s="1">
        <v>45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1.8142350953384119</v>
      </c>
      <c r="J38" s="76">
        <f ca="1">$G38*(RAND()-0.5)</f>
        <v>-4.8414066535650493</v>
      </c>
      <c r="K38" s="76">
        <f ca="1">$G38*(RAND()-0.5)</f>
        <v>6.7001908507761812</v>
      </c>
      <c r="L38" s="76">
        <f ca="1">$G38*(RAND()-0.5)</f>
        <v>2.140437176867473</v>
      </c>
      <c r="M38" s="76">
        <f ca="1">$G38*(RAND()-0.5)</f>
        <v>-4.5238808404469966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0.59383684083237154</v>
      </c>
      <c r="J40" s="76">
        <f>CORREL($C$3:$C$31,J$3:J$31)</f>
        <v>0.99941483276183452</v>
      </c>
      <c r="K40" s="76">
        <f>CORREL($C$3:$C$31,K$3:K$31)</f>
        <v>0.42690557677652119</v>
      </c>
      <c r="L40" s="76">
        <f>CORREL($C$3:$C$31,L$3:L$31)</f>
        <v>0.4572921407698588</v>
      </c>
      <c r="M40" s="76">
        <f>CORREL($C$3:$C$31,M$3:M$31)</f>
        <v>0.39247973731251456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7C014-FE33-4772-AA15-23F22F8BB1A8}">
  <sheetPr codeName="Sheet108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1" t="s">
        <v>81</v>
      </c>
      <c r="C2" s="41" t="s">
        <v>119</v>
      </c>
      <c r="D2" s="41" t="s">
        <v>114</v>
      </c>
      <c r="E2" s="41" t="s">
        <v>112</v>
      </c>
      <c r="F2" s="41" t="s">
        <v>118</v>
      </c>
      <c r="G2" s="41" t="s">
        <v>121</v>
      </c>
      <c r="H2" s="41" t="s">
        <v>117</v>
      </c>
      <c r="I2" s="41" t="s">
        <v>113</v>
      </c>
      <c r="J2" s="41" t="s">
        <v>120</v>
      </c>
      <c r="K2" s="41" t="s">
        <v>111</v>
      </c>
      <c r="L2" s="41" t="s">
        <v>115</v>
      </c>
      <c r="M2" s="41" t="s">
        <v>116</v>
      </c>
    </row>
    <row r="3" spans="1:13" ht="19.5" customHeight="1" x14ac:dyDescent="0.45">
      <c r="B3" s="46" t="s">
        <v>105</v>
      </c>
      <c r="C3" s="10">
        <v>17</v>
      </c>
      <c r="D3" s="10">
        <v>55</v>
      </c>
      <c r="E3" s="10">
        <v>20</v>
      </c>
      <c r="F3" s="10">
        <v>68</v>
      </c>
      <c r="G3" s="10">
        <v>59</v>
      </c>
      <c r="H3" s="10">
        <v>84</v>
      </c>
      <c r="I3" s="10">
        <v>20</v>
      </c>
      <c r="J3" s="10">
        <v>19</v>
      </c>
      <c r="K3" s="11">
        <v>16</v>
      </c>
      <c r="L3" s="11">
        <v>11</v>
      </c>
      <c r="M3" s="11">
        <v>20</v>
      </c>
    </row>
    <row r="4" spans="1:13" ht="19.5" customHeight="1" x14ac:dyDescent="0.45">
      <c r="B4" s="42" t="s">
        <v>92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32</v>
      </c>
      <c r="J4" s="1">
        <v>47</v>
      </c>
      <c r="K4" s="12">
        <v>49</v>
      </c>
      <c r="L4" s="12">
        <v>22</v>
      </c>
      <c r="M4" s="12">
        <v>21</v>
      </c>
    </row>
    <row r="5" spans="1:13" ht="19.5" customHeight="1" x14ac:dyDescent="0.45">
      <c r="B5" s="46" t="s">
        <v>100</v>
      </c>
      <c r="C5" s="10">
        <v>15</v>
      </c>
      <c r="D5" s="10">
        <v>38</v>
      </c>
      <c r="E5" s="10">
        <v>83</v>
      </c>
      <c r="F5" s="10">
        <v>78</v>
      </c>
      <c r="G5" s="10">
        <v>38</v>
      </c>
      <c r="H5" s="10">
        <v>62</v>
      </c>
      <c r="I5" s="10">
        <v>24</v>
      </c>
      <c r="J5" s="10">
        <v>17</v>
      </c>
      <c r="K5" s="11">
        <v>23</v>
      </c>
      <c r="L5" s="11">
        <v>22</v>
      </c>
      <c r="M5" s="11">
        <v>25</v>
      </c>
    </row>
    <row r="6" spans="1:13" ht="19.5" customHeight="1" x14ac:dyDescent="0.45">
      <c r="B6" s="42" t="s">
        <v>82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37</v>
      </c>
      <c r="J6" s="1">
        <v>36</v>
      </c>
      <c r="K6" s="12">
        <v>24</v>
      </c>
      <c r="L6" s="12">
        <v>26</v>
      </c>
      <c r="M6" s="12">
        <v>24</v>
      </c>
    </row>
    <row r="7" spans="1:13" ht="19.5" customHeight="1" x14ac:dyDescent="0.45">
      <c r="B7" s="46" t="s">
        <v>84</v>
      </c>
      <c r="C7" s="10">
        <v>21</v>
      </c>
      <c r="D7" s="10">
        <v>13</v>
      </c>
      <c r="E7" s="10">
        <v>46</v>
      </c>
      <c r="F7" s="10">
        <v>47</v>
      </c>
      <c r="G7" s="10">
        <v>41</v>
      </c>
      <c r="H7" s="10">
        <v>32</v>
      </c>
      <c r="I7" s="10">
        <v>20</v>
      </c>
      <c r="J7" s="10">
        <v>24</v>
      </c>
      <c r="K7" s="11">
        <v>27</v>
      </c>
      <c r="L7" s="11">
        <v>22</v>
      </c>
      <c r="M7" s="11">
        <v>22</v>
      </c>
    </row>
    <row r="8" spans="1:13" ht="19.5" customHeight="1" x14ac:dyDescent="0.45">
      <c r="B8" s="42" t="s">
        <v>97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33</v>
      </c>
      <c r="J8" s="1">
        <v>31</v>
      </c>
      <c r="K8" s="12">
        <v>29</v>
      </c>
      <c r="L8" s="12">
        <v>34</v>
      </c>
      <c r="M8" s="12">
        <v>30</v>
      </c>
    </row>
    <row r="9" spans="1:13" ht="19.5" customHeight="1" x14ac:dyDescent="0.45">
      <c r="B9" s="46" t="s">
        <v>93</v>
      </c>
      <c r="C9" s="10">
        <v>11</v>
      </c>
      <c r="D9" s="10">
        <v>25</v>
      </c>
      <c r="E9" s="10">
        <v>61</v>
      </c>
      <c r="F9" s="10">
        <v>27</v>
      </c>
      <c r="G9" s="10">
        <v>15</v>
      </c>
      <c r="H9" s="10">
        <v>20</v>
      </c>
      <c r="I9" s="10">
        <v>14</v>
      </c>
      <c r="J9" s="10">
        <v>12</v>
      </c>
      <c r="K9" s="11">
        <v>21</v>
      </c>
      <c r="L9" s="11">
        <v>18</v>
      </c>
      <c r="M9" s="11">
        <v>23</v>
      </c>
    </row>
    <row r="10" spans="1:13" ht="19.5" customHeight="1" x14ac:dyDescent="0.45">
      <c r="B10" s="42" t="s">
        <v>99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43</v>
      </c>
      <c r="J10" s="1">
        <v>28</v>
      </c>
      <c r="K10" s="12">
        <v>52</v>
      </c>
      <c r="L10" s="12">
        <v>45</v>
      </c>
      <c r="M10" s="12">
        <v>48</v>
      </c>
    </row>
    <row r="11" spans="1:13" ht="19.5" customHeight="1" x14ac:dyDescent="0.45">
      <c r="B11" s="46" t="s">
        <v>106</v>
      </c>
      <c r="C11" s="10">
        <v>32</v>
      </c>
      <c r="D11" s="10">
        <v>63</v>
      </c>
      <c r="E11" s="10">
        <v>86</v>
      </c>
      <c r="F11" s="10">
        <v>41</v>
      </c>
      <c r="G11" s="10">
        <v>23</v>
      </c>
      <c r="H11" s="10">
        <v>57</v>
      </c>
      <c r="I11" s="10">
        <v>27</v>
      </c>
      <c r="J11" s="10">
        <v>36</v>
      </c>
      <c r="K11" s="11">
        <v>23</v>
      </c>
      <c r="L11" s="11">
        <v>30</v>
      </c>
      <c r="M11" s="11">
        <v>28</v>
      </c>
    </row>
    <row r="12" spans="1:13" ht="19.5" customHeight="1" x14ac:dyDescent="0.45">
      <c r="B12" s="42" t="s">
        <v>107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23</v>
      </c>
      <c r="J12" s="1">
        <v>44</v>
      </c>
      <c r="K12" s="12">
        <v>26</v>
      </c>
      <c r="L12" s="12">
        <v>29</v>
      </c>
      <c r="M12" s="12">
        <v>27</v>
      </c>
    </row>
    <row r="13" spans="1:13" ht="19.5" customHeight="1" x14ac:dyDescent="0.45">
      <c r="B13" s="46" t="s">
        <v>95</v>
      </c>
      <c r="C13" s="10">
        <v>19</v>
      </c>
      <c r="D13" s="10">
        <v>22</v>
      </c>
      <c r="E13" s="10">
        <v>43</v>
      </c>
      <c r="F13" s="10">
        <v>87</v>
      </c>
      <c r="G13" s="10">
        <v>23</v>
      </c>
      <c r="H13" s="10">
        <v>20</v>
      </c>
      <c r="I13" s="10">
        <v>18</v>
      </c>
      <c r="J13" s="10">
        <v>22</v>
      </c>
      <c r="K13" s="11">
        <v>14</v>
      </c>
      <c r="L13" s="11">
        <v>15</v>
      </c>
      <c r="M13" s="11">
        <v>14</v>
      </c>
    </row>
    <row r="14" spans="1:13" ht="19.5" customHeight="1" x14ac:dyDescent="0.45">
      <c r="B14" s="42" t="s">
        <v>108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49</v>
      </c>
      <c r="J14" s="1">
        <v>37</v>
      </c>
      <c r="K14" s="12">
        <v>42</v>
      </c>
      <c r="L14" s="12">
        <v>49</v>
      </c>
      <c r="M14" s="12">
        <v>45</v>
      </c>
    </row>
    <row r="15" spans="1:13" ht="19.5" customHeight="1" x14ac:dyDescent="0.45">
      <c r="B15" s="46" t="s">
        <v>94</v>
      </c>
      <c r="C15" s="10">
        <v>17</v>
      </c>
      <c r="D15" s="10">
        <v>18</v>
      </c>
      <c r="E15" s="10">
        <v>50</v>
      </c>
      <c r="F15" s="10">
        <v>38</v>
      </c>
      <c r="G15" s="10">
        <v>25</v>
      </c>
      <c r="H15" s="10">
        <v>52</v>
      </c>
      <c r="I15" s="10">
        <v>25</v>
      </c>
      <c r="J15" s="10">
        <v>19</v>
      </c>
      <c r="K15" s="11">
        <v>32</v>
      </c>
      <c r="L15" s="11">
        <v>25</v>
      </c>
      <c r="M15" s="11">
        <v>26</v>
      </c>
    </row>
    <row r="16" spans="1:13" ht="19.5" customHeight="1" x14ac:dyDescent="0.45">
      <c r="B16" s="42" t="s">
        <v>91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14</v>
      </c>
      <c r="J16" s="1">
        <v>25</v>
      </c>
      <c r="K16" s="12">
        <v>12</v>
      </c>
      <c r="L16" s="12">
        <v>13</v>
      </c>
      <c r="M16" s="12">
        <v>17</v>
      </c>
    </row>
    <row r="17" spans="2:13" ht="19.5" customHeight="1" x14ac:dyDescent="0.45">
      <c r="B17" s="46" t="s">
        <v>98</v>
      </c>
      <c r="C17" s="10">
        <v>18</v>
      </c>
      <c r="D17" s="10">
        <v>18</v>
      </c>
      <c r="E17" s="10">
        <v>73</v>
      </c>
      <c r="F17" s="10">
        <v>52</v>
      </c>
      <c r="G17" s="10">
        <v>27</v>
      </c>
      <c r="H17" s="10">
        <v>42</v>
      </c>
      <c r="I17" s="10">
        <v>11</v>
      </c>
      <c r="J17" s="10">
        <v>21</v>
      </c>
      <c r="K17" s="11">
        <v>18</v>
      </c>
      <c r="L17" s="11">
        <v>15</v>
      </c>
      <c r="M17" s="11">
        <v>15</v>
      </c>
    </row>
    <row r="18" spans="2:13" ht="19.5" customHeight="1" x14ac:dyDescent="0.45">
      <c r="B18" s="42" t="s">
        <v>109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27</v>
      </c>
      <c r="J18" s="1">
        <v>60</v>
      </c>
      <c r="K18" s="12">
        <v>23</v>
      </c>
      <c r="L18" s="12">
        <v>22</v>
      </c>
      <c r="M18" s="12">
        <v>22</v>
      </c>
    </row>
    <row r="19" spans="2:13" ht="19.5" customHeight="1" x14ac:dyDescent="0.45">
      <c r="B19" s="46" t="s">
        <v>89</v>
      </c>
      <c r="C19" s="10">
        <v>23</v>
      </c>
      <c r="D19" s="10">
        <v>21</v>
      </c>
      <c r="E19" s="10">
        <v>33</v>
      </c>
      <c r="F19" s="10">
        <v>33</v>
      </c>
      <c r="G19" s="10">
        <v>11</v>
      </c>
      <c r="H19" s="10">
        <v>40</v>
      </c>
      <c r="I19" s="10">
        <v>27</v>
      </c>
      <c r="J19" s="10">
        <v>26</v>
      </c>
      <c r="K19" s="11">
        <v>42</v>
      </c>
      <c r="L19" s="11">
        <v>42</v>
      </c>
      <c r="M19" s="11">
        <v>44</v>
      </c>
    </row>
    <row r="20" spans="2:13" ht="19.5" customHeight="1" x14ac:dyDescent="0.45">
      <c r="B20" s="42" t="s">
        <v>88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40</v>
      </c>
      <c r="J20" s="1">
        <v>28</v>
      </c>
      <c r="K20" s="12">
        <v>42</v>
      </c>
      <c r="L20" s="12">
        <v>36</v>
      </c>
      <c r="M20" s="12">
        <v>40</v>
      </c>
    </row>
    <row r="21" spans="2:13" ht="19.5" customHeight="1" x14ac:dyDescent="0.45">
      <c r="B21" s="46" t="s">
        <v>87</v>
      </c>
      <c r="C21" s="10">
        <v>46</v>
      </c>
      <c r="D21" s="10">
        <v>20</v>
      </c>
      <c r="E21" s="10">
        <v>69</v>
      </c>
      <c r="F21" s="10">
        <v>85</v>
      </c>
      <c r="G21" s="10">
        <v>38</v>
      </c>
      <c r="H21" s="10">
        <v>27</v>
      </c>
      <c r="I21" s="10">
        <v>55</v>
      </c>
      <c r="J21" s="10">
        <v>50</v>
      </c>
      <c r="K21" s="11">
        <v>50</v>
      </c>
      <c r="L21" s="11">
        <v>52</v>
      </c>
      <c r="M21" s="11">
        <v>53</v>
      </c>
    </row>
    <row r="22" spans="2:13" ht="19.5" customHeight="1" x14ac:dyDescent="0.45">
      <c r="B22" s="42" t="s">
        <v>110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25</v>
      </c>
      <c r="J22" s="1">
        <v>28</v>
      </c>
      <c r="K22" s="12">
        <v>23</v>
      </c>
      <c r="L22" s="12">
        <v>27</v>
      </c>
      <c r="M22" s="12">
        <v>28</v>
      </c>
    </row>
    <row r="23" spans="2:13" ht="19.5" customHeight="1" x14ac:dyDescent="0.45">
      <c r="B23" s="46" t="s">
        <v>86</v>
      </c>
      <c r="C23" s="10">
        <v>31</v>
      </c>
      <c r="D23" s="10">
        <v>36</v>
      </c>
      <c r="E23" s="10">
        <v>59</v>
      </c>
      <c r="F23" s="10">
        <v>40</v>
      </c>
      <c r="G23" s="10">
        <v>36</v>
      </c>
      <c r="H23" s="10">
        <v>19</v>
      </c>
      <c r="I23" s="10">
        <v>14</v>
      </c>
      <c r="J23" s="10">
        <v>35</v>
      </c>
      <c r="K23" s="11">
        <v>11</v>
      </c>
      <c r="L23" s="11">
        <v>17</v>
      </c>
      <c r="M23" s="11">
        <v>18</v>
      </c>
    </row>
    <row r="24" spans="2:13" ht="19.5" customHeight="1" x14ac:dyDescent="0.45">
      <c r="B24" s="42" t="s">
        <v>103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30</v>
      </c>
      <c r="J24" s="1">
        <v>40</v>
      </c>
      <c r="K24" s="12">
        <v>19</v>
      </c>
      <c r="L24" s="12">
        <v>23</v>
      </c>
      <c r="M24" s="12">
        <v>20</v>
      </c>
    </row>
    <row r="25" spans="2:13" ht="19.5" customHeight="1" x14ac:dyDescent="0.45">
      <c r="B25" s="46" t="s">
        <v>85</v>
      </c>
      <c r="C25" s="10">
        <v>31</v>
      </c>
      <c r="D25" s="10">
        <v>49</v>
      </c>
      <c r="E25" s="10">
        <v>49</v>
      </c>
      <c r="F25" s="10">
        <v>86</v>
      </c>
      <c r="G25" s="10">
        <v>18</v>
      </c>
      <c r="H25" s="10">
        <v>80</v>
      </c>
      <c r="I25" s="10">
        <v>35</v>
      </c>
      <c r="J25" s="10">
        <v>35</v>
      </c>
      <c r="K25" s="11">
        <v>35</v>
      </c>
      <c r="L25" s="11">
        <v>34</v>
      </c>
      <c r="M25" s="11">
        <v>35</v>
      </c>
    </row>
    <row r="26" spans="2:13" ht="19.5" customHeight="1" x14ac:dyDescent="0.45">
      <c r="B26" s="42" t="s">
        <v>90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44</v>
      </c>
      <c r="J26" s="1">
        <v>56</v>
      </c>
      <c r="K26" s="12">
        <v>46</v>
      </c>
      <c r="L26" s="12">
        <v>44</v>
      </c>
      <c r="M26" s="12">
        <v>44</v>
      </c>
    </row>
    <row r="27" spans="2:13" ht="19.5" customHeight="1" x14ac:dyDescent="0.45">
      <c r="B27" s="46" t="s">
        <v>104</v>
      </c>
      <c r="C27" s="10">
        <v>46</v>
      </c>
      <c r="D27" s="10">
        <v>14</v>
      </c>
      <c r="E27" s="10">
        <v>45</v>
      </c>
      <c r="F27" s="10">
        <v>30</v>
      </c>
      <c r="G27" s="10">
        <v>40</v>
      </c>
      <c r="H27" s="10">
        <v>35</v>
      </c>
      <c r="I27" s="10">
        <v>36</v>
      </c>
      <c r="J27" s="10">
        <v>51</v>
      </c>
      <c r="K27" s="11">
        <v>34</v>
      </c>
      <c r="L27" s="11">
        <v>32</v>
      </c>
      <c r="M27" s="11">
        <v>32</v>
      </c>
    </row>
    <row r="28" spans="2:13" ht="19.5" customHeight="1" x14ac:dyDescent="0.45">
      <c r="B28" s="42" t="s">
        <v>83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13</v>
      </c>
      <c r="J28" s="1">
        <v>19</v>
      </c>
      <c r="K28" s="12">
        <v>27</v>
      </c>
      <c r="L28" s="12">
        <v>25</v>
      </c>
      <c r="M28" s="12">
        <v>28</v>
      </c>
    </row>
    <row r="29" spans="2:13" ht="19.5" customHeight="1" x14ac:dyDescent="0.45">
      <c r="B29" s="46" t="s">
        <v>101</v>
      </c>
      <c r="C29" s="10">
        <v>21</v>
      </c>
      <c r="D29" s="10">
        <v>42</v>
      </c>
      <c r="E29" s="10">
        <v>80</v>
      </c>
      <c r="F29" s="10">
        <v>54</v>
      </c>
      <c r="G29" s="10">
        <v>33</v>
      </c>
      <c r="H29" s="10">
        <v>69</v>
      </c>
      <c r="I29" s="10">
        <v>43</v>
      </c>
      <c r="J29" s="10">
        <v>24</v>
      </c>
      <c r="K29" s="11">
        <v>33</v>
      </c>
      <c r="L29" s="11">
        <v>37</v>
      </c>
      <c r="M29" s="11">
        <v>34</v>
      </c>
    </row>
    <row r="30" spans="2:13" ht="19.5" customHeight="1" x14ac:dyDescent="0.45">
      <c r="B30" s="42" t="s">
        <v>102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18</v>
      </c>
      <c r="J30" s="1">
        <v>16</v>
      </c>
      <c r="K30" s="12">
        <v>19</v>
      </c>
      <c r="L30" s="12">
        <v>17</v>
      </c>
      <c r="M30" s="12">
        <v>15</v>
      </c>
    </row>
    <row r="31" spans="2:13" ht="19.5" customHeight="1" x14ac:dyDescent="0.45">
      <c r="B31" s="46" t="s">
        <v>96</v>
      </c>
      <c r="C31" s="10">
        <v>47</v>
      </c>
      <c r="D31" s="10">
        <v>37</v>
      </c>
      <c r="E31" s="10">
        <v>27</v>
      </c>
      <c r="F31" s="10">
        <v>25</v>
      </c>
      <c r="G31" s="10">
        <v>65</v>
      </c>
      <c r="H31" s="10">
        <v>39</v>
      </c>
      <c r="I31" s="10">
        <v>57</v>
      </c>
      <c r="J31" s="10">
        <v>53</v>
      </c>
      <c r="K31" s="11">
        <v>39</v>
      </c>
      <c r="L31" s="11">
        <v>41</v>
      </c>
      <c r="M31" s="11">
        <v>45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0.66225023055026755</v>
      </c>
      <c r="J38" s="76">
        <f ca="1">$G38*(RAND()-0.5)</f>
        <v>3.1991473545570255</v>
      </c>
      <c r="K38" s="76">
        <f ca="1">$G38*(RAND()-0.5)</f>
        <v>-2.9342517345674812</v>
      </c>
      <c r="L38" s="76">
        <f ca="1">$G38*(RAND()-0.5)</f>
        <v>-0.34228850304653002</v>
      </c>
      <c r="M38" s="76">
        <f ca="1">$G38*(RAND()-0.5)</f>
        <v>-5.8670721304873847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0.59383684083237154</v>
      </c>
      <c r="J40" s="76">
        <f>CORREL($C$3:$C$31,J$3:J$31)</f>
        <v>0.99941483276183452</v>
      </c>
      <c r="K40" s="76">
        <f>CORREL($C$3:$C$31,K$3:K$31)</f>
        <v>0.42690557677652119</v>
      </c>
      <c r="L40" s="76">
        <f>CORREL($C$3:$C$31,L$3:L$31)</f>
        <v>0.4572921407698588</v>
      </c>
      <c r="M40" s="76">
        <f>CORREL($C$3:$C$31,M$3:M$31)</f>
        <v>0.39247973731251456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D9E4-2F6E-422F-A299-00B97E189A2A}">
  <sheetPr codeName="Sheet109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8" t="s">
        <v>81</v>
      </c>
      <c r="C2" s="41" t="s">
        <v>120</v>
      </c>
      <c r="D2" s="41" t="s">
        <v>112</v>
      </c>
      <c r="E2" s="41" t="s">
        <v>116</v>
      </c>
      <c r="F2" s="41" t="s">
        <v>113</v>
      </c>
      <c r="G2" s="41" t="s">
        <v>118</v>
      </c>
      <c r="H2" s="41" t="s">
        <v>117</v>
      </c>
      <c r="I2" s="41" t="s">
        <v>119</v>
      </c>
      <c r="J2" s="41" t="s">
        <v>115</v>
      </c>
      <c r="K2" s="41" t="s">
        <v>111</v>
      </c>
      <c r="L2" s="41" t="s">
        <v>114</v>
      </c>
      <c r="M2" s="41" t="s">
        <v>121</v>
      </c>
    </row>
    <row r="3" spans="1:13" ht="19.5" customHeight="1" x14ac:dyDescent="0.45">
      <c r="B3" s="42" t="s">
        <v>90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17</v>
      </c>
      <c r="J3" s="1">
        <v>18</v>
      </c>
      <c r="K3" s="1">
        <v>19</v>
      </c>
      <c r="L3" s="1">
        <v>22</v>
      </c>
      <c r="M3" s="1">
        <v>18</v>
      </c>
    </row>
    <row r="4" spans="1:13" ht="19.5" customHeight="1" x14ac:dyDescent="0.45">
      <c r="B4" s="42" t="s">
        <v>99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33</v>
      </c>
      <c r="J4" s="1">
        <v>26</v>
      </c>
      <c r="K4" s="1">
        <v>22</v>
      </c>
      <c r="L4" s="1">
        <v>25</v>
      </c>
      <c r="M4" s="1">
        <v>47</v>
      </c>
    </row>
    <row r="5" spans="1:13" ht="19.5" customHeight="1" x14ac:dyDescent="0.45">
      <c r="B5" s="42" t="s">
        <v>93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50</v>
      </c>
      <c r="J5" s="1">
        <v>51</v>
      </c>
      <c r="K5" s="1">
        <v>60</v>
      </c>
      <c r="L5" s="1">
        <v>51</v>
      </c>
      <c r="M5" s="1">
        <v>40</v>
      </c>
    </row>
    <row r="6" spans="1:13" ht="19.5" customHeight="1" x14ac:dyDescent="0.45">
      <c r="B6" s="42" t="s">
        <v>110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15</v>
      </c>
      <c r="J6" s="1">
        <v>13</v>
      </c>
      <c r="K6" s="1">
        <v>12</v>
      </c>
      <c r="L6" s="1">
        <v>16</v>
      </c>
      <c r="M6" s="1">
        <v>34</v>
      </c>
    </row>
    <row r="7" spans="1:13" ht="19.5" customHeight="1" x14ac:dyDescent="0.45">
      <c r="B7" s="42" t="s">
        <v>104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14</v>
      </c>
      <c r="J7" s="1">
        <v>13</v>
      </c>
      <c r="K7" s="1">
        <v>35</v>
      </c>
      <c r="L7" s="1">
        <v>17</v>
      </c>
      <c r="M7" s="1">
        <v>77</v>
      </c>
    </row>
    <row r="8" spans="1:13" ht="19.5" customHeight="1" x14ac:dyDescent="0.45">
      <c r="B8" s="42" t="s">
        <v>96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30</v>
      </c>
      <c r="J8" s="1">
        <v>26</v>
      </c>
      <c r="K8" s="1">
        <v>50</v>
      </c>
      <c r="L8" s="1">
        <v>29</v>
      </c>
      <c r="M8" s="1">
        <v>40</v>
      </c>
    </row>
    <row r="9" spans="1:13" ht="19.5" customHeight="1" x14ac:dyDescent="0.45">
      <c r="B9" s="42" t="s">
        <v>84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32</v>
      </c>
      <c r="J9" s="1">
        <v>37</v>
      </c>
      <c r="K9" s="1">
        <v>28</v>
      </c>
      <c r="L9" s="1">
        <v>31</v>
      </c>
      <c r="M9" s="1">
        <v>29</v>
      </c>
    </row>
    <row r="10" spans="1:13" ht="19.5" customHeight="1" x14ac:dyDescent="0.45">
      <c r="B10" s="42" t="s">
        <v>97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42</v>
      </c>
      <c r="J10" s="1">
        <v>34</v>
      </c>
      <c r="K10" s="1">
        <v>24</v>
      </c>
      <c r="L10" s="1">
        <v>38</v>
      </c>
      <c r="M10" s="1">
        <v>64</v>
      </c>
    </row>
    <row r="11" spans="1:13" ht="19.5" customHeight="1" x14ac:dyDescent="0.45">
      <c r="B11" s="42" t="s">
        <v>85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18</v>
      </c>
      <c r="J11" s="1">
        <v>15</v>
      </c>
      <c r="K11" s="1">
        <v>24</v>
      </c>
      <c r="L11" s="1">
        <v>20</v>
      </c>
      <c r="M11" s="1">
        <v>32</v>
      </c>
    </row>
    <row r="12" spans="1:13" ht="19.5" customHeight="1" x14ac:dyDescent="0.45">
      <c r="B12" s="42" t="s">
        <v>100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17</v>
      </c>
      <c r="J12" s="1">
        <v>15</v>
      </c>
      <c r="K12" s="1">
        <v>31</v>
      </c>
      <c r="L12" s="1">
        <v>13</v>
      </c>
      <c r="M12" s="1">
        <v>73</v>
      </c>
    </row>
    <row r="13" spans="1:13" ht="19.5" customHeight="1" x14ac:dyDescent="0.45">
      <c r="B13" s="42" t="s">
        <v>107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19</v>
      </c>
      <c r="J13" s="1">
        <v>26</v>
      </c>
      <c r="K13" s="1">
        <v>44</v>
      </c>
      <c r="L13" s="1">
        <v>26</v>
      </c>
      <c r="M13" s="1">
        <v>70</v>
      </c>
    </row>
    <row r="14" spans="1:13" ht="19.5" customHeight="1" x14ac:dyDescent="0.45">
      <c r="B14" s="42" t="s">
        <v>83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48</v>
      </c>
      <c r="J14" s="1">
        <v>44</v>
      </c>
      <c r="K14" s="1">
        <v>35</v>
      </c>
      <c r="L14" s="1">
        <v>46</v>
      </c>
      <c r="M14" s="1">
        <v>39</v>
      </c>
    </row>
    <row r="15" spans="1:13" ht="19.5" customHeight="1" x14ac:dyDescent="0.45">
      <c r="B15" s="42" t="s">
        <v>106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24</v>
      </c>
      <c r="J15" s="1">
        <v>18</v>
      </c>
      <c r="K15" s="1">
        <v>25</v>
      </c>
      <c r="L15" s="1">
        <v>22</v>
      </c>
      <c r="M15" s="1">
        <v>83</v>
      </c>
    </row>
    <row r="16" spans="1:13" ht="19.5" customHeight="1" x14ac:dyDescent="0.45">
      <c r="B16" s="42" t="s">
        <v>87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16</v>
      </c>
      <c r="J16" s="1">
        <v>12</v>
      </c>
      <c r="K16" s="1">
        <v>17</v>
      </c>
      <c r="L16" s="1">
        <v>13</v>
      </c>
      <c r="M16" s="1">
        <v>35</v>
      </c>
    </row>
    <row r="17" spans="2:13" ht="19.5" customHeight="1" x14ac:dyDescent="0.45">
      <c r="B17" s="42" t="s">
        <v>86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21</v>
      </c>
      <c r="J17" s="1">
        <v>23</v>
      </c>
      <c r="K17" s="1">
        <v>51</v>
      </c>
      <c r="L17" s="1">
        <v>24</v>
      </c>
      <c r="M17" s="1">
        <v>82</v>
      </c>
    </row>
    <row r="18" spans="2:13" ht="19.5" customHeight="1" x14ac:dyDescent="0.45">
      <c r="B18" s="42" t="s">
        <v>109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22</v>
      </c>
      <c r="J18" s="1">
        <v>25</v>
      </c>
      <c r="K18" s="1">
        <v>40</v>
      </c>
      <c r="L18" s="1">
        <v>22</v>
      </c>
      <c r="M18" s="1">
        <v>64</v>
      </c>
    </row>
    <row r="19" spans="2:13" ht="19.5" customHeight="1" x14ac:dyDescent="0.45">
      <c r="B19" s="42" t="s">
        <v>95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23</v>
      </c>
      <c r="J19" s="1">
        <v>23</v>
      </c>
      <c r="K19" s="1">
        <v>37</v>
      </c>
      <c r="L19" s="1">
        <v>26</v>
      </c>
      <c r="M19" s="1">
        <v>67</v>
      </c>
    </row>
    <row r="20" spans="2:13" ht="19.5" customHeight="1" x14ac:dyDescent="0.45">
      <c r="B20" s="42" t="s">
        <v>82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18</v>
      </c>
      <c r="J20" s="1">
        <v>19</v>
      </c>
      <c r="K20" s="1">
        <v>21</v>
      </c>
      <c r="L20" s="1">
        <v>16</v>
      </c>
      <c r="M20" s="1">
        <v>33</v>
      </c>
    </row>
    <row r="21" spans="2:13" ht="19.5" customHeight="1" x14ac:dyDescent="0.45">
      <c r="B21" s="42" t="s">
        <v>88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40</v>
      </c>
      <c r="J21" s="1">
        <v>42</v>
      </c>
      <c r="K21" s="1">
        <v>19</v>
      </c>
      <c r="L21" s="1">
        <v>43</v>
      </c>
      <c r="M21" s="1">
        <v>33</v>
      </c>
    </row>
    <row r="22" spans="2:13" ht="19.5" customHeight="1" x14ac:dyDescent="0.45">
      <c r="B22" s="42" t="s">
        <v>105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33</v>
      </c>
      <c r="J22" s="1">
        <v>31</v>
      </c>
      <c r="K22" s="1">
        <v>16</v>
      </c>
      <c r="L22" s="1">
        <v>36</v>
      </c>
      <c r="M22" s="1">
        <v>63</v>
      </c>
    </row>
    <row r="23" spans="2:13" ht="19.5" customHeight="1" x14ac:dyDescent="0.45">
      <c r="B23" s="42" t="s">
        <v>102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28</v>
      </c>
      <c r="J23" s="1">
        <v>29</v>
      </c>
      <c r="K23" s="1">
        <v>26</v>
      </c>
      <c r="L23" s="1">
        <v>26</v>
      </c>
      <c r="M23" s="1">
        <v>64</v>
      </c>
    </row>
    <row r="24" spans="2:13" ht="19.5" customHeight="1" x14ac:dyDescent="0.45">
      <c r="B24" s="42" t="s">
        <v>89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27</v>
      </c>
      <c r="J24" s="1">
        <v>26</v>
      </c>
      <c r="K24" s="1">
        <v>28</v>
      </c>
      <c r="L24" s="1">
        <v>24</v>
      </c>
      <c r="M24" s="1">
        <v>63</v>
      </c>
    </row>
    <row r="25" spans="2:13" ht="19.5" customHeight="1" x14ac:dyDescent="0.45">
      <c r="B25" s="42" t="s">
        <v>94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35</v>
      </c>
      <c r="J25" s="1">
        <v>28</v>
      </c>
      <c r="K25" s="1">
        <v>36</v>
      </c>
      <c r="L25" s="1">
        <v>35</v>
      </c>
      <c r="M25" s="1">
        <v>55</v>
      </c>
    </row>
    <row r="26" spans="2:13" ht="19.5" customHeight="1" x14ac:dyDescent="0.45">
      <c r="B26" s="42" t="s">
        <v>108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34</v>
      </c>
      <c r="J26" s="1">
        <v>32</v>
      </c>
      <c r="K26" s="1">
        <v>36</v>
      </c>
      <c r="L26" s="1">
        <v>35</v>
      </c>
      <c r="M26" s="1">
        <v>88</v>
      </c>
    </row>
    <row r="27" spans="2:13" ht="19.5" customHeight="1" x14ac:dyDescent="0.45">
      <c r="B27" s="42" t="s">
        <v>101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51</v>
      </c>
      <c r="J27" s="1">
        <v>53</v>
      </c>
      <c r="K27" s="1">
        <v>53</v>
      </c>
      <c r="L27" s="1">
        <v>53</v>
      </c>
      <c r="M27" s="1">
        <v>64</v>
      </c>
    </row>
    <row r="28" spans="2:13" ht="19.5" customHeight="1" x14ac:dyDescent="0.45">
      <c r="B28" s="42" t="s">
        <v>92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33</v>
      </c>
      <c r="J28" s="1">
        <v>41</v>
      </c>
      <c r="K28" s="1">
        <v>56</v>
      </c>
      <c r="L28" s="1">
        <v>35</v>
      </c>
      <c r="M28" s="1">
        <v>63</v>
      </c>
    </row>
    <row r="29" spans="2:13" ht="19.5" customHeight="1" x14ac:dyDescent="0.45">
      <c r="B29" s="42" t="s">
        <v>98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43</v>
      </c>
      <c r="J29" s="1">
        <v>41</v>
      </c>
      <c r="K29" s="1">
        <v>28</v>
      </c>
      <c r="L29" s="1">
        <v>39</v>
      </c>
      <c r="M29" s="1">
        <v>76</v>
      </c>
    </row>
    <row r="30" spans="2:13" ht="19.5" customHeight="1" x14ac:dyDescent="0.45">
      <c r="B30" s="42" t="s">
        <v>91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22</v>
      </c>
      <c r="J30" s="1">
        <v>28</v>
      </c>
      <c r="K30" s="1">
        <v>19</v>
      </c>
      <c r="L30" s="1">
        <v>26</v>
      </c>
      <c r="M30" s="1">
        <v>63</v>
      </c>
    </row>
    <row r="31" spans="2:13" ht="19.5" customHeight="1" x14ac:dyDescent="0.45">
      <c r="B31" s="42" t="s">
        <v>103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39</v>
      </c>
      <c r="J31" s="1">
        <v>46</v>
      </c>
      <c r="K31" s="1">
        <v>47</v>
      </c>
      <c r="L31" s="1">
        <v>40</v>
      </c>
      <c r="M31" s="1">
        <v>45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  <c r="M34">
        <f>COUNTIF(I3:M31, "&lt;11")</f>
        <v>0</v>
      </c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-2.1401441754213959</v>
      </c>
      <c r="J38" s="76">
        <f ca="1">$G38*(RAND()-0.5)</f>
        <v>5.1282594670990376</v>
      </c>
      <c r="K38" s="76">
        <f ca="1">$G38*(RAND()-0.5)</f>
        <v>-4.0051768108748762</v>
      </c>
      <c r="L38" s="76">
        <f ca="1">$G38*(RAND()-0.5)</f>
        <v>-1.3893987592909922</v>
      </c>
      <c r="M38" s="76">
        <f ca="1">$G38*(RAND()-0.5)</f>
        <v>-4.7716995667258955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0.38219754804188172</v>
      </c>
      <c r="J40" s="76">
        <f>CORREL($C$3:$C$31,J$3:J$31)</f>
        <v>0.50344495775981923</v>
      </c>
      <c r="K40" s="76">
        <f>CORREL($C$3:$C$31,K$3:K$31)</f>
        <v>0.99941483276183452</v>
      </c>
      <c r="L40" s="76">
        <f>CORREL($C$3:$C$31,L$3:L$31)</f>
        <v>0.46052843294388435</v>
      </c>
      <c r="M40" s="76">
        <f>CORREL($C$3:$C$31,M$3:M$31)</f>
        <v>0.26572445457293831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236F-EFBE-4020-8DCF-BDCD864C428E}">
  <sheetPr codeName="Sheet110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1" t="s">
        <v>81</v>
      </c>
      <c r="C2" s="41" t="s">
        <v>120</v>
      </c>
      <c r="D2" s="41" t="s">
        <v>112</v>
      </c>
      <c r="E2" s="41" t="s">
        <v>116</v>
      </c>
      <c r="F2" s="41" t="s">
        <v>113</v>
      </c>
      <c r="G2" s="41" t="s">
        <v>118</v>
      </c>
      <c r="H2" s="41" t="s">
        <v>117</v>
      </c>
      <c r="I2" s="41" t="s">
        <v>119</v>
      </c>
      <c r="J2" s="41" t="s">
        <v>115</v>
      </c>
      <c r="K2" s="41" t="s">
        <v>111</v>
      </c>
      <c r="L2" s="41" t="s">
        <v>114</v>
      </c>
      <c r="M2" s="41" t="s">
        <v>121</v>
      </c>
    </row>
    <row r="3" spans="1:13" ht="19.5" customHeight="1" x14ac:dyDescent="0.45">
      <c r="B3" s="42" t="s">
        <v>90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17</v>
      </c>
      <c r="J3" s="1">
        <v>18</v>
      </c>
      <c r="K3" s="1">
        <v>19</v>
      </c>
      <c r="L3" s="1">
        <v>22</v>
      </c>
      <c r="M3" s="1">
        <v>18</v>
      </c>
    </row>
    <row r="4" spans="1:13" ht="19.5" customHeight="1" x14ac:dyDescent="0.45">
      <c r="B4" s="42" t="s">
        <v>99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33</v>
      </c>
      <c r="J4" s="1">
        <v>26</v>
      </c>
      <c r="K4" s="1">
        <v>22</v>
      </c>
      <c r="L4" s="1">
        <v>25</v>
      </c>
      <c r="M4" s="1">
        <v>47</v>
      </c>
    </row>
    <row r="5" spans="1:13" ht="19.5" customHeight="1" x14ac:dyDescent="0.45">
      <c r="B5" s="42" t="s">
        <v>93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50</v>
      </c>
      <c r="J5" s="1">
        <v>51</v>
      </c>
      <c r="K5" s="1">
        <v>60</v>
      </c>
      <c r="L5" s="1">
        <v>51</v>
      </c>
      <c r="M5" s="1">
        <v>40</v>
      </c>
    </row>
    <row r="6" spans="1:13" ht="19.5" customHeight="1" x14ac:dyDescent="0.45">
      <c r="B6" s="42" t="s">
        <v>110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15</v>
      </c>
      <c r="J6" s="1">
        <v>13</v>
      </c>
      <c r="K6" s="1">
        <v>12</v>
      </c>
      <c r="L6" s="1">
        <v>16</v>
      </c>
      <c r="M6" s="1">
        <v>34</v>
      </c>
    </row>
    <row r="7" spans="1:13" ht="19.5" customHeight="1" x14ac:dyDescent="0.45">
      <c r="B7" s="42" t="s">
        <v>104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14</v>
      </c>
      <c r="J7" s="1">
        <v>13</v>
      </c>
      <c r="K7" s="1">
        <v>35</v>
      </c>
      <c r="L7" s="1">
        <v>17</v>
      </c>
      <c r="M7" s="1">
        <v>77</v>
      </c>
    </row>
    <row r="8" spans="1:13" ht="19.5" customHeight="1" x14ac:dyDescent="0.45">
      <c r="B8" s="42" t="s">
        <v>96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30</v>
      </c>
      <c r="J8" s="1">
        <v>26</v>
      </c>
      <c r="K8" s="1">
        <v>50</v>
      </c>
      <c r="L8" s="1">
        <v>29</v>
      </c>
      <c r="M8" s="1">
        <v>40</v>
      </c>
    </row>
    <row r="9" spans="1:13" ht="19.5" customHeight="1" x14ac:dyDescent="0.45">
      <c r="B9" s="42" t="s">
        <v>84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32</v>
      </c>
      <c r="J9" s="1">
        <v>37</v>
      </c>
      <c r="K9" s="1">
        <v>28</v>
      </c>
      <c r="L9" s="1">
        <v>31</v>
      </c>
      <c r="M9" s="1">
        <v>29</v>
      </c>
    </row>
    <row r="10" spans="1:13" ht="19.5" customHeight="1" x14ac:dyDescent="0.45">
      <c r="B10" s="42" t="s">
        <v>97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42</v>
      </c>
      <c r="J10" s="1">
        <v>34</v>
      </c>
      <c r="K10" s="1">
        <v>24</v>
      </c>
      <c r="L10" s="1">
        <v>38</v>
      </c>
      <c r="M10" s="1">
        <v>64</v>
      </c>
    </row>
    <row r="11" spans="1:13" ht="19.5" customHeight="1" x14ac:dyDescent="0.45">
      <c r="B11" s="42" t="s">
        <v>85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18</v>
      </c>
      <c r="J11" s="1">
        <v>15</v>
      </c>
      <c r="K11" s="1">
        <v>24</v>
      </c>
      <c r="L11" s="1">
        <v>20</v>
      </c>
      <c r="M11" s="1">
        <v>32</v>
      </c>
    </row>
    <row r="12" spans="1:13" ht="19.5" customHeight="1" x14ac:dyDescent="0.45">
      <c r="B12" s="42" t="s">
        <v>100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17</v>
      </c>
      <c r="J12" s="1">
        <v>15</v>
      </c>
      <c r="K12" s="1">
        <v>31</v>
      </c>
      <c r="L12" s="1">
        <v>13</v>
      </c>
      <c r="M12" s="1">
        <v>73</v>
      </c>
    </row>
    <row r="13" spans="1:13" ht="19.5" customHeight="1" x14ac:dyDescent="0.45">
      <c r="B13" s="42" t="s">
        <v>107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19</v>
      </c>
      <c r="J13" s="1">
        <v>26</v>
      </c>
      <c r="K13" s="1">
        <v>44</v>
      </c>
      <c r="L13" s="1">
        <v>26</v>
      </c>
      <c r="M13" s="1">
        <v>70</v>
      </c>
    </row>
    <row r="14" spans="1:13" ht="19.5" customHeight="1" x14ac:dyDescent="0.45">
      <c r="B14" s="42" t="s">
        <v>83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48</v>
      </c>
      <c r="J14" s="1">
        <v>44</v>
      </c>
      <c r="K14" s="1">
        <v>35</v>
      </c>
      <c r="L14" s="1">
        <v>46</v>
      </c>
      <c r="M14" s="1">
        <v>39</v>
      </c>
    </row>
    <row r="15" spans="1:13" ht="19.5" customHeight="1" x14ac:dyDescent="0.45">
      <c r="B15" s="42" t="s">
        <v>106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24</v>
      </c>
      <c r="J15" s="1">
        <v>18</v>
      </c>
      <c r="K15" s="1">
        <v>25</v>
      </c>
      <c r="L15" s="1">
        <v>22</v>
      </c>
      <c r="M15" s="1">
        <v>83</v>
      </c>
    </row>
    <row r="16" spans="1:13" ht="19.5" customHeight="1" x14ac:dyDescent="0.45">
      <c r="B16" s="42" t="s">
        <v>87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16</v>
      </c>
      <c r="J16" s="1">
        <v>12</v>
      </c>
      <c r="K16" s="1">
        <v>17</v>
      </c>
      <c r="L16" s="1">
        <v>13</v>
      </c>
      <c r="M16" s="1">
        <v>35</v>
      </c>
    </row>
    <row r="17" spans="2:13" ht="19.5" customHeight="1" x14ac:dyDescent="0.45">
      <c r="B17" s="42" t="s">
        <v>86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21</v>
      </c>
      <c r="J17" s="1">
        <v>23</v>
      </c>
      <c r="K17" s="1">
        <v>51</v>
      </c>
      <c r="L17" s="1">
        <v>24</v>
      </c>
      <c r="M17" s="1">
        <v>82</v>
      </c>
    </row>
    <row r="18" spans="2:13" ht="19.5" customHeight="1" x14ac:dyDescent="0.45">
      <c r="B18" s="42" t="s">
        <v>109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22</v>
      </c>
      <c r="J18" s="1">
        <v>25</v>
      </c>
      <c r="K18" s="1">
        <v>40</v>
      </c>
      <c r="L18" s="1">
        <v>22</v>
      </c>
      <c r="M18" s="1">
        <v>64</v>
      </c>
    </row>
    <row r="19" spans="2:13" ht="19.5" customHeight="1" x14ac:dyDescent="0.45">
      <c r="B19" s="42" t="s">
        <v>95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23</v>
      </c>
      <c r="J19" s="1">
        <v>23</v>
      </c>
      <c r="K19" s="1">
        <v>37</v>
      </c>
      <c r="L19" s="1">
        <v>26</v>
      </c>
      <c r="M19" s="1">
        <v>67</v>
      </c>
    </row>
    <row r="20" spans="2:13" ht="19.5" customHeight="1" x14ac:dyDescent="0.45">
      <c r="B20" s="42" t="s">
        <v>82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18</v>
      </c>
      <c r="J20" s="1">
        <v>19</v>
      </c>
      <c r="K20" s="1">
        <v>21</v>
      </c>
      <c r="L20" s="1">
        <v>16</v>
      </c>
      <c r="M20" s="1">
        <v>33</v>
      </c>
    </row>
    <row r="21" spans="2:13" ht="19.5" customHeight="1" x14ac:dyDescent="0.45">
      <c r="B21" s="42" t="s">
        <v>88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40</v>
      </c>
      <c r="J21" s="1">
        <v>42</v>
      </c>
      <c r="K21" s="1">
        <v>19</v>
      </c>
      <c r="L21" s="1">
        <v>43</v>
      </c>
      <c r="M21" s="1">
        <v>33</v>
      </c>
    </row>
    <row r="22" spans="2:13" ht="19.5" customHeight="1" x14ac:dyDescent="0.45">
      <c r="B22" s="42" t="s">
        <v>105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33</v>
      </c>
      <c r="J22" s="1">
        <v>31</v>
      </c>
      <c r="K22" s="1">
        <v>16</v>
      </c>
      <c r="L22" s="1">
        <v>36</v>
      </c>
      <c r="M22" s="1">
        <v>63</v>
      </c>
    </row>
    <row r="23" spans="2:13" ht="19.5" customHeight="1" x14ac:dyDescent="0.45">
      <c r="B23" s="42" t="s">
        <v>102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28</v>
      </c>
      <c r="J23" s="1">
        <v>29</v>
      </c>
      <c r="K23" s="1">
        <v>26</v>
      </c>
      <c r="L23" s="1">
        <v>26</v>
      </c>
      <c r="M23" s="1">
        <v>64</v>
      </c>
    </row>
    <row r="24" spans="2:13" ht="19.5" customHeight="1" x14ac:dyDescent="0.45">
      <c r="B24" s="42" t="s">
        <v>89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27</v>
      </c>
      <c r="J24" s="1">
        <v>26</v>
      </c>
      <c r="K24" s="1">
        <v>28</v>
      </c>
      <c r="L24" s="1">
        <v>24</v>
      </c>
      <c r="M24" s="1">
        <v>63</v>
      </c>
    </row>
    <row r="25" spans="2:13" ht="19.5" customHeight="1" x14ac:dyDescent="0.45">
      <c r="B25" s="42" t="s">
        <v>94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35</v>
      </c>
      <c r="J25" s="1">
        <v>28</v>
      </c>
      <c r="K25" s="1">
        <v>36</v>
      </c>
      <c r="L25" s="1">
        <v>35</v>
      </c>
      <c r="M25" s="1">
        <v>55</v>
      </c>
    </row>
    <row r="26" spans="2:13" ht="19.5" customHeight="1" x14ac:dyDescent="0.45">
      <c r="B26" s="42" t="s">
        <v>108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34</v>
      </c>
      <c r="J26" s="1">
        <v>32</v>
      </c>
      <c r="K26" s="1">
        <v>36</v>
      </c>
      <c r="L26" s="1">
        <v>35</v>
      </c>
      <c r="M26" s="1">
        <v>88</v>
      </c>
    </row>
    <row r="27" spans="2:13" ht="19.5" customHeight="1" x14ac:dyDescent="0.45">
      <c r="B27" s="42" t="s">
        <v>101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51</v>
      </c>
      <c r="J27" s="1">
        <v>53</v>
      </c>
      <c r="K27" s="1">
        <v>53</v>
      </c>
      <c r="L27" s="1">
        <v>53</v>
      </c>
      <c r="M27" s="1">
        <v>64</v>
      </c>
    </row>
    <row r="28" spans="2:13" ht="19.5" customHeight="1" x14ac:dyDescent="0.45">
      <c r="B28" s="42" t="s">
        <v>92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33</v>
      </c>
      <c r="J28" s="1">
        <v>41</v>
      </c>
      <c r="K28" s="1">
        <v>56</v>
      </c>
      <c r="L28" s="1">
        <v>35</v>
      </c>
      <c r="M28" s="1">
        <v>63</v>
      </c>
    </row>
    <row r="29" spans="2:13" ht="19.5" customHeight="1" x14ac:dyDescent="0.45">
      <c r="B29" s="42" t="s">
        <v>98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43</v>
      </c>
      <c r="J29" s="1">
        <v>41</v>
      </c>
      <c r="K29" s="1">
        <v>28</v>
      </c>
      <c r="L29" s="1">
        <v>39</v>
      </c>
      <c r="M29" s="1">
        <v>76</v>
      </c>
    </row>
    <row r="30" spans="2:13" ht="19.5" customHeight="1" x14ac:dyDescent="0.45">
      <c r="B30" s="42" t="s">
        <v>91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22</v>
      </c>
      <c r="J30" s="1">
        <v>28</v>
      </c>
      <c r="K30" s="1">
        <v>19</v>
      </c>
      <c r="L30" s="1">
        <v>26</v>
      </c>
      <c r="M30" s="1">
        <v>63</v>
      </c>
    </row>
    <row r="31" spans="2:13" ht="19.5" customHeight="1" x14ac:dyDescent="0.45">
      <c r="B31" s="42" t="s">
        <v>103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39</v>
      </c>
      <c r="J31" s="1">
        <v>46</v>
      </c>
      <c r="K31" s="1">
        <v>47</v>
      </c>
      <c r="L31" s="1">
        <v>40</v>
      </c>
      <c r="M31" s="1">
        <v>45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-2.1955937407963999</v>
      </c>
      <c r="J38" s="76">
        <f ca="1">$G38*(RAND()-0.5)</f>
        <v>6.0013692520448911</v>
      </c>
      <c r="K38" s="76">
        <f ca="1">$G38*(RAND()-0.5)</f>
        <v>-2.6937599579780001</v>
      </c>
      <c r="L38" s="76">
        <f ca="1">$G38*(RAND()-0.5)</f>
        <v>-1.7125903107402958</v>
      </c>
      <c r="M38" s="76">
        <f ca="1">$G38*(RAND()-0.5)</f>
        <v>-2.191953065906362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0.38219754804188172</v>
      </c>
      <c r="J40" s="76">
        <f>CORREL($C$3:$C$31,J$3:J$31)</f>
        <v>0.50344495775981923</v>
      </c>
      <c r="K40" s="76">
        <f>CORREL($C$3:$C$31,K$3:K$31)</f>
        <v>0.99941483276183452</v>
      </c>
      <c r="L40" s="76">
        <f>CORREL($C$3:$C$31,L$3:L$31)</f>
        <v>0.46052843294388435</v>
      </c>
      <c r="M40" s="76">
        <f>CORREL($C$3:$C$31,M$3:M$31)</f>
        <v>0.26572445457293831</v>
      </c>
    </row>
    <row r="41" spans="2:13" ht="18.5" x14ac:dyDescent="0.3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{DE3FFD9D-B043-4286-864C-E645888B1E47}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{551BB82F-60EB-4FF0-B56D-F56E8ECE013C}</x14:id>
        </ext>
      </extLst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{02EB31CA-CB5F-4BEB-9FA8-CF8A2DF02ECC}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{C5D59603-F644-4255-B3FA-F84F5927CBA2}</x14:id>
        </ext>
      </extLst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{81E8EFA4-2148-4E58-874F-E405C4EFC252}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{C703D5E8-19CE-459B-BCF1-804199A729A6}</x14:id>
        </ext>
      </extLst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{9CECBB68-F5CE-4B09-8A25-9DC747A96D5D}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{41F89219-7597-4F5D-A3E1-59812A438420}</x14:id>
        </ext>
      </extLst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{790FC6C5-9FFA-40C2-8D5B-998C89A99085}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{E507737B-9DAA-4AC7-8B71-AE315F8347ED}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{37AB1623-50E9-4550-A51F-F5BF87A4F74A}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{244DB291-9DA0-46C3-A446-E1F07F0672BE}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{8824EAA7-A24A-4A80-BF0B-ED406F89EC6C}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{A2942CDD-2803-4A58-9B18-93A290528615}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{9346B799-746B-48C5-9F7C-80715D63AAE8}</x14:id>
        </ext>
      </extLst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{9A733904-EC7E-46AC-883F-023E2138490E}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{0C398721-698A-4B64-8284-3A78E66866D5}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{EDDACA60-486B-4C6A-A04C-3E050EA9F58D}</x14:id>
        </ext>
      </extLst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{0DAA90BA-3B9B-4EC3-BB4B-021ABC14AD31}</x14:id>
        </ext>
      </extLst>
    </cfRule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{D6EEBA8D-2086-4EE9-B1A4-38E677BD1B9B}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{ADD24803-3E7C-4E08-9136-98E2E3007992}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{B1EA9DB2-4FD1-420F-8811-E34F81111F28}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E3FFD9D-B043-4286-864C-E645888B1E4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51BB82F-60EB-4FF0-B56D-F56E8ECE013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02EB31CA-CB5F-4BEB-9FA8-CF8A2DF02EC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5D59603-F644-4255-B3FA-F84F5927CBA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81E8EFA4-2148-4E58-874F-E405C4EFC25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703D5E8-19CE-459B-BCF1-804199A729A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9CECBB68-F5CE-4B09-8A25-9DC747A96D5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1F89219-7597-4F5D-A3E1-59812A43842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790FC6C5-9FFA-40C2-8D5B-998C89A9908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507737B-9DAA-4AC7-8B71-AE315F8347E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37AB1623-50E9-4550-A51F-F5BF87A4F74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44DB291-9DA0-46C3-A446-E1F07F0672B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8824EAA7-A24A-4A80-BF0B-ED406F89EC6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2942CDD-2803-4A58-9B18-93A29052861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9346B799-746B-48C5-9F7C-80715D63AAE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A733904-EC7E-46AC-883F-023E2138490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0C398721-698A-4B64-8284-3A78E66866D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DDACA60-486B-4C6A-A04C-3E050EA9F58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0DAA90BA-3B9B-4EC3-BB4B-021ABC14AD3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6EEBA8D-2086-4EE9-B1A4-38E677BD1B9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ADD24803-3E7C-4E08-9136-98E2E300799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1EA9DB2-4FD1-420F-8811-E34F81111F2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B0920-6BEC-4DC3-A9A4-7C16F6663317}">
  <sheetPr codeName="Sheet111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1" t="s">
        <v>81</v>
      </c>
      <c r="C2" s="41" t="s">
        <v>120</v>
      </c>
      <c r="D2" s="41" t="s">
        <v>112</v>
      </c>
      <c r="E2" s="41" t="s">
        <v>116</v>
      </c>
      <c r="F2" s="41" t="s">
        <v>113</v>
      </c>
      <c r="G2" s="41" t="s">
        <v>118</v>
      </c>
      <c r="H2" s="41" t="s">
        <v>117</v>
      </c>
      <c r="I2" s="41" t="s">
        <v>119</v>
      </c>
      <c r="J2" s="41" t="s">
        <v>115</v>
      </c>
      <c r="K2" s="41" t="s">
        <v>111</v>
      </c>
      <c r="L2" s="41" t="s">
        <v>114</v>
      </c>
      <c r="M2" s="41" t="s">
        <v>121</v>
      </c>
    </row>
    <row r="3" spans="1:13" ht="19.5" customHeight="1" x14ac:dyDescent="0.45">
      <c r="B3" s="42" t="s">
        <v>90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17</v>
      </c>
      <c r="J3" s="1">
        <v>18</v>
      </c>
      <c r="K3" s="1">
        <v>19</v>
      </c>
      <c r="L3" s="1">
        <v>22</v>
      </c>
      <c r="M3" s="1">
        <v>18</v>
      </c>
    </row>
    <row r="4" spans="1:13" ht="19.5" customHeight="1" x14ac:dyDescent="0.45">
      <c r="B4" s="42" t="s">
        <v>99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33</v>
      </c>
      <c r="J4" s="1">
        <v>26</v>
      </c>
      <c r="K4" s="1">
        <v>22</v>
      </c>
      <c r="L4" s="1">
        <v>25</v>
      </c>
      <c r="M4" s="1">
        <v>47</v>
      </c>
    </row>
    <row r="5" spans="1:13" ht="19.5" customHeight="1" x14ac:dyDescent="0.45">
      <c r="B5" s="42" t="s">
        <v>93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50</v>
      </c>
      <c r="J5" s="1">
        <v>51</v>
      </c>
      <c r="K5" s="1">
        <v>60</v>
      </c>
      <c r="L5" s="1">
        <v>51</v>
      </c>
      <c r="M5" s="1">
        <v>40</v>
      </c>
    </row>
    <row r="6" spans="1:13" ht="19.5" customHeight="1" x14ac:dyDescent="0.45">
      <c r="B6" s="42" t="s">
        <v>110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15</v>
      </c>
      <c r="J6" s="1">
        <v>13</v>
      </c>
      <c r="K6" s="1">
        <v>12</v>
      </c>
      <c r="L6" s="1">
        <v>16</v>
      </c>
      <c r="M6" s="1">
        <v>34</v>
      </c>
    </row>
    <row r="7" spans="1:13" ht="19.5" customHeight="1" x14ac:dyDescent="0.45">
      <c r="B7" s="42" t="s">
        <v>104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14</v>
      </c>
      <c r="J7" s="1">
        <v>13</v>
      </c>
      <c r="K7" s="1">
        <v>35</v>
      </c>
      <c r="L7" s="1">
        <v>17</v>
      </c>
      <c r="M7" s="1">
        <v>77</v>
      </c>
    </row>
    <row r="8" spans="1:13" ht="19.5" customHeight="1" x14ac:dyDescent="0.45">
      <c r="B8" s="42" t="s">
        <v>96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30</v>
      </c>
      <c r="J8" s="1">
        <v>26</v>
      </c>
      <c r="K8" s="1">
        <v>50</v>
      </c>
      <c r="L8" s="1">
        <v>29</v>
      </c>
      <c r="M8" s="1">
        <v>40</v>
      </c>
    </row>
    <row r="9" spans="1:13" ht="19.5" customHeight="1" x14ac:dyDescent="0.45">
      <c r="B9" s="42" t="s">
        <v>84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32</v>
      </c>
      <c r="J9" s="1">
        <v>37</v>
      </c>
      <c r="K9" s="1">
        <v>28</v>
      </c>
      <c r="L9" s="1">
        <v>31</v>
      </c>
      <c r="M9" s="1">
        <v>29</v>
      </c>
    </row>
    <row r="10" spans="1:13" ht="19.5" customHeight="1" x14ac:dyDescent="0.45">
      <c r="B10" s="42" t="s">
        <v>97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42</v>
      </c>
      <c r="J10" s="1">
        <v>34</v>
      </c>
      <c r="K10" s="1">
        <v>24</v>
      </c>
      <c r="L10" s="1">
        <v>38</v>
      </c>
      <c r="M10" s="1">
        <v>64</v>
      </c>
    </row>
    <row r="11" spans="1:13" ht="19.5" customHeight="1" x14ac:dyDescent="0.45">
      <c r="B11" s="42" t="s">
        <v>85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18</v>
      </c>
      <c r="J11" s="1">
        <v>15</v>
      </c>
      <c r="K11" s="1">
        <v>24</v>
      </c>
      <c r="L11" s="1">
        <v>20</v>
      </c>
      <c r="M11" s="1">
        <v>32</v>
      </c>
    </row>
    <row r="12" spans="1:13" ht="19.5" customHeight="1" x14ac:dyDescent="0.45">
      <c r="B12" s="42" t="s">
        <v>100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17</v>
      </c>
      <c r="J12" s="1">
        <v>15</v>
      </c>
      <c r="K12" s="1">
        <v>31</v>
      </c>
      <c r="L12" s="1">
        <v>13</v>
      </c>
      <c r="M12" s="1">
        <v>73</v>
      </c>
    </row>
    <row r="13" spans="1:13" ht="19.5" customHeight="1" x14ac:dyDescent="0.45">
      <c r="B13" s="42" t="s">
        <v>107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19</v>
      </c>
      <c r="J13" s="1">
        <v>26</v>
      </c>
      <c r="K13" s="1">
        <v>44</v>
      </c>
      <c r="L13" s="1">
        <v>26</v>
      </c>
      <c r="M13" s="1">
        <v>70</v>
      </c>
    </row>
    <row r="14" spans="1:13" ht="19.5" customHeight="1" x14ac:dyDescent="0.45">
      <c r="B14" s="42" t="s">
        <v>83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48</v>
      </c>
      <c r="J14" s="1">
        <v>44</v>
      </c>
      <c r="K14" s="1">
        <v>35</v>
      </c>
      <c r="L14" s="1">
        <v>46</v>
      </c>
      <c r="M14" s="1">
        <v>39</v>
      </c>
    </row>
    <row r="15" spans="1:13" ht="19.5" customHeight="1" x14ac:dyDescent="0.45">
      <c r="B15" s="42" t="s">
        <v>106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24</v>
      </c>
      <c r="J15" s="1">
        <v>18</v>
      </c>
      <c r="K15" s="1">
        <v>25</v>
      </c>
      <c r="L15" s="1">
        <v>22</v>
      </c>
      <c r="M15" s="1">
        <v>83</v>
      </c>
    </row>
    <row r="16" spans="1:13" ht="19.5" customHeight="1" x14ac:dyDescent="0.45">
      <c r="B16" s="42" t="s">
        <v>87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16</v>
      </c>
      <c r="J16" s="1">
        <v>12</v>
      </c>
      <c r="K16" s="1">
        <v>17</v>
      </c>
      <c r="L16" s="1">
        <v>13</v>
      </c>
      <c r="M16" s="1">
        <v>35</v>
      </c>
    </row>
    <row r="17" spans="2:13" ht="19.5" customHeight="1" x14ac:dyDescent="0.45">
      <c r="B17" s="42" t="s">
        <v>86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21</v>
      </c>
      <c r="J17" s="1">
        <v>23</v>
      </c>
      <c r="K17" s="1">
        <v>51</v>
      </c>
      <c r="L17" s="1">
        <v>24</v>
      </c>
      <c r="M17" s="1">
        <v>82</v>
      </c>
    </row>
    <row r="18" spans="2:13" ht="19.5" customHeight="1" x14ac:dyDescent="0.45">
      <c r="B18" s="42" t="s">
        <v>109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22</v>
      </c>
      <c r="J18" s="1">
        <v>25</v>
      </c>
      <c r="K18" s="1">
        <v>40</v>
      </c>
      <c r="L18" s="1">
        <v>22</v>
      </c>
      <c r="M18" s="1">
        <v>64</v>
      </c>
    </row>
    <row r="19" spans="2:13" ht="19.5" customHeight="1" x14ac:dyDescent="0.45">
      <c r="B19" s="42" t="s">
        <v>95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23</v>
      </c>
      <c r="J19" s="1">
        <v>23</v>
      </c>
      <c r="K19" s="1">
        <v>37</v>
      </c>
      <c r="L19" s="1">
        <v>26</v>
      </c>
      <c r="M19" s="1">
        <v>67</v>
      </c>
    </row>
    <row r="20" spans="2:13" ht="19.5" customHeight="1" x14ac:dyDescent="0.45">
      <c r="B20" s="42" t="s">
        <v>82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18</v>
      </c>
      <c r="J20" s="1">
        <v>19</v>
      </c>
      <c r="K20" s="1">
        <v>21</v>
      </c>
      <c r="L20" s="1">
        <v>16</v>
      </c>
      <c r="M20" s="1">
        <v>33</v>
      </c>
    </row>
    <row r="21" spans="2:13" ht="19.5" customHeight="1" x14ac:dyDescent="0.45">
      <c r="B21" s="42" t="s">
        <v>88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40</v>
      </c>
      <c r="J21" s="1">
        <v>42</v>
      </c>
      <c r="K21" s="1">
        <v>19</v>
      </c>
      <c r="L21" s="1">
        <v>43</v>
      </c>
      <c r="M21" s="1">
        <v>33</v>
      </c>
    </row>
    <row r="22" spans="2:13" ht="19.5" customHeight="1" x14ac:dyDescent="0.45">
      <c r="B22" s="42" t="s">
        <v>105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33</v>
      </c>
      <c r="J22" s="1">
        <v>31</v>
      </c>
      <c r="K22" s="1">
        <v>16</v>
      </c>
      <c r="L22" s="1">
        <v>36</v>
      </c>
      <c r="M22" s="1">
        <v>63</v>
      </c>
    </row>
    <row r="23" spans="2:13" ht="19.5" customHeight="1" x14ac:dyDescent="0.45">
      <c r="B23" s="42" t="s">
        <v>102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28</v>
      </c>
      <c r="J23" s="1">
        <v>29</v>
      </c>
      <c r="K23" s="1">
        <v>26</v>
      </c>
      <c r="L23" s="1">
        <v>26</v>
      </c>
      <c r="M23" s="1">
        <v>64</v>
      </c>
    </row>
    <row r="24" spans="2:13" ht="19.5" customHeight="1" x14ac:dyDescent="0.45">
      <c r="B24" s="42" t="s">
        <v>89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27</v>
      </c>
      <c r="J24" s="1">
        <v>26</v>
      </c>
      <c r="K24" s="1">
        <v>28</v>
      </c>
      <c r="L24" s="1">
        <v>24</v>
      </c>
      <c r="M24" s="1">
        <v>63</v>
      </c>
    </row>
    <row r="25" spans="2:13" ht="19.5" customHeight="1" x14ac:dyDescent="0.45">
      <c r="B25" s="42" t="s">
        <v>94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35</v>
      </c>
      <c r="J25" s="1">
        <v>28</v>
      </c>
      <c r="K25" s="1">
        <v>36</v>
      </c>
      <c r="L25" s="1">
        <v>35</v>
      </c>
      <c r="M25" s="1">
        <v>55</v>
      </c>
    </row>
    <row r="26" spans="2:13" ht="19.5" customHeight="1" x14ac:dyDescent="0.45">
      <c r="B26" s="42" t="s">
        <v>108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34</v>
      </c>
      <c r="J26" s="1">
        <v>32</v>
      </c>
      <c r="K26" s="1">
        <v>36</v>
      </c>
      <c r="L26" s="1">
        <v>35</v>
      </c>
      <c r="M26" s="1">
        <v>88</v>
      </c>
    </row>
    <row r="27" spans="2:13" ht="19.5" customHeight="1" x14ac:dyDescent="0.45">
      <c r="B27" s="42" t="s">
        <v>101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51</v>
      </c>
      <c r="J27" s="1">
        <v>53</v>
      </c>
      <c r="K27" s="1">
        <v>53</v>
      </c>
      <c r="L27" s="1">
        <v>53</v>
      </c>
      <c r="M27" s="1">
        <v>64</v>
      </c>
    </row>
    <row r="28" spans="2:13" ht="19.5" customHeight="1" x14ac:dyDescent="0.45">
      <c r="B28" s="42" t="s">
        <v>92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33</v>
      </c>
      <c r="J28" s="1">
        <v>41</v>
      </c>
      <c r="K28" s="1">
        <v>56</v>
      </c>
      <c r="L28" s="1">
        <v>35</v>
      </c>
      <c r="M28" s="1">
        <v>63</v>
      </c>
    </row>
    <row r="29" spans="2:13" ht="19.5" customHeight="1" x14ac:dyDescent="0.45">
      <c r="B29" s="42" t="s">
        <v>98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43</v>
      </c>
      <c r="J29" s="1">
        <v>41</v>
      </c>
      <c r="K29" s="1">
        <v>28</v>
      </c>
      <c r="L29" s="1">
        <v>39</v>
      </c>
      <c r="M29" s="1">
        <v>76</v>
      </c>
    </row>
    <row r="30" spans="2:13" ht="19.5" customHeight="1" x14ac:dyDescent="0.45">
      <c r="B30" s="42" t="s">
        <v>91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22</v>
      </c>
      <c r="J30" s="1">
        <v>28</v>
      </c>
      <c r="K30" s="1">
        <v>19</v>
      </c>
      <c r="L30" s="1">
        <v>26</v>
      </c>
      <c r="M30" s="1">
        <v>63</v>
      </c>
    </row>
    <row r="31" spans="2:13" ht="19.5" customHeight="1" x14ac:dyDescent="0.45">
      <c r="B31" s="42" t="s">
        <v>103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39</v>
      </c>
      <c r="J31" s="1">
        <v>46</v>
      </c>
      <c r="K31" s="1">
        <v>47</v>
      </c>
      <c r="L31" s="1">
        <v>40</v>
      </c>
      <c r="M31" s="1">
        <v>45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6.124089576539256</v>
      </c>
      <c r="J38" s="76">
        <f ca="1">$G38*(RAND()-0.5)</f>
        <v>3.4274092681960857</v>
      </c>
      <c r="K38" s="76">
        <f ca="1">$G38*(RAND()-0.5)</f>
        <v>3.5065787152069379</v>
      </c>
      <c r="L38" s="76">
        <f ca="1">$G38*(RAND()-0.5)</f>
        <v>-6.5276170636998261</v>
      </c>
      <c r="M38" s="76">
        <f ca="1">$G38*(RAND()-0.5)</f>
        <v>-0.85668634821536083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0.38219754804188172</v>
      </c>
      <c r="J40" s="76">
        <f>CORREL($C$3:$C$31,J$3:J$31)</f>
        <v>0.50344495775981923</v>
      </c>
      <c r="K40" s="76">
        <f>CORREL($C$3:$C$31,K$3:K$31)</f>
        <v>0.99941483276183452</v>
      </c>
      <c r="L40" s="76">
        <f>CORREL($C$3:$C$31,L$3:L$31)</f>
        <v>0.46052843294388435</v>
      </c>
      <c r="M40" s="76">
        <f>CORREL($C$3:$C$31,M$3:M$31)</f>
        <v>0.26572445457293831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8E4C-7EE1-4937-B50D-7D9A2B9C7F7D}">
  <sheetPr codeName="Sheet112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1" t="s">
        <v>81</v>
      </c>
      <c r="C2" s="41" t="s">
        <v>120</v>
      </c>
      <c r="D2" s="41" t="s">
        <v>112</v>
      </c>
      <c r="E2" s="41" t="s">
        <v>116</v>
      </c>
      <c r="F2" s="41" t="s">
        <v>113</v>
      </c>
      <c r="G2" s="41" t="s">
        <v>118</v>
      </c>
      <c r="H2" s="41" t="s">
        <v>117</v>
      </c>
      <c r="I2" s="41" t="s">
        <v>119</v>
      </c>
      <c r="J2" s="41" t="s">
        <v>115</v>
      </c>
      <c r="K2" s="41" t="s">
        <v>111</v>
      </c>
      <c r="L2" s="41" t="s">
        <v>114</v>
      </c>
      <c r="M2" s="41" t="s">
        <v>121</v>
      </c>
    </row>
    <row r="3" spans="1:13" ht="19.5" customHeight="1" x14ac:dyDescent="0.45">
      <c r="B3" s="46" t="s">
        <v>90</v>
      </c>
      <c r="C3" s="10">
        <v>17</v>
      </c>
      <c r="D3" s="10">
        <v>18</v>
      </c>
      <c r="E3" s="10">
        <v>50</v>
      </c>
      <c r="F3" s="10">
        <v>38</v>
      </c>
      <c r="G3" s="10">
        <v>25</v>
      </c>
      <c r="H3" s="10">
        <v>52</v>
      </c>
      <c r="I3" s="10">
        <v>17</v>
      </c>
      <c r="J3" s="10">
        <v>18</v>
      </c>
      <c r="K3" s="11">
        <v>19</v>
      </c>
      <c r="L3" s="11">
        <v>22</v>
      </c>
      <c r="M3" s="11">
        <v>18</v>
      </c>
    </row>
    <row r="4" spans="1:13" ht="19.5" customHeight="1" x14ac:dyDescent="0.45">
      <c r="B4" s="42" t="s">
        <v>99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33</v>
      </c>
      <c r="J4" s="1">
        <v>26</v>
      </c>
      <c r="K4" s="12">
        <v>22</v>
      </c>
      <c r="L4" s="12">
        <v>25</v>
      </c>
      <c r="M4" s="12">
        <v>47</v>
      </c>
    </row>
    <row r="5" spans="1:13" ht="19.5" customHeight="1" x14ac:dyDescent="0.45">
      <c r="B5" s="46" t="s">
        <v>93</v>
      </c>
      <c r="C5" s="10">
        <v>54</v>
      </c>
      <c r="D5" s="10">
        <v>42</v>
      </c>
      <c r="E5" s="10">
        <v>88</v>
      </c>
      <c r="F5" s="10">
        <v>32</v>
      </c>
      <c r="G5" s="10">
        <v>73</v>
      </c>
      <c r="H5" s="10">
        <v>72</v>
      </c>
      <c r="I5" s="10">
        <v>50</v>
      </c>
      <c r="J5" s="10">
        <v>51</v>
      </c>
      <c r="K5" s="11">
        <v>60</v>
      </c>
      <c r="L5" s="11">
        <v>51</v>
      </c>
      <c r="M5" s="11">
        <v>40</v>
      </c>
    </row>
    <row r="6" spans="1:13" ht="19.5" customHeight="1" x14ac:dyDescent="0.45">
      <c r="B6" s="42" t="s">
        <v>110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15</v>
      </c>
      <c r="J6" s="1">
        <v>13</v>
      </c>
      <c r="K6" s="12">
        <v>12</v>
      </c>
      <c r="L6" s="12">
        <v>16</v>
      </c>
      <c r="M6" s="12">
        <v>34</v>
      </c>
    </row>
    <row r="7" spans="1:13" ht="19.5" customHeight="1" x14ac:dyDescent="0.45">
      <c r="B7" s="46" t="s">
        <v>104</v>
      </c>
      <c r="C7" s="10">
        <v>31</v>
      </c>
      <c r="D7" s="10">
        <v>36</v>
      </c>
      <c r="E7" s="10">
        <v>59</v>
      </c>
      <c r="F7" s="10">
        <v>40</v>
      </c>
      <c r="G7" s="10">
        <v>36</v>
      </c>
      <c r="H7" s="10">
        <v>19</v>
      </c>
      <c r="I7" s="10">
        <v>14</v>
      </c>
      <c r="J7" s="10">
        <v>13</v>
      </c>
      <c r="K7" s="11">
        <v>35</v>
      </c>
      <c r="L7" s="11">
        <v>17</v>
      </c>
      <c r="M7" s="11">
        <v>77</v>
      </c>
    </row>
    <row r="8" spans="1:13" ht="19.5" customHeight="1" x14ac:dyDescent="0.45">
      <c r="B8" s="42" t="s">
        <v>96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30</v>
      </c>
      <c r="J8" s="1">
        <v>26</v>
      </c>
      <c r="K8" s="12">
        <v>50</v>
      </c>
      <c r="L8" s="12">
        <v>29</v>
      </c>
      <c r="M8" s="12">
        <v>40</v>
      </c>
    </row>
    <row r="9" spans="1:13" ht="19.5" customHeight="1" x14ac:dyDescent="0.45">
      <c r="B9" s="46" t="s">
        <v>84</v>
      </c>
      <c r="C9" s="10">
        <v>25</v>
      </c>
      <c r="D9" s="10">
        <v>33</v>
      </c>
      <c r="E9" s="10">
        <v>50</v>
      </c>
      <c r="F9" s="10">
        <v>35</v>
      </c>
      <c r="G9" s="10">
        <v>70</v>
      </c>
      <c r="H9" s="10">
        <v>42</v>
      </c>
      <c r="I9" s="10">
        <v>32</v>
      </c>
      <c r="J9" s="10">
        <v>37</v>
      </c>
      <c r="K9" s="11">
        <v>28</v>
      </c>
      <c r="L9" s="11">
        <v>31</v>
      </c>
      <c r="M9" s="11">
        <v>29</v>
      </c>
    </row>
    <row r="10" spans="1:13" ht="19.5" customHeight="1" x14ac:dyDescent="0.45">
      <c r="B10" s="42" t="s">
        <v>97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42</v>
      </c>
      <c r="J10" s="1">
        <v>34</v>
      </c>
      <c r="K10" s="12">
        <v>24</v>
      </c>
      <c r="L10" s="12">
        <v>38</v>
      </c>
      <c r="M10" s="12">
        <v>64</v>
      </c>
    </row>
    <row r="11" spans="1:13" ht="19.5" customHeight="1" x14ac:dyDescent="0.45">
      <c r="B11" s="46" t="s">
        <v>85</v>
      </c>
      <c r="C11" s="10">
        <v>21</v>
      </c>
      <c r="D11" s="10">
        <v>13</v>
      </c>
      <c r="E11" s="10">
        <v>46</v>
      </c>
      <c r="F11" s="10">
        <v>47</v>
      </c>
      <c r="G11" s="10">
        <v>41</v>
      </c>
      <c r="H11" s="10">
        <v>32</v>
      </c>
      <c r="I11" s="10">
        <v>18</v>
      </c>
      <c r="J11" s="10">
        <v>15</v>
      </c>
      <c r="K11" s="11">
        <v>24</v>
      </c>
      <c r="L11" s="11">
        <v>20</v>
      </c>
      <c r="M11" s="11">
        <v>32</v>
      </c>
    </row>
    <row r="12" spans="1:13" ht="19.5" customHeight="1" x14ac:dyDescent="0.45">
      <c r="B12" s="42" t="s">
        <v>100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17</v>
      </c>
      <c r="J12" s="1">
        <v>15</v>
      </c>
      <c r="K12" s="12">
        <v>31</v>
      </c>
      <c r="L12" s="12">
        <v>13</v>
      </c>
      <c r="M12" s="12">
        <v>73</v>
      </c>
    </row>
    <row r="13" spans="1:13" ht="19.5" customHeight="1" x14ac:dyDescent="0.45">
      <c r="B13" s="46" t="s">
        <v>107</v>
      </c>
      <c r="C13" s="10">
        <v>40</v>
      </c>
      <c r="D13" s="10">
        <v>24</v>
      </c>
      <c r="E13" s="10">
        <v>40</v>
      </c>
      <c r="F13" s="10">
        <v>34</v>
      </c>
      <c r="G13" s="10">
        <v>28</v>
      </c>
      <c r="H13" s="10">
        <v>73</v>
      </c>
      <c r="I13" s="10">
        <v>19</v>
      </c>
      <c r="J13" s="10">
        <v>26</v>
      </c>
      <c r="K13" s="11">
        <v>44</v>
      </c>
      <c r="L13" s="11">
        <v>26</v>
      </c>
      <c r="M13" s="11">
        <v>70</v>
      </c>
    </row>
    <row r="14" spans="1:13" ht="19.5" customHeight="1" x14ac:dyDescent="0.45">
      <c r="B14" s="42" t="s">
        <v>83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48</v>
      </c>
      <c r="J14" s="1">
        <v>44</v>
      </c>
      <c r="K14" s="12">
        <v>35</v>
      </c>
      <c r="L14" s="12">
        <v>46</v>
      </c>
      <c r="M14" s="12">
        <v>39</v>
      </c>
    </row>
    <row r="15" spans="1:13" ht="19.5" customHeight="1" x14ac:dyDescent="0.45">
      <c r="B15" s="46" t="s">
        <v>106</v>
      </c>
      <c r="C15" s="10">
        <v>22</v>
      </c>
      <c r="D15" s="10">
        <v>36</v>
      </c>
      <c r="E15" s="10">
        <v>29</v>
      </c>
      <c r="F15" s="10">
        <v>49</v>
      </c>
      <c r="G15" s="10">
        <v>45</v>
      </c>
      <c r="H15" s="10">
        <v>50</v>
      </c>
      <c r="I15" s="10">
        <v>24</v>
      </c>
      <c r="J15" s="10">
        <v>18</v>
      </c>
      <c r="K15" s="11">
        <v>25</v>
      </c>
      <c r="L15" s="11">
        <v>22</v>
      </c>
      <c r="M15" s="11">
        <v>83</v>
      </c>
    </row>
    <row r="16" spans="1:13" ht="19.5" customHeight="1" x14ac:dyDescent="0.45">
      <c r="B16" s="42" t="s">
        <v>87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16</v>
      </c>
      <c r="J16" s="1">
        <v>12</v>
      </c>
      <c r="K16" s="12">
        <v>17</v>
      </c>
      <c r="L16" s="12">
        <v>13</v>
      </c>
      <c r="M16" s="12">
        <v>35</v>
      </c>
    </row>
    <row r="17" spans="2:13" ht="19.5" customHeight="1" x14ac:dyDescent="0.45">
      <c r="B17" s="46" t="s">
        <v>86</v>
      </c>
      <c r="C17" s="10">
        <v>46</v>
      </c>
      <c r="D17" s="10">
        <v>14</v>
      </c>
      <c r="E17" s="10">
        <v>45</v>
      </c>
      <c r="F17" s="10">
        <v>30</v>
      </c>
      <c r="G17" s="10">
        <v>40</v>
      </c>
      <c r="H17" s="10">
        <v>35</v>
      </c>
      <c r="I17" s="10">
        <v>21</v>
      </c>
      <c r="J17" s="10">
        <v>23</v>
      </c>
      <c r="K17" s="11">
        <v>51</v>
      </c>
      <c r="L17" s="11">
        <v>24</v>
      </c>
      <c r="M17" s="11">
        <v>82</v>
      </c>
    </row>
    <row r="18" spans="2:13" ht="19.5" customHeight="1" x14ac:dyDescent="0.45">
      <c r="B18" s="42" t="s">
        <v>109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22</v>
      </c>
      <c r="J18" s="1">
        <v>25</v>
      </c>
      <c r="K18" s="12">
        <v>40</v>
      </c>
      <c r="L18" s="12">
        <v>22</v>
      </c>
      <c r="M18" s="12">
        <v>64</v>
      </c>
    </row>
    <row r="19" spans="2:13" ht="19.5" customHeight="1" x14ac:dyDescent="0.45">
      <c r="B19" s="46" t="s">
        <v>95</v>
      </c>
      <c r="C19" s="10">
        <v>33</v>
      </c>
      <c r="D19" s="10">
        <v>58</v>
      </c>
      <c r="E19" s="10">
        <v>34</v>
      </c>
      <c r="F19" s="10">
        <v>37</v>
      </c>
      <c r="G19" s="10">
        <v>42</v>
      </c>
      <c r="H19" s="10">
        <v>39</v>
      </c>
      <c r="I19" s="10">
        <v>23</v>
      </c>
      <c r="J19" s="10">
        <v>23</v>
      </c>
      <c r="K19" s="11">
        <v>37</v>
      </c>
      <c r="L19" s="11">
        <v>26</v>
      </c>
      <c r="M19" s="11">
        <v>67</v>
      </c>
    </row>
    <row r="20" spans="2:13" ht="19.5" customHeight="1" x14ac:dyDescent="0.45">
      <c r="B20" s="42" t="s">
        <v>82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18</v>
      </c>
      <c r="J20" s="1">
        <v>19</v>
      </c>
      <c r="K20" s="12">
        <v>21</v>
      </c>
      <c r="L20" s="12">
        <v>16</v>
      </c>
      <c r="M20" s="12">
        <v>33</v>
      </c>
    </row>
    <row r="21" spans="2:13" ht="19.5" customHeight="1" x14ac:dyDescent="0.45">
      <c r="B21" s="46" t="s">
        <v>88</v>
      </c>
      <c r="C21" s="10">
        <v>17</v>
      </c>
      <c r="D21" s="10">
        <v>37</v>
      </c>
      <c r="E21" s="10">
        <v>47</v>
      </c>
      <c r="F21" s="10">
        <v>41</v>
      </c>
      <c r="G21" s="10">
        <v>14</v>
      </c>
      <c r="H21" s="10">
        <v>59</v>
      </c>
      <c r="I21" s="10">
        <v>40</v>
      </c>
      <c r="J21" s="10">
        <v>42</v>
      </c>
      <c r="K21" s="11">
        <v>19</v>
      </c>
      <c r="L21" s="11">
        <v>43</v>
      </c>
      <c r="M21" s="11">
        <v>33</v>
      </c>
    </row>
    <row r="22" spans="2:13" ht="19.5" customHeight="1" x14ac:dyDescent="0.45">
      <c r="B22" s="42" t="s">
        <v>105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33</v>
      </c>
      <c r="J22" s="1">
        <v>31</v>
      </c>
      <c r="K22" s="12">
        <v>16</v>
      </c>
      <c r="L22" s="12">
        <v>36</v>
      </c>
      <c r="M22" s="12">
        <v>63</v>
      </c>
    </row>
    <row r="23" spans="2:13" ht="19.5" customHeight="1" x14ac:dyDescent="0.45">
      <c r="B23" s="46" t="s">
        <v>102</v>
      </c>
      <c r="C23" s="10">
        <v>23</v>
      </c>
      <c r="D23" s="10">
        <v>21</v>
      </c>
      <c r="E23" s="10">
        <v>33</v>
      </c>
      <c r="F23" s="10">
        <v>33</v>
      </c>
      <c r="G23" s="10">
        <v>11</v>
      </c>
      <c r="H23" s="10">
        <v>40</v>
      </c>
      <c r="I23" s="10">
        <v>28</v>
      </c>
      <c r="J23" s="10">
        <v>29</v>
      </c>
      <c r="K23" s="11">
        <v>26</v>
      </c>
      <c r="L23" s="11">
        <v>26</v>
      </c>
      <c r="M23" s="11">
        <v>64</v>
      </c>
    </row>
    <row r="24" spans="2:13" ht="19.5" customHeight="1" x14ac:dyDescent="0.45">
      <c r="B24" s="42" t="s">
        <v>89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27</v>
      </c>
      <c r="J24" s="1">
        <v>26</v>
      </c>
      <c r="K24" s="12">
        <v>28</v>
      </c>
      <c r="L24" s="12">
        <v>24</v>
      </c>
      <c r="M24" s="12">
        <v>63</v>
      </c>
    </row>
    <row r="25" spans="2:13" ht="19.5" customHeight="1" x14ac:dyDescent="0.45">
      <c r="B25" s="46" t="s">
        <v>94</v>
      </c>
      <c r="C25" s="10">
        <v>32</v>
      </c>
      <c r="D25" s="10">
        <v>38</v>
      </c>
      <c r="E25" s="10">
        <v>65</v>
      </c>
      <c r="F25" s="10">
        <v>60</v>
      </c>
      <c r="G25" s="10">
        <v>37</v>
      </c>
      <c r="H25" s="10">
        <v>15</v>
      </c>
      <c r="I25" s="10">
        <v>35</v>
      </c>
      <c r="J25" s="10">
        <v>28</v>
      </c>
      <c r="K25" s="11">
        <v>36</v>
      </c>
      <c r="L25" s="11">
        <v>35</v>
      </c>
      <c r="M25" s="11">
        <v>55</v>
      </c>
    </row>
    <row r="26" spans="2:13" ht="19.5" customHeight="1" x14ac:dyDescent="0.45">
      <c r="B26" s="42" t="s">
        <v>108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34</v>
      </c>
      <c r="J26" s="1">
        <v>32</v>
      </c>
      <c r="K26" s="12">
        <v>36</v>
      </c>
      <c r="L26" s="12">
        <v>35</v>
      </c>
      <c r="M26" s="12">
        <v>88</v>
      </c>
    </row>
    <row r="27" spans="2:13" ht="19.5" customHeight="1" x14ac:dyDescent="0.45">
      <c r="B27" s="46" t="s">
        <v>101</v>
      </c>
      <c r="C27" s="10">
        <v>47</v>
      </c>
      <c r="D27" s="10">
        <v>37</v>
      </c>
      <c r="E27" s="10">
        <v>27</v>
      </c>
      <c r="F27" s="10">
        <v>25</v>
      </c>
      <c r="G27" s="10">
        <v>65</v>
      </c>
      <c r="H27" s="10">
        <v>39</v>
      </c>
      <c r="I27" s="10">
        <v>51</v>
      </c>
      <c r="J27" s="10">
        <v>53</v>
      </c>
      <c r="K27" s="11">
        <v>53</v>
      </c>
      <c r="L27" s="11">
        <v>53</v>
      </c>
      <c r="M27" s="11">
        <v>64</v>
      </c>
    </row>
    <row r="28" spans="2:13" ht="19.5" customHeight="1" x14ac:dyDescent="0.45">
      <c r="B28" s="42" t="s">
        <v>92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33</v>
      </c>
      <c r="J28" s="1">
        <v>41</v>
      </c>
      <c r="K28" s="12">
        <v>56</v>
      </c>
      <c r="L28" s="12">
        <v>35</v>
      </c>
      <c r="M28" s="12">
        <v>63</v>
      </c>
    </row>
    <row r="29" spans="2:13" ht="19.5" customHeight="1" x14ac:dyDescent="0.45">
      <c r="B29" s="46" t="s">
        <v>98</v>
      </c>
      <c r="C29" s="10">
        <v>25</v>
      </c>
      <c r="D29" s="10">
        <v>18</v>
      </c>
      <c r="E29" s="10">
        <v>61</v>
      </c>
      <c r="F29" s="10">
        <v>37</v>
      </c>
      <c r="G29" s="10">
        <v>24</v>
      </c>
      <c r="H29" s="10">
        <v>45</v>
      </c>
      <c r="I29" s="10">
        <v>43</v>
      </c>
      <c r="J29" s="10">
        <v>41</v>
      </c>
      <c r="K29" s="11">
        <v>28</v>
      </c>
      <c r="L29" s="11">
        <v>39</v>
      </c>
      <c r="M29" s="11">
        <v>76</v>
      </c>
    </row>
    <row r="30" spans="2:13" ht="19.5" customHeight="1" x14ac:dyDescent="0.45">
      <c r="B30" s="42" t="s">
        <v>91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22</v>
      </c>
      <c r="J30" s="1">
        <v>28</v>
      </c>
      <c r="K30" s="12">
        <v>19</v>
      </c>
      <c r="L30" s="12">
        <v>26</v>
      </c>
      <c r="M30" s="12">
        <v>63</v>
      </c>
    </row>
    <row r="31" spans="2:13" ht="19.5" customHeight="1" x14ac:dyDescent="0.45">
      <c r="B31" s="46" t="s">
        <v>103</v>
      </c>
      <c r="C31" s="10">
        <v>43</v>
      </c>
      <c r="D31" s="10">
        <v>32</v>
      </c>
      <c r="E31" s="10">
        <v>37</v>
      </c>
      <c r="F31" s="10">
        <v>42</v>
      </c>
      <c r="G31" s="10">
        <v>25</v>
      </c>
      <c r="H31" s="10">
        <v>37</v>
      </c>
      <c r="I31" s="10">
        <v>39</v>
      </c>
      <c r="J31" s="10">
        <v>46</v>
      </c>
      <c r="K31" s="11">
        <v>47</v>
      </c>
      <c r="L31" s="11">
        <v>40</v>
      </c>
      <c r="M31" s="11">
        <v>45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-6.8975814090332648</v>
      </c>
      <c r="J38" s="76">
        <f ca="1">$G38*(RAND()-0.5)</f>
        <v>3.4215145298526122</v>
      </c>
      <c r="K38" s="76">
        <f ca="1">$G38*(RAND()-0.5)</f>
        <v>4.5125119663577591</v>
      </c>
      <c r="L38" s="76">
        <f ca="1">$G38*(RAND()-0.5)</f>
        <v>1.9881570773859507</v>
      </c>
      <c r="M38" s="76">
        <f ca="1">$G38*(RAND()-0.5)</f>
        <v>-2.2238595421091634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0.38219754804188172</v>
      </c>
      <c r="J40" s="76">
        <f>CORREL($C$3:$C$31,J$3:J$31)</f>
        <v>0.50344495775981923</v>
      </c>
      <c r="K40" s="76">
        <f>CORREL($C$3:$C$31,K$3:K$31)</f>
        <v>0.99941483276183452</v>
      </c>
      <c r="L40" s="76">
        <f>CORREL($C$3:$C$31,L$3:L$31)</f>
        <v>0.46052843294388435</v>
      </c>
      <c r="M40" s="76">
        <f>CORREL($C$3:$C$31,M$3:M$31)</f>
        <v>0.26572445457293831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1663-932E-4F8E-B18E-27140586F1AC}">
  <sheetPr codeName="Sheet113"/>
  <dimension ref="A1:P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6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5" customHeight="1" x14ac:dyDescent="0.35">
      <c r="B2" s="48" t="s">
        <v>81</v>
      </c>
      <c r="C2" s="41" t="s">
        <v>116</v>
      </c>
      <c r="D2" s="41" t="s">
        <v>121</v>
      </c>
      <c r="E2" s="41" t="s">
        <v>120</v>
      </c>
      <c r="F2" s="41" t="s">
        <v>119</v>
      </c>
      <c r="G2" s="41" t="s">
        <v>112</v>
      </c>
      <c r="H2" s="41" t="s">
        <v>114</v>
      </c>
      <c r="I2" s="41" t="s">
        <v>115</v>
      </c>
      <c r="J2" s="41" t="s">
        <v>118</v>
      </c>
      <c r="K2" s="41" t="s">
        <v>113</v>
      </c>
      <c r="L2" s="41" t="s">
        <v>117</v>
      </c>
      <c r="M2" s="41" t="s">
        <v>111</v>
      </c>
    </row>
    <row r="3" spans="1:16" ht="19.5" customHeight="1" x14ac:dyDescent="0.45">
      <c r="B3" s="42" t="s">
        <v>100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47</v>
      </c>
      <c r="J3" s="1">
        <v>48</v>
      </c>
      <c r="K3" s="1">
        <v>45</v>
      </c>
      <c r="L3" s="1">
        <v>50</v>
      </c>
      <c r="M3" s="1">
        <v>42</v>
      </c>
    </row>
    <row r="4" spans="1:16" ht="19.5" customHeight="1" x14ac:dyDescent="0.45">
      <c r="B4" s="42" t="s">
        <v>109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30</v>
      </c>
      <c r="K4" s="1">
        <v>24</v>
      </c>
      <c r="L4" s="1">
        <v>15</v>
      </c>
      <c r="M4" s="1">
        <v>16</v>
      </c>
    </row>
    <row r="5" spans="1:16" ht="19.5" customHeight="1" x14ac:dyDescent="0.45">
      <c r="B5" s="42" t="s">
        <v>108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23</v>
      </c>
      <c r="J5" s="1">
        <v>23</v>
      </c>
      <c r="K5" s="1">
        <v>27</v>
      </c>
      <c r="L5" s="1">
        <v>30</v>
      </c>
      <c r="M5" s="1">
        <v>35</v>
      </c>
    </row>
    <row r="6" spans="1:16" ht="19.5" customHeight="1" x14ac:dyDescent="0.45">
      <c r="B6" s="42" t="s">
        <v>103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50</v>
      </c>
      <c r="K6" s="1">
        <v>24</v>
      </c>
      <c r="L6" s="1">
        <v>29</v>
      </c>
      <c r="M6" s="1">
        <v>38</v>
      </c>
    </row>
    <row r="7" spans="1:16" ht="19.5" customHeight="1" x14ac:dyDescent="0.45">
      <c r="B7" s="42" t="s">
        <v>101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21</v>
      </c>
      <c r="J7" s="1">
        <v>30</v>
      </c>
      <c r="K7" s="1">
        <v>35</v>
      </c>
      <c r="L7" s="1">
        <v>17</v>
      </c>
      <c r="M7" s="1">
        <v>28</v>
      </c>
    </row>
    <row r="8" spans="1:16" ht="19.5" customHeight="1" x14ac:dyDescent="0.45">
      <c r="B8" s="42" t="s">
        <v>104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53</v>
      </c>
      <c r="K8" s="1">
        <v>44</v>
      </c>
      <c r="L8" s="1">
        <v>49</v>
      </c>
      <c r="M8" s="1">
        <v>53</v>
      </c>
    </row>
    <row r="9" spans="1:16" ht="19.5" customHeight="1" x14ac:dyDescent="0.45">
      <c r="B9" s="42" t="s">
        <v>92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47</v>
      </c>
      <c r="J9" s="1">
        <v>41</v>
      </c>
      <c r="K9" s="1">
        <v>38</v>
      </c>
      <c r="L9" s="1">
        <v>39</v>
      </c>
      <c r="M9" s="1">
        <v>59</v>
      </c>
    </row>
    <row r="10" spans="1:16" ht="19.5" customHeight="1" x14ac:dyDescent="0.45">
      <c r="B10" s="42" t="s">
        <v>85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36</v>
      </c>
      <c r="K10" s="1">
        <v>67</v>
      </c>
      <c r="L10" s="1">
        <v>51</v>
      </c>
      <c r="M10" s="1">
        <v>47</v>
      </c>
    </row>
    <row r="11" spans="1:16" ht="19.5" customHeight="1" x14ac:dyDescent="0.45">
      <c r="B11" s="42" t="s">
        <v>84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36</v>
      </c>
      <c r="J11" s="1">
        <v>17</v>
      </c>
      <c r="K11" s="1">
        <v>27</v>
      </c>
      <c r="L11" s="1">
        <v>30</v>
      </c>
      <c r="M11" s="1">
        <v>22</v>
      </c>
    </row>
    <row r="12" spans="1:16" ht="19.5" customHeight="1" x14ac:dyDescent="0.45">
      <c r="B12" s="42" t="s">
        <v>86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40</v>
      </c>
      <c r="K12" s="1">
        <v>30</v>
      </c>
      <c r="L12" s="1">
        <v>24</v>
      </c>
      <c r="M12" s="1">
        <v>30</v>
      </c>
    </row>
    <row r="13" spans="1:16" ht="19.5" customHeight="1" x14ac:dyDescent="0.45">
      <c r="B13" s="42" t="s">
        <v>90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43</v>
      </c>
      <c r="J13" s="1">
        <v>19</v>
      </c>
      <c r="K13" s="1">
        <v>28</v>
      </c>
      <c r="L13" s="1">
        <v>23</v>
      </c>
      <c r="M13" s="1">
        <v>25</v>
      </c>
    </row>
    <row r="14" spans="1:16" ht="19.5" customHeight="1" x14ac:dyDescent="0.45">
      <c r="B14" s="42" t="s">
        <v>89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42</v>
      </c>
      <c r="K14" s="1">
        <v>58</v>
      </c>
      <c r="L14" s="1">
        <v>60</v>
      </c>
      <c r="M14" s="1">
        <v>46</v>
      </c>
    </row>
    <row r="15" spans="1:16" ht="19.5" customHeight="1" x14ac:dyDescent="0.45">
      <c r="B15" s="42" t="s">
        <v>97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56</v>
      </c>
      <c r="J15" s="1">
        <v>38</v>
      </c>
      <c r="K15" s="1">
        <v>55</v>
      </c>
      <c r="L15" s="1">
        <v>45</v>
      </c>
      <c r="M15" s="1">
        <v>37</v>
      </c>
    </row>
    <row r="16" spans="1:16" ht="19.5" customHeight="1" x14ac:dyDescent="0.45">
      <c r="B16" s="42" t="s">
        <v>99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25</v>
      </c>
      <c r="K16" s="1">
        <v>40</v>
      </c>
      <c r="L16" s="1">
        <v>40</v>
      </c>
      <c r="M16" s="1">
        <v>30</v>
      </c>
    </row>
    <row r="17" spans="2:13" ht="19.5" customHeight="1" x14ac:dyDescent="0.45">
      <c r="B17" s="42" t="s">
        <v>106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42</v>
      </c>
      <c r="J17" s="1">
        <v>19</v>
      </c>
      <c r="K17" s="1">
        <v>25</v>
      </c>
      <c r="L17" s="1">
        <v>15</v>
      </c>
      <c r="M17" s="1">
        <v>15</v>
      </c>
    </row>
    <row r="18" spans="2:13" ht="19.5" customHeight="1" x14ac:dyDescent="0.45">
      <c r="B18" s="42" t="s">
        <v>91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31</v>
      </c>
      <c r="K18" s="1">
        <v>16</v>
      </c>
      <c r="L18" s="1">
        <v>17</v>
      </c>
      <c r="M18" s="1">
        <v>17</v>
      </c>
    </row>
    <row r="19" spans="2:13" ht="19.5" customHeight="1" x14ac:dyDescent="0.45">
      <c r="B19" s="42" t="s">
        <v>83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24</v>
      </c>
      <c r="J19" s="1">
        <v>48</v>
      </c>
      <c r="K19" s="1">
        <v>43</v>
      </c>
      <c r="L19" s="1">
        <v>45</v>
      </c>
      <c r="M19" s="1">
        <v>44</v>
      </c>
    </row>
    <row r="20" spans="2:13" ht="19.5" customHeight="1" x14ac:dyDescent="0.45">
      <c r="B20" s="42" t="s">
        <v>82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41</v>
      </c>
      <c r="K20" s="1">
        <v>31</v>
      </c>
      <c r="L20" s="1">
        <v>35</v>
      </c>
      <c r="M20" s="1">
        <v>50</v>
      </c>
    </row>
    <row r="21" spans="2:13" ht="19.5" customHeight="1" x14ac:dyDescent="0.45">
      <c r="B21" s="42" t="s">
        <v>95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59</v>
      </c>
      <c r="J21" s="1">
        <v>64</v>
      </c>
      <c r="K21" s="1">
        <v>65</v>
      </c>
      <c r="L21" s="1">
        <v>65</v>
      </c>
      <c r="M21" s="1">
        <v>65</v>
      </c>
    </row>
    <row r="22" spans="2:13" ht="19.5" customHeight="1" x14ac:dyDescent="0.45">
      <c r="B22" s="42" t="s">
        <v>105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45</v>
      </c>
      <c r="K22" s="1">
        <v>16</v>
      </c>
      <c r="L22" s="1">
        <v>30</v>
      </c>
      <c r="M22" s="1">
        <v>32</v>
      </c>
    </row>
    <row r="23" spans="2:13" ht="19.5" customHeight="1" x14ac:dyDescent="0.45">
      <c r="B23" s="42" t="s">
        <v>107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70</v>
      </c>
      <c r="J23" s="1">
        <v>40</v>
      </c>
      <c r="K23" s="1">
        <v>30</v>
      </c>
      <c r="L23" s="1">
        <v>28</v>
      </c>
      <c r="M23" s="1">
        <v>39</v>
      </c>
    </row>
    <row r="24" spans="2:13" ht="19.5" customHeight="1" x14ac:dyDescent="0.45">
      <c r="B24" s="42" t="s">
        <v>88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12</v>
      </c>
      <c r="K24" s="1">
        <v>26</v>
      </c>
      <c r="L24" s="1">
        <v>25</v>
      </c>
      <c r="M24" s="1">
        <v>17</v>
      </c>
    </row>
    <row r="25" spans="2:13" ht="19.5" customHeight="1" x14ac:dyDescent="0.45">
      <c r="B25" s="42" t="s">
        <v>93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40</v>
      </c>
      <c r="J25" s="1">
        <v>66</v>
      </c>
      <c r="K25" s="1">
        <v>51</v>
      </c>
      <c r="L25" s="1">
        <v>40</v>
      </c>
      <c r="M25" s="1">
        <v>74</v>
      </c>
    </row>
    <row r="26" spans="2:13" ht="19.5" customHeight="1" x14ac:dyDescent="0.45">
      <c r="B26" s="42" t="s">
        <v>94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37</v>
      </c>
      <c r="K26" s="1">
        <v>34</v>
      </c>
      <c r="L26" s="1">
        <v>34</v>
      </c>
      <c r="M26" s="1">
        <v>31</v>
      </c>
    </row>
    <row r="27" spans="2:13" ht="19.5" customHeight="1" x14ac:dyDescent="0.45">
      <c r="B27" s="42" t="s">
        <v>87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12</v>
      </c>
      <c r="K27" s="1">
        <v>24</v>
      </c>
      <c r="L27" s="1">
        <v>31</v>
      </c>
      <c r="M27" s="1">
        <v>13</v>
      </c>
    </row>
    <row r="28" spans="2:13" ht="19.5" customHeight="1" x14ac:dyDescent="0.45">
      <c r="B28" s="42" t="s">
        <v>102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59</v>
      </c>
      <c r="K28" s="1">
        <v>44</v>
      </c>
      <c r="L28" s="1">
        <v>55</v>
      </c>
      <c r="M28" s="1">
        <v>47</v>
      </c>
    </row>
    <row r="29" spans="2:13" ht="19.5" customHeight="1" x14ac:dyDescent="0.45">
      <c r="B29" s="42" t="s">
        <v>110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68</v>
      </c>
      <c r="J29" s="1">
        <v>28</v>
      </c>
      <c r="K29" s="1">
        <v>51</v>
      </c>
      <c r="L29" s="1">
        <v>62</v>
      </c>
      <c r="M29" s="1">
        <v>38</v>
      </c>
    </row>
    <row r="30" spans="2:13" ht="19.5" customHeight="1" x14ac:dyDescent="0.45">
      <c r="B30" s="42" t="s">
        <v>96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21</v>
      </c>
      <c r="K30" s="1">
        <v>13</v>
      </c>
      <c r="L30" s="1">
        <v>14</v>
      </c>
      <c r="M30" s="1">
        <v>18</v>
      </c>
    </row>
    <row r="31" spans="2:13" ht="19.5" customHeight="1" x14ac:dyDescent="0.45">
      <c r="B31" s="42" t="s">
        <v>98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24</v>
      </c>
      <c r="J31" s="1">
        <v>22</v>
      </c>
      <c r="K31" s="1">
        <v>29</v>
      </c>
      <c r="L31" s="1">
        <v>24</v>
      </c>
      <c r="M31" s="1">
        <v>26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  <c r="M34">
        <f>COUNTIF(I3:M31, "&lt;11")</f>
        <v>0</v>
      </c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1.4914773454917114</v>
      </c>
      <c r="J38" s="76">
        <f ca="1">$G38*(RAND()-0.5)</f>
        <v>5.5024817415739538</v>
      </c>
      <c r="K38" s="76">
        <f ca="1">$G38*(RAND()-0.5)</f>
        <v>-3.1579580208967335</v>
      </c>
      <c r="L38" s="76">
        <f ca="1">$G38*(RAND()-0.5)</f>
        <v>1.0835145202589591</v>
      </c>
      <c r="M38" s="76">
        <f ca="1">$G38*(RAND()-0.5)</f>
        <v>3.7817139371880999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0.99227475769340701</v>
      </c>
      <c r="J40" s="76">
        <f>CORREL($C$3:$C$31,J$3:J$31)</f>
        <v>0.29649558340320803</v>
      </c>
      <c r="K40" s="76">
        <f>CORREL($C$3:$C$31,K$3:K$31)</f>
        <v>0.47029521956280007</v>
      </c>
      <c r="L40" s="76">
        <f>CORREL($C$3:$C$31,L$3:L$31)</f>
        <v>0.57348185461163881</v>
      </c>
      <c r="M40" s="76">
        <f>CORREL($C$3:$C$31,M$3:M$31)</f>
        <v>0.33810966944409876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3BA-2909-4F47-BF47-A6C839E86B84}">
  <sheetPr codeName="Sheet114"/>
  <dimension ref="A1:P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6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5" customHeight="1" x14ac:dyDescent="0.35">
      <c r="B2" s="41" t="s">
        <v>81</v>
      </c>
      <c r="C2" s="41" t="s">
        <v>116</v>
      </c>
      <c r="D2" s="41" t="s">
        <v>121</v>
      </c>
      <c r="E2" s="41" t="s">
        <v>120</v>
      </c>
      <c r="F2" s="41" t="s">
        <v>119</v>
      </c>
      <c r="G2" s="41" t="s">
        <v>112</v>
      </c>
      <c r="H2" s="41" t="s">
        <v>114</v>
      </c>
      <c r="I2" s="41" t="s">
        <v>115</v>
      </c>
      <c r="J2" s="41" t="s">
        <v>118</v>
      </c>
      <c r="K2" s="41" t="s">
        <v>113</v>
      </c>
      <c r="L2" s="41" t="s">
        <v>117</v>
      </c>
      <c r="M2" s="41" t="s">
        <v>111</v>
      </c>
    </row>
    <row r="3" spans="1:16" ht="19.5" customHeight="1" x14ac:dyDescent="0.45">
      <c r="B3" s="42" t="s">
        <v>100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47</v>
      </c>
      <c r="J3" s="1">
        <v>48</v>
      </c>
      <c r="K3" s="1">
        <v>45</v>
      </c>
      <c r="L3" s="1">
        <v>50</v>
      </c>
      <c r="M3" s="1">
        <v>42</v>
      </c>
    </row>
    <row r="4" spans="1:16" ht="19.5" customHeight="1" x14ac:dyDescent="0.45">
      <c r="B4" s="42" t="s">
        <v>109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30</v>
      </c>
      <c r="K4" s="1">
        <v>24</v>
      </c>
      <c r="L4" s="1">
        <v>15</v>
      </c>
      <c r="M4" s="1">
        <v>16</v>
      </c>
    </row>
    <row r="5" spans="1:16" ht="19.5" customHeight="1" x14ac:dyDescent="0.45">
      <c r="B5" s="42" t="s">
        <v>108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23</v>
      </c>
      <c r="J5" s="1">
        <v>23</v>
      </c>
      <c r="K5" s="1">
        <v>27</v>
      </c>
      <c r="L5" s="1">
        <v>30</v>
      </c>
      <c r="M5" s="1">
        <v>35</v>
      </c>
    </row>
    <row r="6" spans="1:16" ht="19.5" customHeight="1" x14ac:dyDescent="0.45">
      <c r="B6" s="42" t="s">
        <v>103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50</v>
      </c>
      <c r="K6" s="1">
        <v>24</v>
      </c>
      <c r="L6" s="1">
        <v>29</v>
      </c>
      <c r="M6" s="1">
        <v>38</v>
      </c>
    </row>
    <row r="7" spans="1:16" ht="19.5" customHeight="1" x14ac:dyDescent="0.45">
      <c r="B7" s="42" t="s">
        <v>101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21</v>
      </c>
      <c r="J7" s="1">
        <v>30</v>
      </c>
      <c r="K7" s="1">
        <v>35</v>
      </c>
      <c r="L7" s="1">
        <v>17</v>
      </c>
      <c r="M7" s="1">
        <v>28</v>
      </c>
    </row>
    <row r="8" spans="1:16" ht="19.5" customHeight="1" x14ac:dyDescent="0.45">
      <c r="B8" s="42" t="s">
        <v>104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53</v>
      </c>
      <c r="K8" s="1">
        <v>44</v>
      </c>
      <c r="L8" s="1">
        <v>49</v>
      </c>
      <c r="M8" s="1">
        <v>53</v>
      </c>
    </row>
    <row r="9" spans="1:16" ht="19.5" customHeight="1" x14ac:dyDescent="0.45">
      <c r="B9" s="42" t="s">
        <v>92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47</v>
      </c>
      <c r="J9" s="1">
        <v>41</v>
      </c>
      <c r="K9" s="1">
        <v>38</v>
      </c>
      <c r="L9" s="1">
        <v>39</v>
      </c>
      <c r="M9" s="1">
        <v>59</v>
      </c>
    </row>
    <row r="10" spans="1:16" ht="19.5" customHeight="1" x14ac:dyDescent="0.45">
      <c r="B10" s="42" t="s">
        <v>85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36</v>
      </c>
      <c r="K10" s="1">
        <v>67</v>
      </c>
      <c r="L10" s="1">
        <v>51</v>
      </c>
      <c r="M10" s="1">
        <v>47</v>
      </c>
    </row>
    <row r="11" spans="1:16" ht="19.5" customHeight="1" x14ac:dyDescent="0.45">
      <c r="B11" s="42" t="s">
        <v>84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36</v>
      </c>
      <c r="J11" s="1">
        <v>17</v>
      </c>
      <c r="K11" s="1">
        <v>27</v>
      </c>
      <c r="L11" s="1">
        <v>30</v>
      </c>
      <c r="M11" s="1">
        <v>22</v>
      </c>
    </row>
    <row r="12" spans="1:16" ht="19.5" customHeight="1" x14ac:dyDescent="0.45">
      <c r="B12" s="42" t="s">
        <v>86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40</v>
      </c>
      <c r="K12" s="1">
        <v>30</v>
      </c>
      <c r="L12" s="1">
        <v>24</v>
      </c>
      <c r="M12" s="1">
        <v>30</v>
      </c>
    </row>
    <row r="13" spans="1:16" ht="19.5" customHeight="1" x14ac:dyDescent="0.45">
      <c r="B13" s="42" t="s">
        <v>90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43</v>
      </c>
      <c r="J13" s="1">
        <v>19</v>
      </c>
      <c r="K13" s="1">
        <v>28</v>
      </c>
      <c r="L13" s="1">
        <v>23</v>
      </c>
      <c r="M13" s="1">
        <v>25</v>
      </c>
    </row>
    <row r="14" spans="1:16" ht="19.5" customHeight="1" x14ac:dyDescent="0.45">
      <c r="B14" s="42" t="s">
        <v>89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42</v>
      </c>
      <c r="K14" s="1">
        <v>58</v>
      </c>
      <c r="L14" s="1">
        <v>60</v>
      </c>
      <c r="M14" s="1">
        <v>46</v>
      </c>
    </row>
    <row r="15" spans="1:16" ht="19.5" customHeight="1" x14ac:dyDescent="0.45">
      <c r="B15" s="42" t="s">
        <v>97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56</v>
      </c>
      <c r="J15" s="1">
        <v>38</v>
      </c>
      <c r="K15" s="1">
        <v>55</v>
      </c>
      <c r="L15" s="1">
        <v>45</v>
      </c>
      <c r="M15" s="1">
        <v>37</v>
      </c>
    </row>
    <row r="16" spans="1:16" ht="19.5" customHeight="1" x14ac:dyDescent="0.45">
      <c r="B16" s="42" t="s">
        <v>99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25</v>
      </c>
      <c r="K16" s="1">
        <v>40</v>
      </c>
      <c r="L16" s="1">
        <v>40</v>
      </c>
      <c r="M16" s="1">
        <v>30</v>
      </c>
    </row>
    <row r="17" spans="2:13" ht="19.5" customHeight="1" x14ac:dyDescent="0.45">
      <c r="B17" s="42" t="s">
        <v>106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42</v>
      </c>
      <c r="J17" s="1">
        <v>19</v>
      </c>
      <c r="K17" s="1">
        <v>25</v>
      </c>
      <c r="L17" s="1">
        <v>15</v>
      </c>
      <c r="M17" s="1">
        <v>15</v>
      </c>
    </row>
    <row r="18" spans="2:13" ht="19.5" customHeight="1" x14ac:dyDescent="0.45">
      <c r="B18" s="42" t="s">
        <v>91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31</v>
      </c>
      <c r="K18" s="1">
        <v>16</v>
      </c>
      <c r="L18" s="1">
        <v>17</v>
      </c>
      <c r="M18" s="1">
        <v>17</v>
      </c>
    </row>
    <row r="19" spans="2:13" ht="19.5" customHeight="1" x14ac:dyDescent="0.45">
      <c r="B19" s="42" t="s">
        <v>83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24</v>
      </c>
      <c r="J19" s="1">
        <v>48</v>
      </c>
      <c r="K19" s="1">
        <v>43</v>
      </c>
      <c r="L19" s="1">
        <v>45</v>
      </c>
      <c r="M19" s="1">
        <v>44</v>
      </c>
    </row>
    <row r="20" spans="2:13" ht="19.5" customHeight="1" x14ac:dyDescent="0.45">
      <c r="B20" s="42" t="s">
        <v>82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41</v>
      </c>
      <c r="K20" s="1">
        <v>31</v>
      </c>
      <c r="L20" s="1">
        <v>35</v>
      </c>
      <c r="M20" s="1">
        <v>50</v>
      </c>
    </row>
    <row r="21" spans="2:13" ht="19.5" customHeight="1" x14ac:dyDescent="0.45">
      <c r="B21" s="42" t="s">
        <v>95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59</v>
      </c>
      <c r="J21" s="1">
        <v>64</v>
      </c>
      <c r="K21" s="1">
        <v>65</v>
      </c>
      <c r="L21" s="1">
        <v>65</v>
      </c>
      <c r="M21" s="1">
        <v>65</v>
      </c>
    </row>
    <row r="22" spans="2:13" ht="19.5" customHeight="1" x14ac:dyDescent="0.45">
      <c r="B22" s="42" t="s">
        <v>105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45</v>
      </c>
      <c r="K22" s="1">
        <v>16</v>
      </c>
      <c r="L22" s="1">
        <v>30</v>
      </c>
      <c r="M22" s="1">
        <v>32</v>
      </c>
    </row>
    <row r="23" spans="2:13" ht="19.5" customHeight="1" x14ac:dyDescent="0.45">
      <c r="B23" s="42" t="s">
        <v>107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70</v>
      </c>
      <c r="J23" s="1">
        <v>40</v>
      </c>
      <c r="K23" s="1">
        <v>30</v>
      </c>
      <c r="L23" s="1">
        <v>28</v>
      </c>
      <c r="M23" s="1">
        <v>39</v>
      </c>
    </row>
    <row r="24" spans="2:13" ht="19.5" customHeight="1" x14ac:dyDescent="0.45">
      <c r="B24" s="42" t="s">
        <v>88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12</v>
      </c>
      <c r="K24" s="1">
        <v>26</v>
      </c>
      <c r="L24" s="1">
        <v>25</v>
      </c>
      <c r="M24" s="1">
        <v>17</v>
      </c>
    </row>
    <row r="25" spans="2:13" ht="19.5" customHeight="1" x14ac:dyDescent="0.45">
      <c r="B25" s="42" t="s">
        <v>93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40</v>
      </c>
      <c r="J25" s="1">
        <v>66</v>
      </c>
      <c r="K25" s="1">
        <v>51</v>
      </c>
      <c r="L25" s="1">
        <v>40</v>
      </c>
      <c r="M25" s="1">
        <v>74</v>
      </c>
    </row>
    <row r="26" spans="2:13" ht="19.5" customHeight="1" x14ac:dyDescent="0.45">
      <c r="B26" s="42" t="s">
        <v>94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37</v>
      </c>
      <c r="K26" s="1">
        <v>34</v>
      </c>
      <c r="L26" s="1">
        <v>34</v>
      </c>
      <c r="M26" s="1">
        <v>31</v>
      </c>
    </row>
    <row r="27" spans="2:13" ht="19.5" customHeight="1" x14ac:dyDescent="0.45">
      <c r="B27" s="42" t="s">
        <v>87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12</v>
      </c>
      <c r="K27" s="1">
        <v>24</v>
      </c>
      <c r="L27" s="1">
        <v>31</v>
      </c>
      <c r="M27" s="1">
        <v>13</v>
      </c>
    </row>
    <row r="28" spans="2:13" ht="19.5" customHeight="1" x14ac:dyDescent="0.45">
      <c r="B28" s="42" t="s">
        <v>102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59</v>
      </c>
      <c r="K28" s="1">
        <v>44</v>
      </c>
      <c r="L28" s="1">
        <v>55</v>
      </c>
      <c r="M28" s="1">
        <v>47</v>
      </c>
    </row>
    <row r="29" spans="2:13" ht="19.5" customHeight="1" x14ac:dyDescent="0.45">
      <c r="B29" s="42" t="s">
        <v>110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68</v>
      </c>
      <c r="J29" s="1">
        <v>28</v>
      </c>
      <c r="K29" s="1">
        <v>51</v>
      </c>
      <c r="L29" s="1">
        <v>62</v>
      </c>
      <c r="M29" s="1">
        <v>38</v>
      </c>
    </row>
    <row r="30" spans="2:13" ht="19.5" customHeight="1" x14ac:dyDescent="0.45">
      <c r="B30" s="42" t="s">
        <v>96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21</v>
      </c>
      <c r="K30" s="1">
        <v>13</v>
      </c>
      <c r="L30" s="1">
        <v>14</v>
      </c>
      <c r="M30" s="1">
        <v>18</v>
      </c>
    </row>
    <row r="31" spans="2:13" ht="19.5" customHeight="1" x14ac:dyDescent="0.45">
      <c r="B31" s="42" t="s">
        <v>98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24</v>
      </c>
      <c r="J31" s="1">
        <v>22</v>
      </c>
      <c r="K31" s="1">
        <v>29</v>
      </c>
      <c r="L31" s="1">
        <v>24</v>
      </c>
      <c r="M31" s="1">
        <v>26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6.2522062910096583</v>
      </c>
      <c r="J38" s="76">
        <f ca="1">$G38*(RAND()-0.5)</f>
        <v>-2.9154282927028854</v>
      </c>
      <c r="K38" s="76">
        <f ca="1">$G38*(RAND()-0.5)</f>
        <v>-5.8120873712610521</v>
      </c>
      <c r="L38" s="76">
        <f ca="1">$G38*(RAND()-0.5)</f>
        <v>3.1270604272628537</v>
      </c>
      <c r="M38" s="76">
        <f ca="1">$G38*(RAND()-0.5)</f>
        <v>-2.231564488937571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0.99227475769340701</v>
      </c>
      <c r="J40" s="76">
        <f>CORREL($C$3:$C$31,J$3:J$31)</f>
        <v>0.29649558340320803</v>
      </c>
      <c r="K40" s="76">
        <f>CORREL($C$3:$C$31,K$3:K$31)</f>
        <v>0.47029521956280007</v>
      </c>
      <c r="L40" s="76">
        <f>CORREL($C$3:$C$31,L$3:L$31)</f>
        <v>0.57348185461163881</v>
      </c>
      <c r="M40" s="76">
        <f>CORREL($C$3:$C$31,M$3:M$31)</f>
        <v>0.33810966944409876</v>
      </c>
    </row>
    <row r="41" spans="2:13" ht="18.5" x14ac:dyDescent="0.3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{CFA7B167-FAFA-4790-BC90-515FCC81E017}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{23E4E3BF-46EF-4FD6-8B30-6E776D053CE1}</x14:id>
        </ext>
      </extLst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{F2843ADB-EBC3-4439-BEA3-EF814C66CF30}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{F7EC5F4E-C182-4CB5-8324-7186DF58BB3A}</x14:id>
        </ext>
      </extLst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{F1E6042C-AEBD-4567-B49D-78885D7BE736}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{2C796267-8044-4301-8BFB-A33CC3C34065}</x14:id>
        </ext>
      </extLst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{A82DFE5E-FB7B-4FE0-8C35-440A18BA4035}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{2DC8DD9E-EF9F-41C2-867A-AA951380CACD}</x14:id>
        </ext>
      </extLst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{FF3C6421-058F-46D7-949C-88FB2207FDF7}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{0D892686-ABC2-48C1-8215-03A1A199B103}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{477E3F57-EFA2-496F-931F-7977C6F42A90}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{DDC1F6E7-671F-4A8B-B425-4629ADA63A52}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{9C6C120A-39CD-4084-AF63-CC21F29EDFAA}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{223473F7-6FFA-4388-B0BC-85B075C406D5}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{35EB07C6-4848-4518-AFA1-0ED393E9D398}</x14:id>
        </ext>
      </extLst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{597D447F-8F4A-4B70-9EA3-7EC0EB66B9C6}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{60CF36AA-66BF-446C-93E9-BFC093A70D90}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{77605AA6-5409-4478-AC89-1A4660B1A014}</x14:id>
        </ext>
      </extLst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{859E07B0-3D80-4679-B18B-FDB9CB737967}</x14:id>
        </ext>
      </extLst>
    </cfRule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{CB1569B1-A88A-4160-A586-5D2DC5CE98EB}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{184435B5-3169-489E-85C4-E018EB7DC6CB}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{3B053676-FE54-43EF-892C-CD1ECE5F7A19}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FA7B167-FAFA-4790-BC90-515FCC81E01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3E4E3BF-46EF-4FD6-8B30-6E776D053CE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F2843ADB-EBC3-4439-BEA3-EF814C66CF3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7EC5F4E-C182-4CB5-8324-7186DF58BB3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F1E6042C-AEBD-4567-B49D-78885D7BE73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C796267-8044-4301-8BFB-A33CC3C3406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A82DFE5E-FB7B-4FE0-8C35-440A18BA403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DC8DD9E-EF9F-41C2-867A-AA951380CAC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FF3C6421-058F-46D7-949C-88FB2207FDF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D892686-ABC2-48C1-8215-03A1A199B10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477E3F57-EFA2-496F-931F-7977C6F42A9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DC1F6E7-671F-4A8B-B425-4629ADA63A5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9C6C120A-39CD-4084-AF63-CC21F29EDFA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23473F7-6FFA-4388-B0BC-85B075C406D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35EB07C6-4848-4518-AFA1-0ED393E9D39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97D447F-8F4A-4B70-9EA3-7EC0EB66B9C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60CF36AA-66BF-446C-93E9-BFC093A70D9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7605AA6-5409-4478-AC89-1A4660B1A01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859E07B0-3D80-4679-B18B-FDB9CB73796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B1569B1-A88A-4160-A586-5D2DC5CE98E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184435B5-3169-489E-85C4-E018EB7DC6C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B053676-FE54-43EF-892C-CD1ECE5F7A1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108D-BC2E-4ABA-83DE-311906672C46}">
  <sheetPr codeName="Sheet115"/>
  <dimension ref="A1:P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6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5" customHeight="1" x14ac:dyDescent="0.35">
      <c r="B2" s="41" t="s">
        <v>81</v>
      </c>
      <c r="C2" s="41" t="s">
        <v>116</v>
      </c>
      <c r="D2" s="41" t="s">
        <v>121</v>
      </c>
      <c r="E2" s="41" t="s">
        <v>120</v>
      </c>
      <c r="F2" s="41" t="s">
        <v>119</v>
      </c>
      <c r="G2" s="41" t="s">
        <v>112</v>
      </c>
      <c r="H2" s="41" t="s">
        <v>114</v>
      </c>
      <c r="I2" s="41" t="s">
        <v>115</v>
      </c>
      <c r="J2" s="41" t="s">
        <v>118</v>
      </c>
      <c r="K2" s="41" t="s">
        <v>113</v>
      </c>
      <c r="L2" s="41" t="s">
        <v>117</v>
      </c>
      <c r="M2" s="41" t="s">
        <v>111</v>
      </c>
    </row>
    <row r="3" spans="1:16" ht="19.5" customHeight="1" x14ac:dyDescent="0.45">
      <c r="B3" s="42" t="s">
        <v>100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47</v>
      </c>
      <c r="J3" s="1">
        <v>48</v>
      </c>
      <c r="K3" s="1">
        <v>45</v>
      </c>
      <c r="L3" s="1">
        <v>50</v>
      </c>
      <c r="M3" s="1">
        <v>42</v>
      </c>
    </row>
    <row r="4" spans="1:16" ht="19.5" customHeight="1" x14ac:dyDescent="0.45">
      <c r="B4" s="42" t="s">
        <v>109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30</v>
      </c>
      <c r="K4" s="1">
        <v>24</v>
      </c>
      <c r="L4" s="1">
        <v>15</v>
      </c>
      <c r="M4" s="1">
        <v>16</v>
      </c>
    </row>
    <row r="5" spans="1:16" ht="19.5" customHeight="1" x14ac:dyDescent="0.45">
      <c r="B5" s="42" t="s">
        <v>108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23</v>
      </c>
      <c r="J5" s="1">
        <v>23</v>
      </c>
      <c r="K5" s="1">
        <v>27</v>
      </c>
      <c r="L5" s="1">
        <v>30</v>
      </c>
      <c r="M5" s="1">
        <v>35</v>
      </c>
    </row>
    <row r="6" spans="1:16" ht="19.5" customHeight="1" x14ac:dyDescent="0.45">
      <c r="B6" s="42" t="s">
        <v>103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50</v>
      </c>
      <c r="K6" s="1">
        <v>24</v>
      </c>
      <c r="L6" s="1">
        <v>29</v>
      </c>
      <c r="M6" s="1">
        <v>38</v>
      </c>
    </row>
    <row r="7" spans="1:16" ht="19.5" customHeight="1" x14ac:dyDescent="0.45">
      <c r="B7" s="42" t="s">
        <v>101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21</v>
      </c>
      <c r="J7" s="1">
        <v>30</v>
      </c>
      <c r="K7" s="1">
        <v>35</v>
      </c>
      <c r="L7" s="1">
        <v>17</v>
      </c>
      <c r="M7" s="1">
        <v>28</v>
      </c>
    </row>
    <row r="8" spans="1:16" ht="19.5" customHeight="1" x14ac:dyDescent="0.45">
      <c r="B8" s="42" t="s">
        <v>104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53</v>
      </c>
      <c r="K8" s="1">
        <v>44</v>
      </c>
      <c r="L8" s="1">
        <v>49</v>
      </c>
      <c r="M8" s="1">
        <v>53</v>
      </c>
    </row>
    <row r="9" spans="1:16" ht="19.5" customHeight="1" x14ac:dyDescent="0.45">
      <c r="B9" s="42" t="s">
        <v>92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47</v>
      </c>
      <c r="J9" s="1">
        <v>41</v>
      </c>
      <c r="K9" s="1">
        <v>38</v>
      </c>
      <c r="L9" s="1">
        <v>39</v>
      </c>
      <c r="M9" s="1">
        <v>59</v>
      </c>
    </row>
    <row r="10" spans="1:16" ht="19.5" customHeight="1" x14ac:dyDescent="0.45">
      <c r="B10" s="42" t="s">
        <v>85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36</v>
      </c>
      <c r="K10" s="1">
        <v>67</v>
      </c>
      <c r="L10" s="1">
        <v>51</v>
      </c>
      <c r="M10" s="1">
        <v>47</v>
      </c>
    </row>
    <row r="11" spans="1:16" ht="19.5" customHeight="1" x14ac:dyDescent="0.45">
      <c r="B11" s="42" t="s">
        <v>84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36</v>
      </c>
      <c r="J11" s="1">
        <v>17</v>
      </c>
      <c r="K11" s="1">
        <v>27</v>
      </c>
      <c r="L11" s="1">
        <v>30</v>
      </c>
      <c r="M11" s="1">
        <v>22</v>
      </c>
    </row>
    <row r="12" spans="1:16" ht="19.5" customHeight="1" x14ac:dyDescent="0.45">
      <c r="B12" s="42" t="s">
        <v>86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40</v>
      </c>
      <c r="K12" s="1">
        <v>30</v>
      </c>
      <c r="L12" s="1">
        <v>24</v>
      </c>
      <c r="M12" s="1">
        <v>30</v>
      </c>
    </row>
    <row r="13" spans="1:16" ht="19.5" customHeight="1" x14ac:dyDescent="0.45">
      <c r="B13" s="42" t="s">
        <v>90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43</v>
      </c>
      <c r="J13" s="1">
        <v>19</v>
      </c>
      <c r="K13" s="1">
        <v>28</v>
      </c>
      <c r="L13" s="1">
        <v>23</v>
      </c>
      <c r="M13" s="1">
        <v>25</v>
      </c>
    </row>
    <row r="14" spans="1:16" ht="19.5" customHeight="1" x14ac:dyDescent="0.45">
      <c r="B14" s="42" t="s">
        <v>89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42</v>
      </c>
      <c r="K14" s="1">
        <v>58</v>
      </c>
      <c r="L14" s="1">
        <v>60</v>
      </c>
      <c r="M14" s="1">
        <v>46</v>
      </c>
    </row>
    <row r="15" spans="1:16" ht="19.5" customHeight="1" x14ac:dyDescent="0.45">
      <c r="B15" s="42" t="s">
        <v>97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56</v>
      </c>
      <c r="J15" s="1">
        <v>38</v>
      </c>
      <c r="K15" s="1">
        <v>55</v>
      </c>
      <c r="L15" s="1">
        <v>45</v>
      </c>
      <c r="M15" s="1">
        <v>37</v>
      </c>
    </row>
    <row r="16" spans="1:16" ht="19.5" customHeight="1" x14ac:dyDescent="0.45">
      <c r="B16" s="42" t="s">
        <v>99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25</v>
      </c>
      <c r="K16" s="1">
        <v>40</v>
      </c>
      <c r="L16" s="1">
        <v>40</v>
      </c>
      <c r="M16" s="1">
        <v>30</v>
      </c>
    </row>
    <row r="17" spans="2:13" ht="19.5" customHeight="1" x14ac:dyDescent="0.45">
      <c r="B17" s="42" t="s">
        <v>106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42</v>
      </c>
      <c r="J17" s="1">
        <v>19</v>
      </c>
      <c r="K17" s="1">
        <v>25</v>
      </c>
      <c r="L17" s="1">
        <v>15</v>
      </c>
      <c r="M17" s="1">
        <v>15</v>
      </c>
    </row>
    <row r="18" spans="2:13" ht="19.5" customHeight="1" x14ac:dyDescent="0.45">
      <c r="B18" s="42" t="s">
        <v>91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31</v>
      </c>
      <c r="K18" s="1">
        <v>16</v>
      </c>
      <c r="L18" s="1">
        <v>17</v>
      </c>
      <c r="M18" s="1">
        <v>17</v>
      </c>
    </row>
    <row r="19" spans="2:13" ht="19.5" customHeight="1" x14ac:dyDescent="0.45">
      <c r="B19" s="42" t="s">
        <v>83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24</v>
      </c>
      <c r="J19" s="1">
        <v>48</v>
      </c>
      <c r="K19" s="1">
        <v>43</v>
      </c>
      <c r="L19" s="1">
        <v>45</v>
      </c>
      <c r="M19" s="1">
        <v>44</v>
      </c>
    </row>
    <row r="20" spans="2:13" ht="19.5" customHeight="1" x14ac:dyDescent="0.45">
      <c r="B20" s="42" t="s">
        <v>82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41</v>
      </c>
      <c r="K20" s="1">
        <v>31</v>
      </c>
      <c r="L20" s="1">
        <v>35</v>
      </c>
      <c r="M20" s="1">
        <v>50</v>
      </c>
    </row>
    <row r="21" spans="2:13" ht="19.5" customHeight="1" x14ac:dyDescent="0.45">
      <c r="B21" s="42" t="s">
        <v>95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59</v>
      </c>
      <c r="J21" s="1">
        <v>64</v>
      </c>
      <c r="K21" s="1">
        <v>65</v>
      </c>
      <c r="L21" s="1">
        <v>65</v>
      </c>
      <c r="M21" s="1">
        <v>65</v>
      </c>
    </row>
    <row r="22" spans="2:13" ht="19.5" customHeight="1" x14ac:dyDescent="0.45">
      <c r="B22" s="42" t="s">
        <v>105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45</v>
      </c>
      <c r="K22" s="1">
        <v>16</v>
      </c>
      <c r="L22" s="1">
        <v>30</v>
      </c>
      <c r="M22" s="1">
        <v>32</v>
      </c>
    </row>
    <row r="23" spans="2:13" ht="19.5" customHeight="1" x14ac:dyDescent="0.45">
      <c r="B23" s="42" t="s">
        <v>107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70</v>
      </c>
      <c r="J23" s="1">
        <v>40</v>
      </c>
      <c r="K23" s="1">
        <v>30</v>
      </c>
      <c r="L23" s="1">
        <v>28</v>
      </c>
      <c r="M23" s="1">
        <v>39</v>
      </c>
    </row>
    <row r="24" spans="2:13" ht="19.5" customHeight="1" x14ac:dyDescent="0.45">
      <c r="B24" s="42" t="s">
        <v>88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12</v>
      </c>
      <c r="K24" s="1">
        <v>26</v>
      </c>
      <c r="L24" s="1">
        <v>25</v>
      </c>
      <c r="M24" s="1">
        <v>17</v>
      </c>
    </row>
    <row r="25" spans="2:13" ht="19.5" customHeight="1" x14ac:dyDescent="0.45">
      <c r="B25" s="42" t="s">
        <v>93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40</v>
      </c>
      <c r="J25" s="1">
        <v>66</v>
      </c>
      <c r="K25" s="1">
        <v>51</v>
      </c>
      <c r="L25" s="1">
        <v>40</v>
      </c>
      <c r="M25" s="1">
        <v>74</v>
      </c>
    </row>
    <row r="26" spans="2:13" ht="19.5" customHeight="1" x14ac:dyDescent="0.45">
      <c r="B26" s="42" t="s">
        <v>94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37</v>
      </c>
      <c r="K26" s="1">
        <v>34</v>
      </c>
      <c r="L26" s="1">
        <v>34</v>
      </c>
      <c r="M26" s="1">
        <v>31</v>
      </c>
    </row>
    <row r="27" spans="2:13" ht="19.5" customHeight="1" x14ac:dyDescent="0.45">
      <c r="B27" s="42" t="s">
        <v>87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12</v>
      </c>
      <c r="K27" s="1">
        <v>24</v>
      </c>
      <c r="L27" s="1">
        <v>31</v>
      </c>
      <c r="M27" s="1">
        <v>13</v>
      </c>
    </row>
    <row r="28" spans="2:13" ht="19.5" customHeight="1" x14ac:dyDescent="0.45">
      <c r="B28" s="42" t="s">
        <v>102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59</v>
      </c>
      <c r="K28" s="1">
        <v>44</v>
      </c>
      <c r="L28" s="1">
        <v>55</v>
      </c>
      <c r="M28" s="1">
        <v>47</v>
      </c>
    </row>
    <row r="29" spans="2:13" ht="19.5" customHeight="1" x14ac:dyDescent="0.45">
      <c r="B29" s="42" t="s">
        <v>110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68</v>
      </c>
      <c r="J29" s="1">
        <v>28</v>
      </c>
      <c r="K29" s="1">
        <v>51</v>
      </c>
      <c r="L29" s="1">
        <v>62</v>
      </c>
      <c r="M29" s="1">
        <v>38</v>
      </c>
    </row>
    <row r="30" spans="2:13" ht="19.5" customHeight="1" x14ac:dyDescent="0.45">
      <c r="B30" s="42" t="s">
        <v>96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21</v>
      </c>
      <c r="K30" s="1">
        <v>13</v>
      </c>
      <c r="L30" s="1">
        <v>14</v>
      </c>
      <c r="M30" s="1">
        <v>18</v>
      </c>
    </row>
    <row r="31" spans="2:13" ht="19.5" customHeight="1" x14ac:dyDescent="0.45">
      <c r="B31" s="42" t="s">
        <v>98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24</v>
      </c>
      <c r="J31" s="1">
        <v>22</v>
      </c>
      <c r="K31" s="1">
        <v>29</v>
      </c>
      <c r="L31" s="1">
        <v>24</v>
      </c>
      <c r="M31" s="1">
        <v>26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-3.0617460659907376</v>
      </c>
      <c r="J38" s="76">
        <f ca="1">$G38*(RAND()-0.5)</f>
        <v>-0.27711683913644203</v>
      </c>
      <c r="K38" s="76">
        <f ca="1">$G38*(RAND()-0.5)</f>
        <v>-6.1682312626464881</v>
      </c>
      <c r="L38" s="76">
        <f ca="1">$G38*(RAND()-0.5)</f>
        <v>-4.6702020437228029</v>
      </c>
      <c r="M38" s="76">
        <f ca="1">$G38*(RAND()-0.5)</f>
        <v>0.79492885759796961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0.99227475769340701</v>
      </c>
      <c r="J40" s="76">
        <f>CORREL($C$3:$C$31,J$3:J$31)</f>
        <v>0.29649558340320803</v>
      </c>
      <c r="K40" s="76">
        <f>CORREL($C$3:$C$31,K$3:K$31)</f>
        <v>0.47029521956280007</v>
      </c>
      <c r="L40" s="76">
        <f>CORREL($C$3:$C$31,L$3:L$31)</f>
        <v>0.57348185461163881</v>
      </c>
      <c r="M40" s="76">
        <f>CORREL($C$3:$C$31,M$3:M$31)</f>
        <v>0.33810966944409876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4F66-CEFF-4D2C-AA1D-F87DBA6777E4}">
  <sheetPr codeName="Sheet116"/>
  <dimension ref="A1:P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6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5" customHeight="1" x14ac:dyDescent="0.35">
      <c r="B2" s="41" t="s">
        <v>81</v>
      </c>
      <c r="C2" s="41" t="s">
        <v>116</v>
      </c>
      <c r="D2" s="41" t="s">
        <v>121</v>
      </c>
      <c r="E2" s="41" t="s">
        <v>120</v>
      </c>
      <c r="F2" s="41" t="s">
        <v>119</v>
      </c>
      <c r="G2" s="41" t="s">
        <v>112</v>
      </c>
      <c r="H2" s="41" t="s">
        <v>114</v>
      </c>
      <c r="I2" s="41" t="s">
        <v>115</v>
      </c>
      <c r="J2" s="41" t="s">
        <v>118</v>
      </c>
      <c r="K2" s="41" t="s">
        <v>113</v>
      </c>
      <c r="L2" s="41" t="s">
        <v>117</v>
      </c>
      <c r="M2" s="41" t="s">
        <v>111</v>
      </c>
    </row>
    <row r="3" spans="1:16" ht="19.5" customHeight="1" x14ac:dyDescent="0.45">
      <c r="B3" s="46" t="s">
        <v>100</v>
      </c>
      <c r="C3" s="10">
        <v>42</v>
      </c>
      <c r="D3" s="10">
        <v>21</v>
      </c>
      <c r="E3" s="10">
        <v>80</v>
      </c>
      <c r="F3" s="10">
        <v>54</v>
      </c>
      <c r="G3" s="10">
        <v>33</v>
      </c>
      <c r="H3" s="10">
        <v>69</v>
      </c>
      <c r="I3" s="10">
        <v>47</v>
      </c>
      <c r="J3" s="10">
        <v>48</v>
      </c>
      <c r="K3" s="11">
        <v>45</v>
      </c>
      <c r="L3" s="11">
        <v>50</v>
      </c>
      <c r="M3" s="11">
        <v>42</v>
      </c>
    </row>
    <row r="4" spans="1:16" ht="19.5" customHeight="1" x14ac:dyDescent="0.45">
      <c r="B4" s="42" t="s">
        <v>109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30</v>
      </c>
      <c r="K4" s="12">
        <v>24</v>
      </c>
      <c r="L4" s="12">
        <v>15</v>
      </c>
      <c r="M4" s="12">
        <v>16</v>
      </c>
    </row>
    <row r="5" spans="1:16" ht="19.5" customHeight="1" x14ac:dyDescent="0.45">
      <c r="B5" s="46" t="s">
        <v>108</v>
      </c>
      <c r="C5" s="10">
        <v>20</v>
      </c>
      <c r="D5" s="10">
        <v>46</v>
      </c>
      <c r="E5" s="10">
        <v>69</v>
      </c>
      <c r="F5" s="10">
        <v>85</v>
      </c>
      <c r="G5" s="10">
        <v>38</v>
      </c>
      <c r="H5" s="10">
        <v>27</v>
      </c>
      <c r="I5" s="10">
        <v>23</v>
      </c>
      <c r="J5" s="10">
        <v>23</v>
      </c>
      <c r="K5" s="11">
        <v>27</v>
      </c>
      <c r="L5" s="11">
        <v>30</v>
      </c>
      <c r="M5" s="11">
        <v>35</v>
      </c>
    </row>
    <row r="6" spans="1:16" ht="19.5" customHeight="1" x14ac:dyDescent="0.45">
      <c r="B6" s="42" t="s">
        <v>103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50</v>
      </c>
      <c r="K6" s="12">
        <v>24</v>
      </c>
      <c r="L6" s="12">
        <v>29</v>
      </c>
      <c r="M6" s="12">
        <v>38</v>
      </c>
    </row>
    <row r="7" spans="1:16" ht="19.5" customHeight="1" x14ac:dyDescent="0.45">
      <c r="B7" s="46" t="s">
        <v>101</v>
      </c>
      <c r="C7" s="10">
        <v>18</v>
      </c>
      <c r="D7" s="10">
        <v>18</v>
      </c>
      <c r="E7" s="10">
        <v>73</v>
      </c>
      <c r="F7" s="10">
        <v>52</v>
      </c>
      <c r="G7" s="10">
        <v>27</v>
      </c>
      <c r="H7" s="10">
        <v>42</v>
      </c>
      <c r="I7" s="10">
        <v>21</v>
      </c>
      <c r="J7" s="10">
        <v>30</v>
      </c>
      <c r="K7" s="11">
        <v>35</v>
      </c>
      <c r="L7" s="11">
        <v>17</v>
      </c>
      <c r="M7" s="11">
        <v>28</v>
      </c>
    </row>
    <row r="8" spans="1:16" ht="19.5" customHeight="1" x14ac:dyDescent="0.45">
      <c r="B8" s="42" t="s">
        <v>104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53</v>
      </c>
      <c r="K8" s="12">
        <v>44</v>
      </c>
      <c r="L8" s="12">
        <v>49</v>
      </c>
      <c r="M8" s="12">
        <v>53</v>
      </c>
    </row>
    <row r="9" spans="1:16" ht="19.5" customHeight="1" x14ac:dyDescent="0.45">
      <c r="B9" s="46" t="s">
        <v>92</v>
      </c>
      <c r="C9" s="10">
        <v>42</v>
      </c>
      <c r="D9" s="10">
        <v>54</v>
      </c>
      <c r="E9" s="10">
        <v>88</v>
      </c>
      <c r="F9" s="10">
        <v>32</v>
      </c>
      <c r="G9" s="10">
        <v>73</v>
      </c>
      <c r="H9" s="10">
        <v>72</v>
      </c>
      <c r="I9" s="10">
        <v>47</v>
      </c>
      <c r="J9" s="10">
        <v>41</v>
      </c>
      <c r="K9" s="11">
        <v>38</v>
      </c>
      <c r="L9" s="11">
        <v>39</v>
      </c>
      <c r="M9" s="11">
        <v>59</v>
      </c>
    </row>
    <row r="10" spans="1:16" ht="19.5" customHeight="1" x14ac:dyDescent="0.45">
      <c r="B10" s="42" t="s">
        <v>85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36</v>
      </c>
      <c r="K10" s="12">
        <v>67</v>
      </c>
      <c r="L10" s="12">
        <v>51</v>
      </c>
      <c r="M10" s="12">
        <v>47</v>
      </c>
    </row>
    <row r="11" spans="1:16" ht="19.5" customHeight="1" x14ac:dyDescent="0.45">
      <c r="B11" s="46" t="s">
        <v>84</v>
      </c>
      <c r="C11" s="10">
        <v>32</v>
      </c>
      <c r="D11" s="10">
        <v>43</v>
      </c>
      <c r="E11" s="10">
        <v>37</v>
      </c>
      <c r="F11" s="10">
        <v>42</v>
      </c>
      <c r="G11" s="10">
        <v>25</v>
      </c>
      <c r="H11" s="10">
        <v>37</v>
      </c>
      <c r="I11" s="10">
        <v>36</v>
      </c>
      <c r="J11" s="10">
        <v>17</v>
      </c>
      <c r="K11" s="11">
        <v>27</v>
      </c>
      <c r="L11" s="11">
        <v>30</v>
      </c>
      <c r="M11" s="11">
        <v>22</v>
      </c>
    </row>
    <row r="12" spans="1:16" ht="19.5" customHeight="1" x14ac:dyDescent="0.45">
      <c r="B12" s="42" t="s">
        <v>86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40</v>
      </c>
      <c r="K12" s="12">
        <v>30</v>
      </c>
      <c r="L12" s="12">
        <v>24</v>
      </c>
      <c r="M12" s="12">
        <v>30</v>
      </c>
    </row>
    <row r="13" spans="1:16" ht="19.5" customHeight="1" x14ac:dyDescent="0.45">
      <c r="B13" s="46" t="s">
        <v>90</v>
      </c>
      <c r="C13" s="10">
        <v>38</v>
      </c>
      <c r="D13" s="10">
        <v>15</v>
      </c>
      <c r="E13" s="10">
        <v>83</v>
      </c>
      <c r="F13" s="10">
        <v>78</v>
      </c>
      <c r="G13" s="10">
        <v>38</v>
      </c>
      <c r="H13" s="10">
        <v>62</v>
      </c>
      <c r="I13" s="10">
        <v>43</v>
      </c>
      <c r="J13" s="10">
        <v>19</v>
      </c>
      <c r="K13" s="11">
        <v>28</v>
      </c>
      <c r="L13" s="11">
        <v>23</v>
      </c>
      <c r="M13" s="11">
        <v>25</v>
      </c>
    </row>
    <row r="14" spans="1:16" ht="19.5" customHeight="1" x14ac:dyDescent="0.45">
      <c r="B14" s="42" t="s">
        <v>89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42</v>
      </c>
      <c r="K14" s="12">
        <v>58</v>
      </c>
      <c r="L14" s="12">
        <v>60</v>
      </c>
      <c r="M14" s="12">
        <v>46</v>
      </c>
    </row>
    <row r="15" spans="1:16" ht="19.5" customHeight="1" x14ac:dyDescent="0.45">
      <c r="B15" s="46" t="s">
        <v>97</v>
      </c>
      <c r="C15" s="10">
        <v>49</v>
      </c>
      <c r="D15" s="10">
        <v>31</v>
      </c>
      <c r="E15" s="10">
        <v>49</v>
      </c>
      <c r="F15" s="10">
        <v>86</v>
      </c>
      <c r="G15" s="10">
        <v>18</v>
      </c>
      <c r="H15" s="10">
        <v>80</v>
      </c>
      <c r="I15" s="10">
        <v>56</v>
      </c>
      <c r="J15" s="10">
        <v>38</v>
      </c>
      <c r="K15" s="11">
        <v>55</v>
      </c>
      <c r="L15" s="11">
        <v>45</v>
      </c>
      <c r="M15" s="11">
        <v>37</v>
      </c>
    </row>
    <row r="16" spans="1:16" ht="19.5" customHeight="1" x14ac:dyDescent="0.45">
      <c r="B16" s="42" t="s">
        <v>99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25</v>
      </c>
      <c r="K16" s="12">
        <v>40</v>
      </c>
      <c r="L16" s="12">
        <v>40</v>
      </c>
      <c r="M16" s="12">
        <v>30</v>
      </c>
    </row>
    <row r="17" spans="2:13" ht="19.5" customHeight="1" x14ac:dyDescent="0.45">
      <c r="B17" s="46" t="s">
        <v>106</v>
      </c>
      <c r="C17" s="10">
        <v>37</v>
      </c>
      <c r="D17" s="10">
        <v>17</v>
      </c>
      <c r="E17" s="10">
        <v>47</v>
      </c>
      <c r="F17" s="10">
        <v>41</v>
      </c>
      <c r="G17" s="10">
        <v>14</v>
      </c>
      <c r="H17" s="10">
        <v>59</v>
      </c>
      <c r="I17" s="10">
        <v>42</v>
      </c>
      <c r="J17" s="10">
        <v>19</v>
      </c>
      <c r="K17" s="11">
        <v>25</v>
      </c>
      <c r="L17" s="11">
        <v>15</v>
      </c>
      <c r="M17" s="11">
        <v>15</v>
      </c>
    </row>
    <row r="18" spans="2:13" ht="19.5" customHeight="1" x14ac:dyDescent="0.45">
      <c r="B18" s="42" t="s">
        <v>91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31</v>
      </c>
      <c r="K18" s="12">
        <v>16</v>
      </c>
      <c r="L18" s="12">
        <v>17</v>
      </c>
      <c r="M18" s="12">
        <v>17</v>
      </c>
    </row>
    <row r="19" spans="2:13" ht="19.5" customHeight="1" x14ac:dyDescent="0.45">
      <c r="B19" s="46" t="s">
        <v>83</v>
      </c>
      <c r="C19" s="10">
        <v>21</v>
      </c>
      <c r="D19" s="10">
        <v>23</v>
      </c>
      <c r="E19" s="10">
        <v>33</v>
      </c>
      <c r="F19" s="10">
        <v>33</v>
      </c>
      <c r="G19" s="10">
        <v>11</v>
      </c>
      <c r="H19" s="10">
        <v>40</v>
      </c>
      <c r="I19" s="10">
        <v>24</v>
      </c>
      <c r="J19" s="10">
        <v>48</v>
      </c>
      <c r="K19" s="11">
        <v>43</v>
      </c>
      <c r="L19" s="11">
        <v>45</v>
      </c>
      <c r="M19" s="11">
        <v>44</v>
      </c>
    </row>
    <row r="20" spans="2:13" ht="19.5" customHeight="1" x14ac:dyDescent="0.45">
      <c r="B20" s="42" t="s">
        <v>82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41</v>
      </c>
      <c r="K20" s="12">
        <v>31</v>
      </c>
      <c r="L20" s="12">
        <v>35</v>
      </c>
      <c r="M20" s="12">
        <v>50</v>
      </c>
    </row>
    <row r="21" spans="2:13" ht="19.5" customHeight="1" x14ac:dyDescent="0.45">
      <c r="B21" s="46" t="s">
        <v>95</v>
      </c>
      <c r="C21" s="10">
        <v>52</v>
      </c>
      <c r="D21" s="10">
        <v>27</v>
      </c>
      <c r="E21" s="10">
        <v>46</v>
      </c>
      <c r="F21" s="10">
        <v>24</v>
      </c>
      <c r="G21" s="10">
        <v>74</v>
      </c>
      <c r="H21" s="10">
        <v>18</v>
      </c>
      <c r="I21" s="10">
        <v>59</v>
      </c>
      <c r="J21" s="10">
        <v>64</v>
      </c>
      <c r="K21" s="11">
        <v>65</v>
      </c>
      <c r="L21" s="11">
        <v>65</v>
      </c>
      <c r="M21" s="11">
        <v>65</v>
      </c>
    </row>
    <row r="22" spans="2:13" ht="19.5" customHeight="1" x14ac:dyDescent="0.45">
      <c r="B22" s="42" t="s">
        <v>105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45</v>
      </c>
      <c r="K22" s="12">
        <v>16</v>
      </c>
      <c r="L22" s="12">
        <v>30</v>
      </c>
      <c r="M22" s="12">
        <v>32</v>
      </c>
    </row>
    <row r="23" spans="2:13" ht="19.5" customHeight="1" x14ac:dyDescent="0.45">
      <c r="B23" s="46" t="s">
        <v>107</v>
      </c>
      <c r="C23" s="10">
        <v>63</v>
      </c>
      <c r="D23" s="10">
        <v>32</v>
      </c>
      <c r="E23" s="10">
        <v>86</v>
      </c>
      <c r="F23" s="10">
        <v>41</v>
      </c>
      <c r="G23" s="10">
        <v>23</v>
      </c>
      <c r="H23" s="10">
        <v>57</v>
      </c>
      <c r="I23" s="10">
        <v>70</v>
      </c>
      <c r="J23" s="10">
        <v>40</v>
      </c>
      <c r="K23" s="11">
        <v>30</v>
      </c>
      <c r="L23" s="11">
        <v>28</v>
      </c>
      <c r="M23" s="11">
        <v>39</v>
      </c>
    </row>
    <row r="24" spans="2:13" ht="19.5" customHeight="1" x14ac:dyDescent="0.45">
      <c r="B24" s="42" t="s">
        <v>88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12</v>
      </c>
      <c r="K24" s="12">
        <v>26</v>
      </c>
      <c r="L24" s="12">
        <v>25</v>
      </c>
      <c r="M24" s="12">
        <v>17</v>
      </c>
    </row>
    <row r="25" spans="2:13" ht="19.5" customHeight="1" x14ac:dyDescent="0.45">
      <c r="B25" s="46" t="s">
        <v>93</v>
      </c>
      <c r="C25" s="10">
        <v>36</v>
      </c>
      <c r="D25" s="10">
        <v>31</v>
      </c>
      <c r="E25" s="10">
        <v>59</v>
      </c>
      <c r="F25" s="10">
        <v>40</v>
      </c>
      <c r="G25" s="10">
        <v>36</v>
      </c>
      <c r="H25" s="10">
        <v>19</v>
      </c>
      <c r="I25" s="10">
        <v>40</v>
      </c>
      <c r="J25" s="10">
        <v>66</v>
      </c>
      <c r="K25" s="11">
        <v>51</v>
      </c>
      <c r="L25" s="11">
        <v>40</v>
      </c>
      <c r="M25" s="11">
        <v>74</v>
      </c>
    </row>
    <row r="26" spans="2:13" ht="19.5" customHeight="1" x14ac:dyDescent="0.45">
      <c r="B26" s="42" t="s">
        <v>94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37</v>
      </c>
      <c r="K26" s="12">
        <v>34</v>
      </c>
      <c r="L26" s="12">
        <v>34</v>
      </c>
      <c r="M26" s="12">
        <v>31</v>
      </c>
    </row>
    <row r="27" spans="2:13" ht="19.5" customHeight="1" x14ac:dyDescent="0.45">
      <c r="B27" s="46" t="s">
        <v>87</v>
      </c>
      <c r="C27" s="10">
        <v>33</v>
      </c>
      <c r="D27" s="10">
        <v>25</v>
      </c>
      <c r="E27" s="10">
        <v>50</v>
      </c>
      <c r="F27" s="10">
        <v>35</v>
      </c>
      <c r="G27" s="10">
        <v>70</v>
      </c>
      <c r="H27" s="10">
        <v>42</v>
      </c>
      <c r="I27" s="10">
        <v>37</v>
      </c>
      <c r="J27" s="10">
        <v>12</v>
      </c>
      <c r="K27" s="11">
        <v>24</v>
      </c>
      <c r="L27" s="11">
        <v>31</v>
      </c>
      <c r="M27" s="11">
        <v>13</v>
      </c>
    </row>
    <row r="28" spans="2:13" ht="19.5" customHeight="1" x14ac:dyDescent="0.45">
      <c r="B28" s="42" t="s">
        <v>102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59</v>
      </c>
      <c r="K28" s="12">
        <v>44</v>
      </c>
      <c r="L28" s="12">
        <v>55</v>
      </c>
      <c r="M28" s="12">
        <v>47</v>
      </c>
    </row>
    <row r="29" spans="2:13" ht="19.5" customHeight="1" x14ac:dyDescent="0.45">
      <c r="B29" s="46" t="s">
        <v>110</v>
      </c>
      <c r="C29" s="10">
        <v>61</v>
      </c>
      <c r="D29" s="10">
        <v>25</v>
      </c>
      <c r="E29" s="10">
        <v>55</v>
      </c>
      <c r="F29" s="10">
        <v>90</v>
      </c>
      <c r="G29" s="10">
        <v>41</v>
      </c>
      <c r="H29" s="10">
        <v>65</v>
      </c>
      <c r="I29" s="10">
        <v>68</v>
      </c>
      <c r="J29" s="10">
        <v>28</v>
      </c>
      <c r="K29" s="11">
        <v>51</v>
      </c>
      <c r="L29" s="11">
        <v>62</v>
      </c>
      <c r="M29" s="11">
        <v>38</v>
      </c>
    </row>
    <row r="30" spans="2:13" ht="19.5" customHeight="1" x14ac:dyDescent="0.45">
      <c r="B30" s="42" t="s">
        <v>96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21</v>
      </c>
      <c r="K30" s="12">
        <v>13</v>
      </c>
      <c r="L30" s="12">
        <v>14</v>
      </c>
      <c r="M30" s="12">
        <v>18</v>
      </c>
    </row>
    <row r="31" spans="2:13" ht="19.5" customHeight="1" x14ac:dyDescent="0.45">
      <c r="B31" s="46" t="s">
        <v>98</v>
      </c>
      <c r="C31" s="10">
        <v>21</v>
      </c>
      <c r="D31" s="10">
        <v>14</v>
      </c>
      <c r="E31" s="10">
        <v>22</v>
      </c>
      <c r="F31" s="10">
        <v>84</v>
      </c>
      <c r="G31" s="10">
        <v>56</v>
      </c>
      <c r="H31" s="10">
        <v>98</v>
      </c>
      <c r="I31" s="10">
        <v>24</v>
      </c>
      <c r="J31" s="10">
        <v>22</v>
      </c>
      <c r="K31" s="11">
        <v>29</v>
      </c>
      <c r="L31" s="11">
        <v>24</v>
      </c>
      <c r="M31" s="11">
        <v>26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-4.7046403478135241</v>
      </c>
      <c r="J38" s="76">
        <f ca="1">$G38*(RAND()-0.5)</f>
        <v>-6.5071634520850949</v>
      </c>
      <c r="K38" s="76">
        <f ca="1">$G38*(RAND()-0.5)</f>
        <v>0.25346239837479856</v>
      </c>
      <c r="L38" s="76">
        <f ca="1">$G38*(RAND()-0.5)</f>
        <v>-3.2342357194087121</v>
      </c>
      <c r="M38" s="76">
        <f ca="1">$G38*(RAND()-0.5)</f>
        <v>1.8482953764806809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0.99227475769340701</v>
      </c>
      <c r="J40" s="76">
        <f>CORREL($C$3:$C$31,J$3:J$31)</f>
        <v>0.29649558340320803</v>
      </c>
      <c r="K40" s="76">
        <f>CORREL($C$3:$C$31,K$3:K$31)</f>
        <v>0.47029521956280007</v>
      </c>
      <c r="L40" s="76">
        <f>CORREL($C$3:$C$31,L$3:L$31)</f>
        <v>0.57348185461163881</v>
      </c>
      <c r="M40" s="76">
        <f>CORREL($C$3:$C$31,M$3:M$31)</f>
        <v>0.33810966944409876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EED8-6E17-470B-8E06-A49A3ADE24D7}">
  <sheetPr codeName="Sheet117"/>
  <dimension ref="A1:M44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9.453125" bestFit="1" customWidth="1"/>
    <col min="14" max="14" width="10.54296875" customWidth="1"/>
  </cols>
  <sheetData>
    <row r="1" spans="1:13" s="39" customFormat="1" ht="45" customHeight="1" x14ac:dyDescent="0.35">
      <c r="A1" s="9"/>
      <c r="B1" s="2"/>
    </row>
    <row r="2" spans="1:13" ht="50.15" customHeight="1" x14ac:dyDescent="0.35">
      <c r="B2" s="48" t="s">
        <v>122</v>
      </c>
      <c r="C2" s="41" t="s">
        <v>161</v>
      </c>
      <c r="D2" s="41" t="s">
        <v>160</v>
      </c>
      <c r="E2" s="41" t="s">
        <v>154</v>
      </c>
      <c r="F2" s="41" t="s">
        <v>152</v>
      </c>
      <c r="G2" s="41" t="s">
        <v>155</v>
      </c>
      <c r="H2" s="41" t="s">
        <v>162</v>
      </c>
      <c r="I2" s="41" t="s">
        <v>159</v>
      </c>
      <c r="J2" s="41" t="s">
        <v>156</v>
      </c>
      <c r="K2" s="41" t="s">
        <v>153</v>
      </c>
      <c r="L2" s="41" t="s">
        <v>158</v>
      </c>
      <c r="M2" s="41" t="s">
        <v>157</v>
      </c>
    </row>
    <row r="3" spans="1:13" ht="19.5" customHeight="1" x14ac:dyDescent="0.45">
      <c r="B3" s="42" t="s">
        <v>133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25</v>
      </c>
      <c r="J3" s="1">
        <v>44</v>
      </c>
      <c r="K3" s="1">
        <v>23</v>
      </c>
      <c r="L3" s="1">
        <v>22</v>
      </c>
      <c r="M3" s="1">
        <v>42</v>
      </c>
    </row>
    <row r="4" spans="1:13" ht="19.5" customHeight="1" x14ac:dyDescent="0.45">
      <c r="B4" s="42" t="s">
        <v>129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21</v>
      </c>
      <c r="K4" s="1">
        <v>55</v>
      </c>
      <c r="L4" s="1">
        <v>37</v>
      </c>
      <c r="M4" s="1">
        <v>24</v>
      </c>
    </row>
    <row r="5" spans="1:13" ht="19.5" customHeight="1" x14ac:dyDescent="0.45">
      <c r="B5" s="42" t="s">
        <v>143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43</v>
      </c>
      <c r="J5" s="1">
        <v>39</v>
      </c>
      <c r="K5" s="1">
        <v>37</v>
      </c>
      <c r="L5" s="1">
        <v>17</v>
      </c>
      <c r="M5" s="1">
        <v>35</v>
      </c>
    </row>
    <row r="6" spans="1:13" ht="19.5" customHeight="1" x14ac:dyDescent="0.45">
      <c r="B6" s="42" t="s">
        <v>140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12</v>
      </c>
      <c r="K6" s="1">
        <v>26</v>
      </c>
      <c r="L6" s="1">
        <v>51</v>
      </c>
      <c r="M6" s="1">
        <v>22</v>
      </c>
    </row>
    <row r="7" spans="1:13" ht="19.5" customHeight="1" x14ac:dyDescent="0.45">
      <c r="B7" s="42" t="s">
        <v>127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24</v>
      </c>
      <c r="J7" s="1">
        <v>39</v>
      </c>
      <c r="K7" s="1">
        <v>20</v>
      </c>
      <c r="L7" s="1">
        <v>26</v>
      </c>
      <c r="M7" s="1">
        <v>45</v>
      </c>
    </row>
    <row r="8" spans="1:13" ht="19.5" customHeight="1" x14ac:dyDescent="0.45">
      <c r="B8" s="42" t="s">
        <v>135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22</v>
      </c>
      <c r="K8" s="1">
        <v>26</v>
      </c>
      <c r="L8" s="1">
        <v>16</v>
      </c>
      <c r="M8" s="1">
        <v>30</v>
      </c>
    </row>
    <row r="9" spans="1:13" ht="19.5" customHeight="1" x14ac:dyDescent="0.45">
      <c r="B9" s="42" t="s">
        <v>124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27</v>
      </c>
      <c r="J9" s="1">
        <v>29</v>
      </c>
      <c r="K9" s="1">
        <v>20</v>
      </c>
      <c r="L9" s="1">
        <v>44</v>
      </c>
      <c r="M9" s="1">
        <v>35</v>
      </c>
    </row>
    <row r="10" spans="1:13" ht="19.5" customHeight="1" x14ac:dyDescent="0.45">
      <c r="B10" s="42" t="s">
        <v>138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81</v>
      </c>
      <c r="K10" s="1">
        <v>60</v>
      </c>
      <c r="L10" s="1">
        <v>31</v>
      </c>
      <c r="M10" s="1">
        <v>80</v>
      </c>
    </row>
    <row r="11" spans="1:13" ht="19.5" customHeight="1" x14ac:dyDescent="0.45">
      <c r="B11" s="42" t="s">
        <v>137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62</v>
      </c>
      <c r="J11" s="1">
        <v>42</v>
      </c>
      <c r="K11" s="1">
        <v>44</v>
      </c>
      <c r="L11" s="1">
        <v>19</v>
      </c>
      <c r="M11" s="1">
        <v>33</v>
      </c>
    </row>
    <row r="12" spans="1:13" ht="19.5" customHeight="1" x14ac:dyDescent="0.45">
      <c r="B12" s="42" t="s">
        <v>146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16</v>
      </c>
      <c r="K12" s="1">
        <v>26</v>
      </c>
      <c r="L12" s="1">
        <v>24</v>
      </c>
      <c r="M12" s="1">
        <v>20</v>
      </c>
    </row>
    <row r="13" spans="1:13" ht="19.5" customHeight="1" x14ac:dyDescent="0.45">
      <c r="B13" s="42" t="s">
        <v>136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32</v>
      </c>
      <c r="K13" s="1">
        <v>21</v>
      </c>
      <c r="L13" s="1">
        <v>60</v>
      </c>
      <c r="M13" s="1">
        <v>26</v>
      </c>
    </row>
    <row r="14" spans="1:13" ht="19.5" customHeight="1" x14ac:dyDescent="0.45">
      <c r="B14" s="42" t="s">
        <v>149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42</v>
      </c>
      <c r="K14" s="1">
        <v>50</v>
      </c>
      <c r="L14" s="1">
        <v>28</v>
      </c>
      <c r="M14" s="1">
        <v>34</v>
      </c>
    </row>
    <row r="15" spans="1:13" ht="19.5" customHeight="1" x14ac:dyDescent="0.45">
      <c r="B15" s="42" t="s">
        <v>139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54</v>
      </c>
      <c r="K15" s="1">
        <v>45</v>
      </c>
      <c r="L15" s="1">
        <v>40</v>
      </c>
      <c r="M15" s="1">
        <v>45</v>
      </c>
    </row>
    <row r="16" spans="1:13" ht="19.5" customHeight="1" x14ac:dyDescent="0.45">
      <c r="B16" s="42" t="s">
        <v>150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41</v>
      </c>
      <c r="K16" s="1">
        <v>35</v>
      </c>
      <c r="L16" s="1">
        <v>36</v>
      </c>
      <c r="M16" s="1">
        <v>35</v>
      </c>
    </row>
    <row r="17" spans="2:13" ht="19.5" customHeight="1" x14ac:dyDescent="0.45">
      <c r="B17" s="42" t="s">
        <v>126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68</v>
      </c>
      <c r="J17" s="1">
        <v>39</v>
      </c>
      <c r="K17" s="1">
        <v>39</v>
      </c>
      <c r="L17" s="1">
        <v>28</v>
      </c>
      <c r="M17" s="1">
        <v>34</v>
      </c>
    </row>
    <row r="18" spans="2:13" ht="19.5" customHeight="1" x14ac:dyDescent="0.45">
      <c r="B18" s="42" t="s">
        <v>131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24</v>
      </c>
      <c r="K18" s="1">
        <v>19</v>
      </c>
      <c r="L18" s="1">
        <v>25</v>
      </c>
      <c r="M18" s="1">
        <v>25</v>
      </c>
    </row>
    <row r="19" spans="2:13" ht="19.5" customHeight="1" x14ac:dyDescent="0.45">
      <c r="B19" s="42" t="s">
        <v>132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28</v>
      </c>
      <c r="J19" s="1">
        <v>47</v>
      </c>
      <c r="K19" s="1">
        <v>37</v>
      </c>
      <c r="L19" s="1">
        <v>12</v>
      </c>
      <c r="M19" s="1">
        <v>47</v>
      </c>
    </row>
    <row r="20" spans="2:13" ht="19.5" customHeight="1" x14ac:dyDescent="0.45">
      <c r="B20" s="42" t="s">
        <v>145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42</v>
      </c>
      <c r="K20" s="1">
        <v>44</v>
      </c>
      <c r="L20" s="1">
        <v>47</v>
      </c>
      <c r="M20" s="1">
        <v>51</v>
      </c>
    </row>
    <row r="21" spans="2:13" ht="19.5" customHeight="1" x14ac:dyDescent="0.45">
      <c r="B21" s="42" t="s">
        <v>147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71</v>
      </c>
      <c r="J21" s="1">
        <v>69</v>
      </c>
      <c r="K21" s="1">
        <v>76</v>
      </c>
      <c r="L21" s="1">
        <v>56</v>
      </c>
      <c r="M21" s="1">
        <v>78</v>
      </c>
    </row>
    <row r="22" spans="2:13" ht="19.5" customHeight="1" x14ac:dyDescent="0.45">
      <c r="B22" s="42" t="s">
        <v>151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27</v>
      </c>
      <c r="K22" s="1">
        <v>34</v>
      </c>
      <c r="L22" s="1">
        <v>35</v>
      </c>
      <c r="M22" s="1">
        <v>25</v>
      </c>
    </row>
    <row r="23" spans="2:13" ht="19.5" customHeight="1" x14ac:dyDescent="0.45">
      <c r="B23" s="42" t="s">
        <v>125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56</v>
      </c>
      <c r="J23" s="1">
        <v>22</v>
      </c>
      <c r="K23" s="1">
        <v>23</v>
      </c>
      <c r="L23" s="1">
        <v>35</v>
      </c>
      <c r="M23" s="1">
        <v>29</v>
      </c>
    </row>
    <row r="24" spans="2:13" ht="19.5" customHeight="1" x14ac:dyDescent="0.45">
      <c r="B24" s="42" t="s">
        <v>141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26</v>
      </c>
      <c r="K24" s="1">
        <v>33</v>
      </c>
      <c r="L24" s="1">
        <v>36</v>
      </c>
      <c r="M24" s="1">
        <v>30</v>
      </c>
    </row>
    <row r="25" spans="2:13" ht="19.5" customHeight="1" x14ac:dyDescent="0.45">
      <c r="B25" s="42" t="s">
        <v>134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21</v>
      </c>
      <c r="J25" s="1">
        <v>40</v>
      </c>
      <c r="K25" s="1">
        <v>30</v>
      </c>
      <c r="L25" s="1">
        <v>21</v>
      </c>
      <c r="M25" s="1">
        <v>49</v>
      </c>
    </row>
    <row r="26" spans="2:13" ht="19.5" customHeight="1" x14ac:dyDescent="0.45">
      <c r="B26" s="42" t="s">
        <v>148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47</v>
      </c>
      <c r="K26" s="1">
        <v>45</v>
      </c>
      <c r="L26" s="1">
        <v>53</v>
      </c>
      <c r="M26" s="1">
        <v>39</v>
      </c>
    </row>
    <row r="27" spans="2:13" ht="19.5" customHeight="1" x14ac:dyDescent="0.45">
      <c r="B27" s="42" t="s">
        <v>123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24</v>
      </c>
      <c r="K27" s="1">
        <v>31</v>
      </c>
      <c r="L27" s="1">
        <v>28</v>
      </c>
      <c r="M27" s="1">
        <v>28</v>
      </c>
    </row>
    <row r="28" spans="2:13" ht="19.5" customHeight="1" x14ac:dyDescent="0.45">
      <c r="B28" s="42" t="s">
        <v>142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19</v>
      </c>
      <c r="K28" s="1">
        <v>15</v>
      </c>
      <c r="L28" s="1">
        <v>50</v>
      </c>
      <c r="M28" s="1">
        <v>14</v>
      </c>
    </row>
    <row r="29" spans="2:13" ht="19.5" customHeight="1" x14ac:dyDescent="0.45">
      <c r="B29" s="42" t="s">
        <v>128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42</v>
      </c>
      <c r="J29" s="1">
        <v>38</v>
      </c>
      <c r="K29" s="1">
        <v>55</v>
      </c>
      <c r="L29" s="1">
        <v>19</v>
      </c>
      <c r="M29" s="1">
        <v>30</v>
      </c>
    </row>
    <row r="30" spans="2:13" ht="19.5" customHeight="1" x14ac:dyDescent="0.45">
      <c r="B30" s="42" t="s">
        <v>144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16</v>
      </c>
      <c r="K30" s="1">
        <v>19</v>
      </c>
      <c r="L30" s="1">
        <v>19</v>
      </c>
      <c r="M30" s="1">
        <v>11</v>
      </c>
    </row>
    <row r="31" spans="2:13" ht="19.5" customHeight="1" x14ac:dyDescent="0.45">
      <c r="B31" s="42" t="s">
        <v>130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47</v>
      </c>
      <c r="J31" s="1">
        <v>41</v>
      </c>
      <c r="K31" s="1">
        <v>39</v>
      </c>
      <c r="L31" s="1">
        <v>24</v>
      </c>
      <c r="M31" s="1">
        <v>37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 t="s">
        <v>220</v>
      </c>
    </row>
    <row r="35" spans="2:13" ht="18.5" x14ac:dyDescent="0.35">
      <c r="B35" s="2" t="s">
        <v>226</v>
      </c>
      <c r="C35" cm="1">
        <f t="array" ref="C35">SQRT(AVERAGE((C3:C31 - I3:I31)^2))</f>
        <v>5.5429358584629576</v>
      </c>
      <c r="I35" cm="1">
        <f t="array" ref="I35">SQRT(AVERAGE((C3:C31 - I3:I31)^2))</f>
        <v>5.5429358584629576</v>
      </c>
      <c r="J35" cm="1">
        <f t="array" ref="J35">SQRT(AVERAGE((D3:D31 - J3:J31)^2))</f>
        <v>20.114328397849921</v>
      </c>
      <c r="K35" cm="1">
        <f t="array" ref="K35">SQRT(AVERAGE((E3:E31 - K3:K31)^2))</f>
        <v>29.900986029180398</v>
      </c>
      <c r="L35" cm="1">
        <f t="array" ref="L35">SQRT(AVERAGE((F3:F31 - L3:L31)^2))</f>
        <v>32.003232595344556</v>
      </c>
      <c r="M35" cm="1">
        <f t="array" ref="M35">SQRT(AVERAGE((G3:G31 - M3:M31)^2))</f>
        <v>22.049317762531871</v>
      </c>
    </row>
    <row r="36" spans="2:13" ht="18.5" x14ac:dyDescent="0.35">
      <c r="B36" s="2" t="s">
        <v>225</v>
      </c>
      <c r="C36" cm="1">
        <f t="array" ref="C36">AVERAGE(ABS(C3:C31 - I3:I31))</f>
        <v>5</v>
      </c>
      <c r="I36" cm="1">
        <f t="array" ref="I36">AVERAGE(ABS(C3:C31-I3:I31))</f>
        <v>5</v>
      </c>
      <c r="J36" cm="1">
        <f t="array" ref="J36">AVERAGE(ABS(C3:C31 - J3:J31))</f>
        <v>12.413793103448276</v>
      </c>
      <c r="K36" cm="1">
        <f t="array" ref="K36">AVERAGE(ABS(C3:C31 - K3:K31))</f>
        <v>10.275862068965518</v>
      </c>
      <c r="L36" cm="1">
        <f t="array" ref="L36">AVERAGE(ABS(C3:C31 - L3:L31))</f>
        <v>14.689655172413794</v>
      </c>
      <c r="M36" cm="1">
        <f t="array" ref="M36">AVERAGE(ABS(C3:C31 - M3:M31))</f>
        <v>14.551724137931034</v>
      </c>
    </row>
    <row r="37" spans="2:13" ht="18.5" x14ac:dyDescent="0.35">
      <c r="B37" s="2" t="s">
        <v>222</v>
      </c>
      <c r="C37">
        <f>CORREL($C$3:$C$31,I$3:I$31)</f>
        <v>0.99227475769340712</v>
      </c>
      <c r="I37" s="76">
        <f>CORREL($C$3:$C$31,I$3:I$31)</f>
        <v>0.99227475769340712</v>
      </c>
      <c r="J37" s="76">
        <f>CORREL($C$3:$C$31,J$3:J$31)</f>
        <v>0.45923523731133725</v>
      </c>
      <c r="K37" s="76">
        <f>CORREL($C$3:$C$31,K$3:K$31)</f>
        <v>0.58323360463003704</v>
      </c>
      <c r="L37" s="76">
        <f>CORREL($C$3:$C$31,L$3:L$31)</f>
        <v>0.2156054732914319</v>
      </c>
      <c r="M37" s="76">
        <f>CORREL($C$3:$C$31,M$3:M$31)</f>
        <v>0.35811583882783915</v>
      </c>
    </row>
    <row r="38" spans="2:13" ht="18.5" x14ac:dyDescent="0.35">
      <c r="B38" s="2" t="s">
        <v>224</v>
      </c>
      <c r="C38">
        <f>AVERAGE(I3:I31)</f>
        <v>40.620689655172413</v>
      </c>
    </row>
    <row r="39" spans="2:13" ht="18.5" x14ac:dyDescent="0.35">
      <c r="B39" s="2" t="s">
        <v>221</v>
      </c>
      <c r="C39">
        <f>COUNTIF(I3:M31, "&lt;11")</f>
        <v>0</v>
      </c>
      <c r="D39">
        <f>COUNTIF(I3:M31, "&gt;98")</f>
        <v>0</v>
      </c>
    </row>
    <row r="40" spans="2:13" ht="18.5" x14ac:dyDescent="0.35">
      <c r="B40" s="2" t="s">
        <v>223</v>
      </c>
      <c r="C40">
        <f>AVERAGE(C3:C31)</f>
        <v>35.620689655172413</v>
      </c>
      <c r="F40" s="76"/>
      <c r="G40" s="76"/>
      <c r="H40" s="76"/>
    </row>
    <row r="41" spans="2:13" ht="18.5" x14ac:dyDescent="0.35">
      <c r="B41" s="2"/>
    </row>
    <row r="43" spans="2:13" x14ac:dyDescent="0.35">
      <c r="B43" s="76" t="s">
        <v>206</v>
      </c>
      <c r="C43" s="76">
        <v>15</v>
      </c>
      <c r="D43" s="76"/>
      <c r="E43" s="76">
        <f ca="1">$C43*(RAND()-0.5)</f>
        <v>-3.5771788650497935</v>
      </c>
      <c r="F43" s="76">
        <f ca="1">$C43*(RAND()-0.5)</f>
        <v>5.5985730432585177</v>
      </c>
      <c r="G43" s="76">
        <f ca="1">$C43*(RAND()-0.5)</f>
        <v>2.6472171643399238</v>
      </c>
      <c r="H43" s="76">
        <f ca="1">$C43*(RAND()-0.5)</f>
        <v>-0.36443584289044151</v>
      </c>
      <c r="I43" s="76">
        <f ca="1">$C43*(RAND()-0.5)</f>
        <v>-2.0303269721424795</v>
      </c>
    </row>
    <row r="44" spans="2:13" x14ac:dyDescent="0.35">
      <c r="B44" s="76"/>
      <c r="C44" s="76"/>
      <c r="D44" s="76"/>
      <c r="E44" s="76">
        <v>5</v>
      </c>
      <c r="F44" s="76">
        <v>30</v>
      </c>
      <c r="G44" s="76">
        <v>30</v>
      </c>
      <c r="H44" s="76">
        <v>30</v>
      </c>
      <c r="I44" s="76">
        <v>30</v>
      </c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66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65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64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63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56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62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60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6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630B-74FB-4D65-9E63-2BCFB46A2A22}">
  <sheetPr codeName="Sheet118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s="39" customFormat="1" ht="45" customHeight="1" x14ac:dyDescent="0.35">
      <c r="A1" s="9"/>
      <c r="B1" s="2"/>
    </row>
    <row r="2" spans="1:13" ht="50.15" customHeight="1" x14ac:dyDescent="0.35">
      <c r="B2" s="41" t="s">
        <v>122</v>
      </c>
      <c r="C2" s="41" t="s">
        <v>161</v>
      </c>
      <c r="D2" s="41" t="s">
        <v>160</v>
      </c>
      <c r="E2" s="41" t="s">
        <v>154</v>
      </c>
      <c r="F2" s="41" t="s">
        <v>152</v>
      </c>
      <c r="G2" s="41" t="s">
        <v>155</v>
      </c>
      <c r="H2" s="41" t="s">
        <v>162</v>
      </c>
      <c r="I2" s="41" t="s">
        <v>159</v>
      </c>
      <c r="J2" s="41" t="s">
        <v>156</v>
      </c>
      <c r="K2" s="41" t="s">
        <v>153</v>
      </c>
      <c r="L2" s="41" t="s">
        <v>158</v>
      </c>
      <c r="M2" s="41" t="s">
        <v>157</v>
      </c>
    </row>
    <row r="3" spans="1:13" ht="19.5" customHeight="1" x14ac:dyDescent="0.45">
      <c r="B3" s="42" t="s">
        <v>133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25</v>
      </c>
      <c r="J3" s="1">
        <v>44</v>
      </c>
      <c r="K3" s="1">
        <v>23</v>
      </c>
      <c r="L3" s="1">
        <v>22</v>
      </c>
      <c r="M3" s="1">
        <v>42</v>
      </c>
    </row>
    <row r="4" spans="1:13" ht="19.5" customHeight="1" x14ac:dyDescent="0.45">
      <c r="B4" s="42" t="s">
        <v>129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21</v>
      </c>
      <c r="K4" s="1">
        <v>55</v>
      </c>
      <c r="L4" s="1">
        <v>37</v>
      </c>
      <c r="M4" s="1">
        <v>24</v>
      </c>
    </row>
    <row r="5" spans="1:13" ht="19.5" customHeight="1" x14ac:dyDescent="0.45">
      <c r="B5" s="42" t="s">
        <v>143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43</v>
      </c>
      <c r="J5" s="1">
        <v>39</v>
      </c>
      <c r="K5" s="1">
        <v>37</v>
      </c>
      <c r="L5" s="1">
        <v>17</v>
      </c>
      <c r="M5" s="1">
        <v>35</v>
      </c>
    </row>
    <row r="6" spans="1:13" ht="19.5" customHeight="1" x14ac:dyDescent="0.45">
      <c r="B6" s="42" t="s">
        <v>140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12</v>
      </c>
      <c r="K6" s="1">
        <v>26</v>
      </c>
      <c r="L6" s="1">
        <v>51</v>
      </c>
      <c r="M6" s="1">
        <v>22</v>
      </c>
    </row>
    <row r="7" spans="1:13" ht="19.5" customHeight="1" x14ac:dyDescent="0.45">
      <c r="B7" s="42" t="s">
        <v>127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24</v>
      </c>
      <c r="J7" s="1">
        <v>39</v>
      </c>
      <c r="K7" s="1">
        <v>20</v>
      </c>
      <c r="L7" s="1">
        <v>26</v>
      </c>
      <c r="M7" s="1">
        <v>45</v>
      </c>
    </row>
    <row r="8" spans="1:13" ht="19.5" customHeight="1" x14ac:dyDescent="0.45">
      <c r="B8" s="42" t="s">
        <v>135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22</v>
      </c>
      <c r="K8" s="1">
        <v>26</v>
      </c>
      <c r="L8" s="1">
        <v>16</v>
      </c>
      <c r="M8" s="1">
        <v>30</v>
      </c>
    </row>
    <row r="9" spans="1:13" ht="19.5" customHeight="1" x14ac:dyDescent="0.45">
      <c r="B9" s="42" t="s">
        <v>124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27</v>
      </c>
      <c r="J9" s="1">
        <v>29</v>
      </c>
      <c r="K9" s="1">
        <v>20</v>
      </c>
      <c r="L9" s="1">
        <v>44</v>
      </c>
      <c r="M9" s="1">
        <v>35</v>
      </c>
    </row>
    <row r="10" spans="1:13" ht="19.5" customHeight="1" x14ac:dyDescent="0.45">
      <c r="B10" s="42" t="s">
        <v>138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81</v>
      </c>
      <c r="K10" s="1">
        <v>60</v>
      </c>
      <c r="L10" s="1">
        <v>31</v>
      </c>
      <c r="M10" s="1">
        <v>80</v>
      </c>
    </row>
    <row r="11" spans="1:13" ht="19.5" customHeight="1" x14ac:dyDescent="0.45">
      <c r="B11" s="42" t="s">
        <v>137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62</v>
      </c>
      <c r="J11" s="1">
        <v>42</v>
      </c>
      <c r="K11" s="1">
        <v>44</v>
      </c>
      <c r="L11" s="1">
        <v>19</v>
      </c>
      <c r="M11" s="1">
        <v>33</v>
      </c>
    </row>
    <row r="12" spans="1:13" ht="19.5" customHeight="1" x14ac:dyDescent="0.45">
      <c r="B12" s="42" t="s">
        <v>146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16</v>
      </c>
      <c r="K12" s="1">
        <v>26</v>
      </c>
      <c r="L12" s="1">
        <v>24</v>
      </c>
      <c r="M12" s="1">
        <v>20</v>
      </c>
    </row>
    <row r="13" spans="1:13" ht="19.5" customHeight="1" x14ac:dyDescent="0.45">
      <c r="B13" s="42" t="s">
        <v>136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32</v>
      </c>
      <c r="K13" s="1">
        <v>21</v>
      </c>
      <c r="L13" s="1">
        <v>60</v>
      </c>
      <c r="M13" s="1">
        <v>26</v>
      </c>
    </row>
    <row r="14" spans="1:13" ht="19.5" customHeight="1" x14ac:dyDescent="0.45">
      <c r="B14" s="42" t="s">
        <v>149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42</v>
      </c>
      <c r="K14" s="1">
        <v>50</v>
      </c>
      <c r="L14" s="1">
        <v>28</v>
      </c>
      <c r="M14" s="1">
        <v>34</v>
      </c>
    </row>
    <row r="15" spans="1:13" ht="19.5" customHeight="1" x14ac:dyDescent="0.45">
      <c r="B15" s="42" t="s">
        <v>139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54</v>
      </c>
      <c r="K15" s="1">
        <v>45</v>
      </c>
      <c r="L15" s="1">
        <v>40</v>
      </c>
      <c r="M15" s="1">
        <v>45</v>
      </c>
    </row>
    <row r="16" spans="1:13" ht="19.5" customHeight="1" x14ac:dyDescent="0.45">
      <c r="B16" s="42" t="s">
        <v>150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41</v>
      </c>
      <c r="K16" s="1">
        <v>35</v>
      </c>
      <c r="L16" s="1">
        <v>36</v>
      </c>
      <c r="M16" s="1">
        <v>35</v>
      </c>
    </row>
    <row r="17" spans="2:13" ht="19.5" customHeight="1" x14ac:dyDescent="0.45">
      <c r="B17" s="42" t="s">
        <v>126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68</v>
      </c>
      <c r="J17" s="1">
        <v>39</v>
      </c>
      <c r="K17" s="1">
        <v>39</v>
      </c>
      <c r="L17" s="1">
        <v>28</v>
      </c>
      <c r="M17" s="1">
        <v>34</v>
      </c>
    </row>
    <row r="18" spans="2:13" ht="19.5" customHeight="1" x14ac:dyDescent="0.45">
      <c r="B18" s="42" t="s">
        <v>131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24</v>
      </c>
      <c r="K18" s="1">
        <v>19</v>
      </c>
      <c r="L18" s="1">
        <v>25</v>
      </c>
      <c r="M18" s="1">
        <v>25</v>
      </c>
    </row>
    <row r="19" spans="2:13" ht="19.5" customHeight="1" x14ac:dyDescent="0.45">
      <c r="B19" s="42" t="s">
        <v>132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28</v>
      </c>
      <c r="J19" s="1">
        <v>47</v>
      </c>
      <c r="K19" s="1">
        <v>37</v>
      </c>
      <c r="L19" s="1">
        <v>12</v>
      </c>
      <c r="M19" s="1">
        <v>47</v>
      </c>
    </row>
    <row r="20" spans="2:13" ht="19.5" customHeight="1" x14ac:dyDescent="0.45">
      <c r="B20" s="42" t="s">
        <v>145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42</v>
      </c>
      <c r="K20" s="1">
        <v>44</v>
      </c>
      <c r="L20" s="1">
        <v>47</v>
      </c>
      <c r="M20" s="1">
        <v>51</v>
      </c>
    </row>
    <row r="21" spans="2:13" ht="19.5" customHeight="1" x14ac:dyDescent="0.45">
      <c r="B21" s="42" t="s">
        <v>147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71</v>
      </c>
      <c r="J21" s="1">
        <v>69</v>
      </c>
      <c r="K21" s="1">
        <v>76</v>
      </c>
      <c r="L21" s="1">
        <v>56</v>
      </c>
      <c r="M21" s="1">
        <v>78</v>
      </c>
    </row>
    <row r="22" spans="2:13" ht="19.5" customHeight="1" x14ac:dyDescent="0.45">
      <c r="B22" s="42" t="s">
        <v>151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27</v>
      </c>
      <c r="K22" s="1">
        <v>34</v>
      </c>
      <c r="L22" s="1">
        <v>35</v>
      </c>
      <c r="M22" s="1">
        <v>25</v>
      </c>
    </row>
    <row r="23" spans="2:13" ht="19.5" customHeight="1" x14ac:dyDescent="0.45">
      <c r="B23" s="42" t="s">
        <v>125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56</v>
      </c>
      <c r="J23" s="1">
        <v>22</v>
      </c>
      <c r="K23" s="1">
        <v>23</v>
      </c>
      <c r="L23" s="1">
        <v>35</v>
      </c>
      <c r="M23" s="1">
        <v>29</v>
      </c>
    </row>
    <row r="24" spans="2:13" ht="19.5" customHeight="1" x14ac:dyDescent="0.45">
      <c r="B24" s="42" t="s">
        <v>141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26</v>
      </c>
      <c r="K24" s="1">
        <v>33</v>
      </c>
      <c r="L24" s="1">
        <v>36</v>
      </c>
      <c r="M24" s="1">
        <v>30</v>
      </c>
    </row>
    <row r="25" spans="2:13" ht="19.5" customHeight="1" x14ac:dyDescent="0.45">
      <c r="B25" s="42" t="s">
        <v>134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21</v>
      </c>
      <c r="J25" s="1">
        <v>40</v>
      </c>
      <c r="K25" s="1">
        <v>30</v>
      </c>
      <c r="L25" s="1">
        <v>21</v>
      </c>
      <c r="M25" s="1">
        <v>49</v>
      </c>
    </row>
    <row r="26" spans="2:13" ht="19.5" customHeight="1" x14ac:dyDescent="0.45">
      <c r="B26" s="42" t="s">
        <v>148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47</v>
      </c>
      <c r="K26" s="1">
        <v>45</v>
      </c>
      <c r="L26" s="1">
        <v>53</v>
      </c>
      <c r="M26" s="1">
        <v>39</v>
      </c>
    </row>
    <row r="27" spans="2:13" ht="19.5" customHeight="1" x14ac:dyDescent="0.45">
      <c r="B27" s="42" t="s">
        <v>123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24</v>
      </c>
      <c r="K27" s="1">
        <v>31</v>
      </c>
      <c r="L27" s="1">
        <v>28</v>
      </c>
      <c r="M27" s="1">
        <v>28</v>
      </c>
    </row>
    <row r="28" spans="2:13" ht="19.5" customHeight="1" x14ac:dyDescent="0.45">
      <c r="B28" s="42" t="s">
        <v>142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19</v>
      </c>
      <c r="K28" s="1">
        <v>15</v>
      </c>
      <c r="L28" s="1">
        <v>50</v>
      </c>
      <c r="M28" s="1">
        <v>14</v>
      </c>
    </row>
    <row r="29" spans="2:13" ht="19.5" customHeight="1" x14ac:dyDescent="0.45">
      <c r="B29" s="42" t="s">
        <v>128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42</v>
      </c>
      <c r="J29" s="1">
        <v>38</v>
      </c>
      <c r="K29" s="1">
        <v>55</v>
      </c>
      <c r="L29" s="1">
        <v>19</v>
      </c>
      <c r="M29" s="1">
        <v>30</v>
      </c>
    </row>
    <row r="30" spans="2:13" ht="19.5" customHeight="1" x14ac:dyDescent="0.45">
      <c r="B30" s="42" t="s">
        <v>144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16</v>
      </c>
      <c r="K30" s="1">
        <v>19</v>
      </c>
      <c r="L30" s="1">
        <v>19</v>
      </c>
      <c r="M30" s="1">
        <v>10</v>
      </c>
    </row>
    <row r="31" spans="2:13" ht="19.5" customHeight="1" x14ac:dyDescent="0.45">
      <c r="B31" s="42" t="s">
        <v>130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47</v>
      </c>
      <c r="J31" s="1">
        <v>41</v>
      </c>
      <c r="K31" s="1">
        <v>39</v>
      </c>
      <c r="L31" s="1">
        <v>24</v>
      </c>
      <c r="M31" s="1">
        <v>37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-3.2962872897242068</v>
      </c>
      <c r="J38" s="76">
        <f ca="1">$G38*(RAND()-0.5)</f>
        <v>-4.824877508820169</v>
      </c>
      <c r="K38" s="76">
        <f ca="1">$G38*(RAND()-0.5)</f>
        <v>5.2392011150990339</v>
      </c>
      <c r="L38" s="76">
        <f ca="1">$G38*(RAND()-0.5)</f>
        <v>-0.75609152747022623</v>
      </c>
      <c r="M38" s="76">
        <f ca="1">$G38*(RAND()-0.5)</f>
        <v>-2.2475337212550324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0.99227475769340712</v>
      </c>
      <c r="J40" s="76">
        <f>CORREL($C$3:$C$31,J$3:J$31)</f>
        <v>0.45923523731133725</v>
      </c>
      <c r="K40" s="76">
        <f>CORREL($C$3:$C$31,K$3:K$31)</f>
        <v>0.58323360463003704</v>
      </c>
      <c r="L40" s="76">
        <f>CORREL($C$3:$C$31,L$3:L$31)</f>
        <v>0.2156054732914319</v>
      </c>
      <c r="M40" s="76">
        <f>CORREL($C$3:$C$31,M$3:M$31)</f>
        <v>0.35938953910853022</v>
      </c>
    </row>
    <row r="41" spans="2:13" ht="18.5" x14ac:dyDescent="0.3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{452EAA6B-81A7-418C-9FEE-F6E2BB8BAE81}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{4AE42587-94E5-4508-A5B7-D98C9A86BCF5}</x14:id>
        </ext>
      </extLst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{FD9103CC-B689-46D7-91B8-342512F73328}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{D651D6DB-6E50-4ACD-AA14-B646B5B65C45}</x14:id>
        </ext>
      </extLst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{8138B213-0DA9-45F4-9802-7E5D83F6D95C}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{55969257-F3B0-478E-9EF4-54634CCE5287}</x14:id>
        </ext>
      </extLst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{AA703FE0-F84E-47D3-8FE3-6F3AAE5FF4D6}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{0A25DABA-9728-489C-BAF0-4F4EB0FF9731}</x14:id>
        </ext>
      </extLst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{6DA6F869-AF99-4570-96B1-AAFE78AA0210}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{9C5DF4D5-9E48-4D49-9E3B-270AEFE7E991}</x14:id>
        </ext>
      </extLst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{D853A268-7359-474E-B924-5C9453A9F85C}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{A42F78E3-4DD3-4E91-9EE7-3A7DB1F773C8}</x14:id>
        </ext>
      </extLst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{B4051AB8-DE1C-44A4-8C6C-C833F5CE963C}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{3377CFA4-C501-4AEE-A716-0F4F1120F528}</x14:id>
        </ext>
      </extLst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{6A331A59-53A7-4F8A-89B4-2AA0E69596F9}</x14:id>
        </ext>
      </extLst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{B31CF8D1-72D6-4F7D-A770-997E3E5F497D}</x14:id>
        </ext>
      </extLst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{83BEB95A-5D14-4A05-9015-C8F85CD84ED0}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{37EF5ADB-640A-481F-ABBE-B978EF026BE8}</x14:id>
        </ext>
      </extLst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{3B7FD32A-E0FA-4ACD-AB85-D669296AF33E}</x14:id>
        </ext>
      </extLst>
    </cfRule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{ECC8E54A-0907-499F-81A0-D8539CF8866A}</x14:id>
        </ext>
      </extLst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{DD98A2C2-A945-4A0A-AEEE-1AAD918D18D1}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{9B4AD7C5-7EB3-4EA3-9C9B-AC775857B100}</x14:id>
        </ext>
      </extLst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52EAA6B-81A7-418C-9FEE-F6E2BB8BAE8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AE42587-94E5-4508-A5B7-D98C9A86BCF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FD9103CC-B689-46D7-91B8-342512F7332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651D6DB-6E50-4ACD-AA14-B646B5B65C4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8138B213-0DA9-45F4-9802-7E5D83F6D95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5969257-F3B0-478E-9EF4-54634CCE528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AA703FE0-F84E-47D3-8FE3-6F3AAE5FF4D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A25DABA-9728-489C-BAF0-4F4EB0FF973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6DA6F869-AF99-4570-96B1-AAFE78AA021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C5DF4D5-9E48-4D49-9E3B-270AEFE7E99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D853A268-7359-474E-B924-5C9453A9F85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42F78E3-4DD3-4E91-9EE7-3A7DB1F773C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B4051AB8-DE1C-44A4-8C6C-C833F5CE963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377CFA4-C501-4AEE-A716-0F4F1120F52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6A331A59-53A7-4F8A-89B4-2AA0E69596F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31CF8D1-72D6-4F7D-A770-997E3E5F497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83BEB95A-5D14-4A05-9015-C8F85CD84ED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7EF5ADB-640A-481F-ABBE-B978EF026BE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3B7FD32A-E0FA-4ACD-AB85-D669296AF33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CC8E54A-0907-499F-81A0-D8539CF8866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DD98A2C2-A945-4A0A-AEEE-1AAD918D18D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B4AD7C5-7EB3-4EA3-9C9B-AC775857B10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D569-8AC9-4224-828C-C976784E22DA}">
  <sheetPr codeName="Sheet119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s="39" customFormat="1" ht="45" customHeight="1" x14ac:dyDescent="0.35">
      <c r="A1" s="9"/>
      <c r="B1" s="2"/>
    </row>
    <row r="2" spans="1:13" ht="50.15" customHeight="1" x14ac:dyDescent="0.35">
      <c r="B2" s="41" t="s">
        <v>122</v>
      </c>
      <c r="C2" s="41" t="s">
        <v>161</v>
      </c>
      <c r="D2" s="41" t="s">
        <v>160</v>
      </c>
      <c r="E2" s="41" t="s">
        <v>154</v>
      </c>
      <c r="F2" s="41" t="s">
        <v>152</v>
      </c>
      <c r="G2" s="41" t="s">
        <v>155</v>
      </c>
      <c r="H2" s="41" t="s">
        <v>162</v>
      </c>
      <c r="I2" s="41" t="s">
        <v>159</v>
      </c>
      <c r="J2" s="41" t="s">
        <v>156</v>
      </c>
      <c r="K2" s="41" t="s">
        <v>153</v>
      </c>
      <c r="L2" s="41" t="s">
        <v>158</v>
      </c>
      <c r="M2" s="41" t="s">
        <v>157</v>
      </c>
    </row>
    <row r="3" spans="1:13" ht="19.5" customHeight="1" x14ac:dyDescent="0.45">
      <c r="B3" s="42" t="s">
        <v>133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25</v>
      </c>
      <c r="J3" s="1">
        <v>44</v>
      </c>
      <c r="K3" s="1">
        <v>23</v>
      </c>
      <c r="L3" s="1">
        <v>22</v>
      </c>
      <c r="M3" s="1">
        <v>42</v>
      </c>
    </row>
    <row r="4" spans="1:13" ht="19.5" customHeight="1" x14ac:dyDescent="0.45">
      <c r="B4" s="42" t="s">
        <v>129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21</v>
      </c>
      <c r="K4" s="1">
        <v>55</v>
      </c>
      <c r="L4" s="1">
        <v>37</v>
      </c>
      <c r="M4" s="1">
        <v>24</v>
      </c>
    </row>
    <row r="5" spans="1:13" ht="19.5" customHeight="1" x14ac:dyDescent="0.45">
      <c r="B5" s="42" t="s">
        <v>143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43</v>
      </c>
      <c r="J5" s="1">
        <v>39</v>
      </c>
      <c r="K5" s="1">
        <v>37</v>
      </c>
      <c r="L5" s="1">
        <v>17</v>
      </c>
      <c r="M5" s="1">
        <v>35</v>
      </c>
    </row>
    <row r="6" spans="1:13" ht="19.5" customHeight="1" x14ac:dyDescent="0.45">
      <c r="B6" s="42" t="s">
        <v>140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12</v>
      </c>
      <c r="K6" s="1">
        <v>26</v>
      </c>
      <c r="L6" s="1">
        <v>51</v>
      </c>
      <c r="M6" s="1">
        <v>22</v>
      </c>
    </row>
    <row r="7" spans="1:13" ht="19.5" customHeight="1" x14ac:dyDescent="0.45">
      <c r="B7" s="42" t="s">
        <v>127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24</v>
      </c>
      <c r="J7" s="1">
        <v>39</v>
      </c>
      <c r="K7" s="1">
        <v>20</v>
      </c>
      <c r="L7" s="1">
        <v>26</v>
      </c>
      <c r="M7" s="1">
        <v>45</v>
      </c>
    </row>
    <row r="8" spans="1:13" ht="19.5" customHeight="1" x14ac:dyDescent="0.45">
      <c r="B8" s="42" t="s">
        <v>135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22</v>
      </c>
      <c r="K8" s="1">
        <v>26</v>
      </c>
      <c r="L8" s="1">
        <v>16</v>
      </c>
      <c r="M8" s="1">
        <v>30</v>
      </c>
    </row>
    <row r="9" spans="1:13" ht="19.5" customHeight="1" x14ac:dyDescent="0.45">
      <c r="B9" s="42" t="s">
        <v>124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27</v>
      </c>
      <c r="J9" s="1">
        <v>29</v>
      </c>
      <c r="K9" s="1">
        <v>20</v>
      </c>
      <c r="L9" s="1">
        <v>44</v>
      </c>
      <c r="M9" s="1">
        <v>35</v>
      </c>
    </row>
    <row r="10" spans="1:13" ht="19.5" customHeight="1" x14ac:dyDescent="0.45">
      <c r="B10" s="42" t="s">
        <v>138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81</v>
      </c>
      <c r="K10" s="1">
        <v>60</v>
      </c>
      <c r="L10" s="1">
        <v>31</v>
      </c>
      <c r="M10" s="1">
        <v>80</v>
      </c>
    </row>
    <row r="11" spans="1:13" ht="19.5" customHeight="1" x14ac:dyDescent="0.45">
      <c r="B11" s="42" t="s">
        <v>137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62</v>
      </c>
      <c r="J11" s="1">
        <v>42</v>
      </c>
      <c r="K11" s="1">
        <v>44</v>
      </c>
      <c r="L11" s="1">
        <v>19</v>
      </c>
      <c r="M11" s="1">
        <v>33</v>
      </c>
    </row>
    <row r="12" spans="1:13" ht="19.5" customHeight="1" x14ac:dyDescent="0.45">
      <c r="B12" s="42" t="s">
        <v>146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16</v>
      </c>
      <c r="K12" s="1">
        <v>26</v>
      </c>
      <c r="L12" s="1">
        <v>24</v>
      </c>
      <c r="M12" s="1">
        <v>20</v>
      </c>
    </row>
    <row r="13" spans="1:13" ht="19.5" customHeight="1" x14ac:dyDescent="0.45">
      <c r="B13" s="42" t="s">
        <v>136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32</v>
      </c>
      <c r="K13" s="1">
        <v>21</v>
      </c>
      <c r="L13" s="1">
        <v>60</v>
      </c>
      <c r="M13" s="1">
        <v>26</v>
      </c>
    </row>
    <row r="14" spans="1:13" ht="19.5" customHeight="1" x14ac:dyDescent="0.45">
      <c r="B14" s="42" t="s">
        <v>149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42</v>
      </c>
      <c r="K14" s="1">
        <v>50</v>
      </c>
      <c r="L14" s="1">
        <v>28</v>
      </c>
      <c r="M14" s="1">
        <v>34</v>
      </c>
    </row>
    <row r="15" spans="1:13" ht="19.5" customHeight="1" x14ac:dyDescent="0.45">
      <c r="B15" s="42" t="s">
        <v>139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54</v>
      </c>
      <c r="K15" s="1">
        <v>45</v>
      </c>
      <c r="L15" s="1">
        <v>40</v>
      </c>
      <c r="M15" s="1">
        <v>45</v>
      </c>
    </row>
    <row r="16" spans="1:13" ht="19.5" customHeight="1" x14ac:dyDescent="0.45">
      <c r="B16" s="42" t="s">
        <v>150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41</v>
      </c>
      <c r="K16" s="1">
        <v>35</v>
      </c>
      <c r="L16" s="1">
        <v>36</v>
      </c>
      <c r="M16" s="1">
        <v>35</v>
      </c>
    </row>
    <row r="17" spans="2:13" ht="19.5" customHeight="1" x14ac:dyDescent="0.45">
      <c r="B17" s="42" t="s">
        <v>126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68</v>
      </c>
      <c r="J17" s="1">
        <v>39</v>
      </c>
      <c r="K17" s="1">
        <v>39</v>
      </c>
      <c r="L17" s="1">
        <v>28</v>
      </c>
      <c r="M17" s="1">
        <v>34</v>
      </c>
    </row>
    <row r="18" spans="2:13" ht="19.5" customHeight="1" x14ac:dyDescent="0.45">
      <c r="B18" s="42" t="s">
        <v>131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24</v>
      </c>
      <c r="K18" s="1">
        <v>19</v>
      </c>
      <c r="L18" s="1">
        <v>25</v>
      </c>
      <c r="M18" s="1">
        <v>25</v>
      </c>
    </row>
    <row r="19" spans="2:13" ht="19.5" customHeight="1" x14ac:dyDescent="0.45">
      <c r="B19" s="42" t="s">
        <v>132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28</v>
      </c>
      <c r="J19" s="1">
        <v>47</v>
      </c>
      <c r="K19" s="1">
        <v>37</v>
      </c>
      <c r="L19" s="1">
        <v>12</v>
      </c>
      <c r="M19" s="1">
        <v>47</v>
      </c>
    </row>
    <row r="20" spans="2:13" ht="19.5" customHeight="1" x14ac:dyDescent="0.45">
      <c r="B20" s="42" t="s">
        <v>145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42</v>
      </c>
      <c r="K20" s="1">
        <v>44</v>
      </c>
      <c r="L20" s="1">
        <v>47</v>
      </c>
      <c r="M20" s="1">
        <v>51</v>
      </c>
    </row>
    <row r="21" spans="2:13" ht="19.5" customHeight="1" x14ac:dyDescent="0.45">
      <c r="B21" s="42" t="s">
        <v>147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71</v>
      </c>
      <c r="J21" s="1">
        <v>69</v>
      </c>
      <c r="K21" s="1">
        <v>76</v>
      </c>
      <c r="L21" s="1">
        <v>56</v>
      </c>
      <c r="M21" s="1">
        <v>78</v>
      </c>
    </row>
    <row r="22" spans="2:13" ht="19.5" customHeight="1" x14ac:dyDescent="0.45">
      <c r="B22" s="42" t="s">
        <v>151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27</v>
      </c>
      <c r="K22" s="1">
        <v>34</v>
      </c>
      <c r="L22" s="1">
        <v>35</v>
      </c>
      <c r="M22" s="1">
        <v>25</v>
      </c>
    </row>
    <row r="23" spans="2:13" ht="19.5" customHeight="1" x14ac:dyDescent="0.45">
      <c r="B23" s="42" t="s">
        <v>125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56</v>
      </c>
      <c r="J23" s="1">
        <v>22</v>
      </c>
      <c r="K23" s="1">
        <v>23</v>
      </c>
      <c r="L23" s="1">
        <v>35</v>
      </c>
      <c r="M23" s="1">
        <v>29</v>
      </c>
    </row>
    <row r="24" spans="2:13" ht="19.5" customHeight="1" x14ac:dyDescent="0.45">
      <c r="B24" s="42" t="s">
        <v>141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26</v>
      </c>
      <c r="K24" s="1">
        <v>33</v>
      </c>
      <c r="L24" s="1">
        <v>36</v>
      </c>
      <c r="M24" s="1">
        <v>30</v>
      </c>
    </row>
    <row r="25" spans="2:13" ht="19.5" customHeight="1" x14ac:dyDescent="0.45">
      <c r="B25" s="42" t="s">
        <v>134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21</v>
      </c>
      <c r="J25" s="1">
        <v>40</v>
      </c>
      <c r="K25" s="1">
        <v>30</v>
      </c>
      <c r="L25" s="1">
        <v>21</v>
      </c>
      <c r="M25" s="1">
        <v>49</v>
      </c>
    </row>
    <row r="26" spans="2:13" ht="19.5" customHeight="1" x14ac:dyDescent="0.45">
      <c r="B26" s="42" t="s">
        <v>148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47</v>
      </c>
      <c r="K26" s="1">
        <v>45</v>
      </c>
      <c r="L26" s="1">
        <v>53</v>
      </c>
      <c r="M26" s="1">
        <v>39</v>
      </c>
    </row>
    <row r="27" spans="2:13" ht="19.5" customHeight="1" x14ac:dyDescent="0.45">
      <c r="B27" s="42" t="s">
        <v>123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24</v>
      </c>
      <c r="K27" s="1">
        <v>31</v>
      </c>
      <c r="L27" s="1">
        <v>28</v>
      </c>
      <c r="M27" s="1">
        <v>28</v>
      </c>
    </row>
    <row r="28" spans="2:13" ht="19.5" customHeight="1" x14ac:dyDescent="0.45">
      <c r="B28" s="42" t="s">
        <v>142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19</v>
      </c>
      <c r="K28" s="1">
        <v>15</v>
      </c>
      <c r="L28" s="1">
        <v>50</v>
      </c>
      <c r="M28" s="1">
        <v>14</v>
      </c>
    </row>
    <row r="29" spans="2:13" ht="19.5" customHeight="1" x14ac:dyDescent="0.45">
      <c r="B29" s="42" t="s">
        <v>128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42</v>
      </c>
      <c r="J29" s="1">
        <v>38</v>
      </c>
      <c r="K29" s="1">
        <v>55</v>
      </c>
      <c r="L29" s="1">
        <v>19</v>
      </c>
      <c r="M29" s="1">
        <v>30</v>
      </c>
    </row>
    <row r="30" spans="2:13" ht="19.5" customHeight="1" x14ac:dyDescent="0.45">
      <c r="B30" s="42" t="s">
        <v>144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16</v>
      </c>
      <c r="K30" s="1">
        <v>19</v>
      </c>
      <c r="L30" s="1">
        <v>19</v>
      </c>
      <c r="M30" s="1">
        <v>10</v>
      </c>
    </row>
    <row r="31" spans="2:13" ht="19.5" customHeight="1" x14ac:dyDescent="0.45">
      <c r="B31" s="42" t="s">
        <v>130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47</v>
      </c>
      <c r="J31" s="1">
        <v>41</v>
      </c>
      <c r="K31" s="1">
        <v>39</v>
      </c>
      <c r="L31" s="1">
        <v>24</v>
      </c>
      <c r="M31" s="1">
        <v>37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-2.2729290679353094</v>
      </c>
      <c r="J38" s="76">
        <f ca="1">$G38*(RAND()-0.5)</f>
        <v>1.5190503108253717</v>
      </c>
      <c r="K38" s="76">
        <f ca="1">$G38*(RAND()-0.5)</f>
        <v>-3.4340273703366888</v>
      </c>
      <c r="L38" s="76">
        <f ca="1">$G38*(RAND()-0.5)</f>
        <v>9.8160579541946014E-2</v>
      </c>
      <c r="M38" s="76">
        <f ca="1">$G38*(RAND()-0.5)</f>
        <v>-0.1683755422335953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0.99227475769340712</v>
      </c>
      <c r="J40" s="76">
        <f>CORREL($C$3:$C$31,J$3:J$31)</f>
        <v>0.45923523731133725</v>
      </c>
      <c r="K40" s="76">
        <f>CORREL($C$3:$C$31,K$3:K$31)</f>
        <v>0.58323360463003704</v>
      </c>
      <c r="L40" s="76">
        <f>CORREL($C$3:$C$31,L$3:L$31)</f>
        <v>0.2156054732914319</v>
      </c>
      <c r="M40" s="76">
        <f>CORREL($C$3:$C$31,M$3:M$31)</f>
        <v>0.35938953910853022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3BFA-4A14-48D0-81B7-1B0425FCFBD6}">
  <sheetPr codeName="Sheet120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s="39" customFormat="1" ht="45" customHeight="1" x14ac:dyDescent="0.35">
      <c r="A1" s="9"/>
      <c r="B1" s="2"/>
    </row>
    <row r="2" spans="1:13" ht="50.15" customHeight="1" x14ac:dyDescent="0.35">
      <c r="B2" s="41" t="s">
        <v>122</v>
      </c>
      <c r="C2" s="41" t="s">
        <v>161</v>
      </c>
      <c r="D2" s="41" t="s">
        <v>160</v>
      </c>
      <c r="E2" s="41" t="s">
        <v>154</v>
      </c>
      <c r="F2" s="41" t="s">
        <v>152</v>
      </c>
      <c r="G2" s="41" t="s">
        <v>155</v>
      </c>
      <c r="H2" s="41" t="s">
        <v>162</v>
      </c>
      <c r="I2" s="41" t="s">
        <v>159</v>
      </c>
      <c r="J2" s="41" t="s">
        <v>156</v>
      </c>
      <c r="K2" s="41" t="s">
        <v>153</v>
      </c>
      <c r="L2" s="41" t="s">
        <v>158</v>
      </c>
      <c r="M2" s="41" t="s">
        <v>157</v>
      </c>
    </row>
    <row r="3" spans="1:13" ht="19.5" customHeight="1" x14ac:dyDescent="0.45">
      <c r="B3" s="46" t="s">
        <v>133</v>
      </c>
      <c r="C3" s="10">
        <v>22</v>
      </c>
      <c r="D3" s="10">
        <v>19</v>
      </c>
      <c r="E3" s="10">
        <v>43</v>
      </c>
      <c r="F3" s="10">
        <v>87</v>
      </c>
      <c r="G3" s="10">
        <v>23</v>
      </c>
      <c r="H3" s="10">
        <v>20</v>
      </c>
      <c r="I3" s="10">
        <v>25</v>
      </c>
      <c r="J3" s="10">
        <v>44</v>
      </c>
      <c r="K3" s="11">
        <v>23</v>
      </c>
      <c r="L3" s="11">
        <v>22</v>
      </c>
      <c r="M3" s="11">
        <v>42</v>
      </c>
    </row>
    <row r="4" spans="1:13" ht="19.5" customHeight="1" x14ac:dyDescent="0.45">
      <c r="B4" s="42" t="s">
        <v>129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21</v>
      </c>
      <c r="K4" s="12">
        <v>55</v>
      </c>
      <c r="L4" s="12">
        <v>37</v>
      </c>
      <c r="M4" s="12">
        <v>24</v>
      </c>
    </row>
    <row r="5" spans="1:13" ht="19.5" customHeight="1" x14ac:dyDescent="0.45">
      <c r="B5" s="46" t="s">
        <v>143</v>
      </c>
      <c r="C5" s="10">
        <v>38</v>
      </c>
      <c r="D5" s="10">
        <v>15</v>
      </c>
      <c r="E5" s="10">
        <v>83</v>
      </c>
      <c r="F5" s="10">
        <v>78</v>
      </c>
      <c r="G5" s="10">
        <v>38</v>
      </c>
      <c r="H5" s="10">
        <v>62</v>
      </c>
      <c r="I5" s="10">
        <v>43</v>
      </c>
      <c r="J5" s="10">
        <v>39</v>
      </c>
      <c r="K5" s="11">
        <v>37</v>
      </c>
      <c r="L5" s="11">
        <v>17</v>
      </c>
      <c r="M5" s="11">
        <v>35</v>
      </c>
    </row>
    <row r="6" spans="1:13" ht="19.5" customHeight="1" x14ac:dyDescent="0.45">
      <c r="B6" s="42" t="s">
        <v>140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12</v>
      </c>
      <c r="K6" s="12">
        <v>26</v>
      </c>
      <c r="L6" s="12">
        <v>51</v>
      </c>
      <c r="M6" s="12">
        <v>22</v>
      </c>
    </row>
    <row r="7" spans="1:13" ht="19.5" customHeight="1" x14ac:dyDescent="0.45">
      <c r="B7" s="46" t="s">
        <v>127</v>
      </c>
      <c r="C7" s="10">
        <v>21</v>
      </c>
      <c r="D7" s="10">
        <v>23</v>
      </c>
      <c r="E7" s="10">
        <v>33</v>
      </c>
      <c r="F7" s="10">
        <v>33</v>
      </c>
      <c r="G7" s="10">
        <v>11</v>
      </c>
      <c r="H7" s="10">
        <v>40</v>
      </c>
      <c r="I7" s="10">
        <v>24</v>
      </c>
      <c r="J7" s="10">
        <v>39</v>
      </c>
      <c r="K7" s="11">
        <v>20</v>
      </c>
      <c r="L7" s="11">
        <v>26</v>
      </c>
      <c r="M7" s="11">
        <v>45</v>
      </c>
    </row>
    <row r="8" spans="1:13" ht="19.5" customHeight="1" x14ac:dyDescent="0.45">
      <c r="B8" s="42" t="s">
        <v>135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22</v>
      </c>
      <c r="K8" s="12">
        <v>26</v>
      </c>
      <c r="L8" s="12">
        <v>16</v>
      </c>
      <c r="M8" s="12">
        <v>30</v>
      </c>
    </row>
    <row r="9" spans="1:13" ht="19.5" customHeight="1" x14ac:dyDescent="0.45">
      <c r="B9" s="46" t="s">
        <v>124</v>
      </c>
      <c r="C9" s="10">
        <v>24</v>
      </c>
      <c r="D9" s="10">
        <v>40</v>
      </c>
      <c r="E9" s="10">
        <v>40</v>
      </c>
      <c r="F9" s="10">
        <v>34</v>
      </c>
      <c r="G9" s="10">
        <v>28</v>
      </c>
      <c r="H9" s="10">
        <v>73</v>
      </c>
      <c r="I9" s="10">
        <v>27</v>
      </c>
      <c r="J9" s="10">
        <v>29</v>
      </c>
      <c r="K9" s="11">
        <v>20</v>
      </c>
      <c r="L9" s="11">
        <v>44</v>
      </c>
      <c r="M9" s="11">
        <v>35</v>
      </c>
    </row>
    <row r="10" spans="1:13" ht="19.5" customHeight="1" x14ac:dyDescent="0.45">
      <c r="B10" s="42" t="s">
        <v>138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81</v>
      </c>
      <c r="K10" s="12">
        <v>60</v>
      </c>
      <c r="L10" s="12">
        <v>31</v>
      </c>
      <c r="M10" s="12">
        <v>80</v>
      </c>
    </row>
    <row r="11" spans="1:13" ht="19.5" customHeight="1" x14ac:dyDescent="0.45">
      <c r="B11" s="46" t="s">
        <v>137</v>
      </c>
      <c r="C11" s="10">
        <v>55</v>
      </c>
      <c r="D11" s="10">
        <v>17</v>
      </c>
      <c r="E11" s="10">
        <v>20</v>
      </c>
      <c r="F11" s="10">
        <v>68</v>
      </c>
      <c r="G11" s="10">
        <v>59</v>
      </c>
      <c r="H11" s="10">
        <v>84</v>
      </c>
      <c r="I11" s="10">
        <v>62</v>
      </c>
      <c r="J11" s="10">
        <v>42</v>
      </c>
      <c r="K11" s="11">
        <v>44</v>
      </c>
      <c r="L11" s="11">
        <v>19</v>
      </c>
      <c r="M11" s="11">
        <v>33</v>
      </c>
    </row>
    <row r="12" spans="1:13" ht="19.5" customHeight="1" x14ac:dyDescent="0.45">
      <c r="B12" s="42" t="s">
        <v>146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16</v>
      </c>
      <c r="K12" s="12">
        <v>26</v>
      </c>
      <c r="L12" s="12">
        <v>24</v>
      </c>
      <c r="M12" s="12">
        <v>20</v>
      </c>
    </row>
    <row r="13" spans="1:13" ht="19.5" customHeight="1" x14ac:dyDescent="0.45">
      <c r="B13" s="46" t="s">
        <v>136</v>
      </c>
      <c r="C13" s="10">
        <v>42</v>
      </c>
      <c r="D13" s="10">
        <v>54</v>
      </c>
      <c r="E13" s="10">
        <v>88</v>
      </c>
      <c r="F13" s="10">
        <v>32</v>
      </c>
      <c r="G13" s="10">
        <v>73</v>
      </c>
      <c r="H13" s="10">
        <v>72</v>
      </c>
      <c r="I13" s="10">
        <v>47</v>
      </c>
      <c r="J13" s="10">
        <v>32</v>
      </c>
      <c r="K13" s="11">
        <v>21</v>
      </c>
      <c r="L13" s="11">
        <v>60</v>
      </c>
      <c r="M13" s="11">
        <v>26</v>
      </c>
    </row>
    <row r="14" spans="1:13" ht="19.5" customHeight="1" x14ac:dyDescent="0.45">
      <c r="B14" s="42" t="s">
        <v>149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42</v>
      </c>
      <c r="K14" s="12">
        <v>50</v>
      </c>
      <c r="L14" s="12">
        <v>28</v>
      </c>
      <c r="M14" s="12">
        <v>34</v>
      </c>
    </row>
    <row r="15" spans="1:13" ht="19.5" customHeight="1" x14ac:dyDescent="0.45">
      <c r="B15" s="46" t="s">
        <v>139</v>
      </c>
      <c r="C15" s="10">
        <v>46</v>
      </c>
      <c r="D15" s="10">
        <v>36</v>
      </c>
      <c r="E15" s="10">
        <v>77</v>
      </c>
      <c r="F15" s="10">
        <v>46</v>
      </c>
      <c r="G15" s="10">
        <v>14</v>
      </c>
      <c r="H15" s="10">
        <v>57</v>
      </c>
      <c r="I15" s="10">
        <v>53</v>
      </c>
      <c r="J15" s="10">
        <v>54</v>
      </c>
      <c r="K15" s="11">
        <v>45</v>
      </c>
      <c r="L15" s="11">
        <v>40</v>
      </c>
      <c r="M15" s="11">
        <v>45</v>
      </c>
    </row>
    <row r="16" spans="1:13" ht="19.5" customHeight="1" x14ac:dyDescent="0.45">
      <c r="B16" s="42" t="s">
        <v>150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41</v>
      </c>
      <c r="K16" s="12">
        <v>35</v>
      </c>
      <c r="L16" s="12">
        <v>36</v>
      </c>
      <c r="M16" s="12">
        <v>35</v>
      </c>
    </row>
    <row r="17" spans="2:13" ht="19.5" customHeight="1" x14ac:dyDescent="0.45">
      <c r="B17" s="46" t="s">
        <v>126</v>
      </c>
      <c r="C17" s="10">
        <v>61</v>
      </c>
      <c r="D17" s="10">
        <v>25</v>
      </c>
      <c r="E17" s="10">
        <v>55</v>
      </c>
      <c r="F17" s="10">
        <v>90</v>
      </c>
      <c r="G17" s="10">
        <v>41</v>
      </c>
      <c r="H17" s="10">
        <v>65</v>
      </c>
      <c r="I17" s="10">
        <v>68</v>
      </c>
      <c r="J17" s="10">
        <v>39</v>
      </c>
      <c r="K17" s="11">
        <v>39</v>
      </c>
      <c r="L17" s="11">
        <v>28</v>
      </c>
      <c r="M17" s="11">
        <v>34</v>
      </c>
    </row>
    <row r="18" spans="2:13" ht="19.5" customHeight="1" x14ac:dyDescent="0.45">
      <c r="B18" s="42" t="s">
        <v>131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24</v>
      </c>
      <c r="K18" s="12">
        <v>19</v>
      </c>
      <c r="L18" s="12">
        <v>25</v>
      </c>
      <c r="M18" s="12">
        <v>25</v>
      </c>
    </row>
    <row r="19" spans="2:13" ht="19.5" customHeight="1" x14ac:dyDescent="0.45">
      <c r="B19" s="46" t="s">
        <v>132</v>
      </c>
      <c r="C19" s="10">
        <v>25</v>
      </c>
      <c r="D19" s="10">
        <v>11</v>
      </c>
      <c r="E19" s="10">
        <v>61</v>
      </c>
      <c r="F19" s="10">
        <v>27</v>
      </c>
      <c r="G19" s="10">
        <v>15</v>
      </c>
      <c r="H19" s="10">
        <v>20</v>
      </c>
      <c r="I19" s="10">
        <v>28</v>
      </c>
      <c r="J19" s="10">
        <v>47</v>
      </c>
      <c r="K19" s="11">
        <v>37</v>
      </c>
      <c r="L19" s="11">
        <v>12</v>
      </c>
      <c r="M19" s="11">
        <v>47</v>
      </c>
    </row>
    <row r="20" spans="2:13" ht="19.5" customHeight="1" x14ac:dyDescent="0.45">
      <c r="B20" s="42" t="s">
        <v>145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42</v>
      </c>
      <c r="K20" s="12">
        <v>44</v>
      </c>
      <c r="L20" s="12">
        <v>47</v>
      </c>
      <c r="M20" s="12">
        <v>51</v>
      </c>
    </row>
    <row r="21" spans="2:13" ht="19.5" customHeight="1" x14ac:dyDescent="0.45">
      <c r="B21" s="46" t="s">
        <v>147</v>
      </c>
      <c r="C21" s="10">
        <v>64</v>
      </c>
      <c r="D21" s="10">
        <v>50</v>
      </c>
      <c r="E21" s="10">
        <v>42</v>
      </c>
      <c r="F21" s="10">
        <v>55</v>
      </c>
      <c r="G21" s="10">
        <v>63</v>
      </c>
      <c r="H21" s="10">
        <v>34</v>
      </c>
      <c r="I21" s="10">
        <v>71</v>
      </c>
      <c r="J21" s="10">
        <v>69</v>
      </c>
      <c r="K21" s="11">
        <v>76</v>
      </c>
      <c r="L21" s="11">
        <v>56</v>
      </c>
      <c r="M21" s="11">
        <v>78</v>
      </c>
    </row>
    <row r="22" spans="2:13" ht="19.5" customHeight="1" x14ac:dyDescent="0.45">
      <c r="B22" s="42" t="s">
        <v>151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27</v>
      </c>
      <c r="K22" s="12">
        <v>34</v>
      </c>
      <c r="L22" s="12">
        <v>35</v>
      </c>
      <c r="M22" s="12">
        <v>25</v>
      </c>
    </row>
    <row r="23" spans="2:13" ht="19.5" customHeight="1" x14ac:dyDescent="0.45">
      <c r="B23" s="46" t="s">
        <v>125</v>
      </c>
      <c r="C23" s="10">
        <v>49</v>
      </c>
      <c r="D23" s="10">
        <v>31</v>
      </c>
      <c r="E23" s="10">
        <v>49</v>
      </c>
      <c r="F23" s="10">
        <v>86</v>
      </c>
      <c r="G23" s="10">
        <v>18</v>
      </c>
      <c r="H23" s="10">
        <v>80</v>
      </c>
      <c r="I23" s="10">
        <v>56</v>
      </c>
      <c r="J23" s="10">
        <v>22</v>
      </c>
      <c r="K23" s="11">
        <v>23</v>
      </c>
      <c r="L23" s="11">
        <v>35</v>
      </c>
      <c r="M23" s="11">
        <v>29</v>
      </c>
    </row>
    <row r="24" spans="2:13" ht="19.5" customHeight="1" x14ac:dyDescent="0.45">
      <c r="B24" s="42" t="s">
        <v>141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26</v>
      </c>
      <c r="K24" s="12">
        <v>33</v>
      </c>
      <c r="L24" s="12">
        <v>36</v>
      </c>
      <c r="M24" s="12">
        <v>30</v>
      </c>
    </row>
    <row r="25" spans="2:13" ht="19.5" customHeight="1" x14ac:dyDescent="0.45">
      <c r="B25" s="46" t="s">
        <v>134</v>
      </c>
      <c r="C25" s="10">
        <v>18</v>
      </c>
      <c r="D25" s="10">
        <v>18</v>
      </c>
      <c r="E25" s="10">
        <v>73</v>
      </c>
      <c r="F25" s="10">
        <v>52</v>
      </c>
      <c r="G25" s="10">
        <v>27</v>
      </c>
      <c r="H25" s="10">
        <v>42</v>
      </c>
      <c r="I25" s="10">
        <v>21</v>
      </c>
      <c r="J25" s="10">
        <v>40</v>
      </c>
      <c r="K25" s="11">
        <v>30</v>
      </c>
      <c r="L25" s="11">
        <v>21</v>
      </c>
      <c r="M25" s="11">
        <v>49</v>
      </c>
    </row>
    <row r="26" spans="2:13" ht="19.5" customHeight="1" x14ac:dyDescent="0.45">
      <c r="B26" s="42" t="s">
        <v>148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47</v>
      </c>
      <c r="K26" s="12">
        <v>45</v>
      </c>
      <c r="L26" s="12">
        <v>53</v>
      </c>
      <c r="M26" s="12">
        <v>39</v>
      </c>
    </row>
    <row r="27" spans="2:13" ht="19.5" customHeight="1" x14ac:dyDescent="0.45">
      <c r="B27" s="46" t="s">
        <v>123</v>
      </c>
      <c r="C27" s="10">
        <v>33</v>
      </c>
      <c r="D27" s="10">
        <v>25</v>
      </c>
      <c r="E27" s="10">
        <v>50</v>
      </c>
      <c r="F27" s="10">
        <v>35</v>
      </c>
      <c r="G27" s="10">
        <v>70</v>
      </c>
      <c r="H27" s="10">
        <v>42</v>
      </c>
      <c r="I27" s="10">
        <v>37</v>
      </c>
      <c r="J27" s="10">
        <v>24</v>
      </c>
      <c r="K27" s="11">
        <v>31</v>
      </c>
      <c r="L27" s="11">
        <v>28</v>
      </c>
      <c r="M27" s="11">
        <v>28</v>
      </c>
    </row>
    <row r="28" spans="2:13" ht="19.5" customHeight="1" x14ac:dyDescent="0.45">
      <c r="B28" s="42" t="s">
        <v>142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19</v>
      </c>
      <c r="K28" s="12">
        <v>15</v>
      </c>
      <c r="L28" s="12">
        <v>50</v>
      </c>
      <c r="M28" s="12">
        <v>14</v>
      </c>
    </row>
    <row r="29" spans="2:13" ht="19.5" customHeight="1" x14ac:dyDescent="0.45">
      <c r="B29" s="46" t="s">
        <v>128</v>
      </c>
      <c r="C29" s="10">
        <v>37</v>
      </c>
      <c r="D29" s="10">
        <v>17</v>
      </c>
      <c r="E29" s="10">
        <v>47</v>
      </c>
      <c r="F29" s="10">
        <v>41</v>
      </c>
      <c r="G29" s="10">
        <v>14</v>
      </c>
      <c r="H29" s="10">
        <v>59</v>
      </c>
      <c r="I29" s="10">
        <v>42</v>
      </c>
      <c r="J29" s="10">
        <v>38</v>
      </c>
      <c r="K29" s="11">
        <v>55</v>
      </c>
      <c r="L29" s="11">
        <v>19</v>
      </c>
      <c r="M29" s="11">
        <v>30</v>
      </c>
    </row>
    <row r="30" spans="2:13" ht="19.5" customHeight="1" x14ac:dyDescent="0.45">
      <c r="B30" s="42" t="s">
        <v>144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16</v>
      </c>
      <c r="K30" s="12">
        <v>19</v>
      </c>
      <c r="L30" s="12">
        <v>19</v>
      </c>
      <c r="M30" s="12">
        <v>10</v>
      </c>
    </row>
    <row r="31" spans="2:13" ht="19.5" customHeight="1" x14ac:dyDescent="0.45">
      <c r="B31" s="46" t="s">
        <v>130</v>
      </c>
      <c r="C31" s="10">
        <v>42</v>
      </c>
      <c r="D31" s="10">
        <v>21</v>
      </c>
      <c r="E31" s="10">
        <v>80</v>
      </c>
      <c r="F31" s="10">
        <v>54</v>
      </c>
      <c r="G31" s="10">
        <v>33</v>
      </c>
      <c r="H31" s="10">
        <v>69</v>
      </c>
      <c r="I31" s="10">
        <v>47</v>
      </c>
      <c r="J31" s="10">
        <v>41</v>
      </c>
      <c r="K31" s="11">
        <v>39</v>
      </c>
      <c r="L31" s="11">
        <v>24</v>
      </c>
      <c r="M31" s="11">
        <v>37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6.8883617047569947</v>
      </c>
      <c r="J38" s="76">
        <f ca="1">$G38*(RAND()-0.5)</f>
        <v>1.1524724487984894</v>
      </c>
      <c r="K38" s="76">
        <f ca="1">$G38*(RAND()-0.5)</f>
        <v>-4.0311163518178361</v>
      </c>
      <c r="L38" s="76">
        <f ca="1">$G38*(RAND()-0.5)</f>
        <v>-0.4981068881605244</v>
      </c>
      <c r="M38" s="76">
        <f ca="1">$G38*(RAND()-0.5)</f>
        <v>-6.4491339175381714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0.99227475769340712</v>
      </c>
      <c r="J40" s="76">
        <f>CORREL($C$3:$C$31,J$3:J$31)</f>
        <v>0.45923523731133725</v>
      </c>
      <c r="K40" s="76">
        <f>CORREL($C$3:$C$31,K$3:K$31)</f>
        <v>0.58323360463003704</v>
      </c>
      <c r="L40" s="76">
        <f>CORREL($C$3:$C$31,L$3:L$31)</f>
        <v>0.2156054732914319</v>
      </c>
      <c r="M40" s="76">
        <f>CORREL($C$3:$C$31,M$3:M$31)</f>
        <v>0.35938953910853022</v>
      </c>
    </row>
    <row r="41" spans="2:13" ht="18.5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9E74B-1F15-4F2B-B196-31768DF04021}">
  <sheetPr codeName="Sheet121"/>
  <dimension ref="A1:M42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48" t="s">
        <v>122</v>
      </c>
      <c r="C2" s="41" t="s">
        <v>153</v>
      </c>
      <c r="D2" s="41" t="s">
        <v>160</v>
      </c>
      <c r="E2" s="41" t="s">
        <v>156</v>
      </c>
      <c r="F2" s="41" t="s">
        <v>159</v>
      </c>
      <c r="G2" s="41" t="s">
        <v>162</v>
      </c>
      <c r="H2" s="41" t="s">
        <v>158</v>
      </c>
      <c r="I2" s="41" t="s">
        <v>157</v>
      </c>
      <c r="J2" s="41" t="s">
        <v>161</v>
      </c>
      <c r="K2" s="41" t="s">
        <v>154</v>
      </c>
      <c r="L2" s="41" t="s">
        <v>155</v>
      </c>
      <c r="M2" s="41" t="s">
        <v>152</v>
      </c>
    </row>
    <row r="3" spans="2:13" ht="19.5" customHeight="1" x14ac:dyDescent="0.45">
      <c r="B3" s="42" t="s">
        <v>145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20</v>
      </c>
      <c r="J3" s="1">
        <v>21</v>
      </c>
      <c r="K3" s="1">
        <v>26</v>
      </c>
      <c r="L3" s="1">
        <v>25</v>
      </c>
      <c r="M3" s="1">
        <v>22</v>
      </c>
    </row>
    <row r="4" spans="2:13" ht="19.5" customHeight="1" x14ac:dyDescent="0.45">
      <c r="B4" s="42" t="s">
        <v>124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27</v>
      </c>
      <c r="J4" s="1">
        <v>43</v>
      </c>
      <c r="K4" s="1">
        <v>33</v>
      </c>
      <c r="L4" s="1">
        <v>40</v>
      </c>
      <c r="M4" s="1">
        <v>32</v>
      </c>
    </row>
    <row r="5" spans="2:13" ht="19.5" customHeight="1" x14ac:dyDescent="0.45">
      <c r="B5" s="42" t="s">
        <v>142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38</v>
      </c>
      <c r="J5" s="1">
        <v>62</v>
      </c>
      <c r="K5" s="1">
        <v>43</v>
      </c>
      <c r="L5" s="1">
        <v>53</v>
      </c>
      <c r="M5" s="1">
        <v>43</v>
      </c>
    </row>
    <row r="6" spans="2:13" ht="19.5" customHeight="1" x14ac:dyDescent="0.45">
      <c r="B6" s="42" t="s">
        <v>150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28</v>
      </c>
      <c r="J6" s="1">
        <v>24</v>
      </c>
      <c r="K6" s="1">
        <v>29</v>
      </c>
      <c r="L6" s="1">
        <v>16</v>
      </c>
      <c r="M6" s="1">
        <v>30</v>
      </c>
    </row>
    <row r="7" spans="2:13" ht="19.5" customHeight="1" x14ac:dyDescent="0.45">
      <c r="B7" s="42" t="s">
        <v>133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20</v>
      </c>
      <c r="J7" s="1">
        <v>21</v>
      </c>
      <c r="K7" s="1">
        <v>11</v>
      </c>
      <c r="L7" s="1">
        <v>19</v>
      </c>
      <c r="M7" s="1">
        <v>25</v>
      </c>
    </row>
    <row r="8" spans="2:13" ht="19.5" customHeight="1" x14ac:dyDescent="0.45">
      <c r="B8" s="42" t="s">
        <v>139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33</v>
      </c>
      <c r="J8" s="1">
        <v>70</v>
      </c>
      <c r="K8" s="1">
        <v>28</v>
      </c>
      <c r="L8" s="1">
        <v>36</v>
      </c>
      <c r="M8" s="1">
        <v>32</v>
      </c>
    </row>
    <row r="9" spans="2:13" ht="19.5" customHeight="1" x14ac:dyDescent="0.45">
      <c r="B9" s="42" t="s">
        <v>134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26</v>
      </c>
      <c r="J9" s="1">
        <v>27</v>
      </c>
      <c r="K9" s="1">
        <v>31</v>
      </c>
      <c r="L9" s="1">
        <v>44</v>
      </c>
      <c r="M9" s="1">
        <v>28</v>
      </c>
    </row>
    <row r="10" spans="2:13" ht="19.5" customHeight="1" x14ac:dyDescent="0.45">
      <c r="B10" s="42" t="s">
        <v>127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47</v>
      </c>
      <c r="J10" s="1">
        <v>43</v>
      </c>
      <c r="K10" s="1">
        <v>47</v>
      </c>
      <c r="L10" s="1">
        <v>36</v>
      </c>
      <c r="M10" s="1">
        <v>50</v>
      </c>
    </row>
    <row r="11" spans="2:13" ht="19.5" customHeight="1" x14ac:dyDescent="0.45">
      <c r="B11" s="42" t="s">
        <v>146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24</v>
      </c>
      <c r="J11" s="1">
        <v>62</v>
      </c>
      <c r="K11" s="1">
        <v>22</v>
      </c>
      <c r="L11" s="1">
        <v>19</v>
      </c>
      <c r="M11" s="1">
        <v>19</v>
      </c>
    </row>
    <row r="12" spans="2:13" ht="19.5" customHeight="1" x14ac:dyDescent="0.45">
      <c r="B12" s="42" t="s">
        <v>123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17</v>
      </c>
      <c r="J12" s="1">
        <v>65</v>
      </c>
      <c r="K12" s="1">
        <v>19</v>
      </c>
      <c r="L12" s="1">
        <v>37</v>
      </c>
      <c r="M12" s="1">
        <v>20</v>
      </c>
    </row>
    <row r="13" spans="2:13" ht="19.5" customHeight="1" x14ac:dyDescent="0.45">
      <c r="B13" s="42" t="s">
        <v>136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12</v>
      </c>
      <c r="J13" s="1">
        <v>40</v>
      </c>
      <c r="K13" s="1">
        <v>15</v>
      </c>
      <c r="L13" s="1">
        <v>35</v>
      </c>
      <c r="M13" s="1">
        <v>11</v>
      </c>
    </row>
    <row r="14" spans="2:13" ht="19.5" customHeight="1" x14ac:dyDescent="0.45">
      <c r="B14" s="42" t="s">
        <v>141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52</v>
      </c>
      <c r="J14" s="1">
        <v>36</v>
      </c>
      <c r="K14" s="1">
        <v>51</v>
      </c>
      <c r="L14" s="1">
        <v>47</v>
      </c>
      <c r="M14" s="1">
        <v>52</v>
      </c>
    </row>
    <row r="15" spans="2:13" ht="19.5" customHeight="1" x14ac:dyDescent="0.45">
      <c r="B15" s="42" t="s">
        <v>149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27</v>
      </c>
      <c r="J15" s="1">
        <v>43</v>
      </c>
      <c r="K15" s="1">
        <v>30</v>
      </c>
      <c r="L15" s="1">
        <v>17</v>
      </c>
      <c r="M15" s="1">
        <v>27</v>
      </c>
    </row>
    <row r="16" spans="2:13" ht="19.5" customHeight="1" x14ac:dyDescent="0.45">
      <c r="B16" s="42" t="s">
        <v>143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23</v>
      </c>
      <c r="J16" s="1">
        <v>21</v>
      </c>
      <c r="K16" s="1">
        <v>19</v>
      </c>
      <c r="L16" s="1">
        <v>21</v>
      </c>
      <c r="M16" s="1">
        <v>17</v>
      </c>
    </row>
    <row r="17" spans="2:13" ht="19.5" customHeight="1" x14ac:dyDescent="0.45">
      <c r="B17" s="42" t="s">
        <v>131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14</v>
      </c>
      <c r="J17" s="1">
        <v>42</v>
      </c>
      <c r="K17" s="1">
        <v>12</v>
      </c>
      <c r="L17" s="1">
        <v>19</v>
      </c>
      <c r="M17" s="1">
        <v>11</v>
      </c>
    </row>
    <row r="18" spans="2:13" ht="19.5" customHeight="1" x14ac:dyDescent="0.45">
      <c r="B18" s="42" t="s">
        <v>138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25</v>
      </c>
      <c r="J18" s="1">
        <v>47</v>
      </c>
      <c r="K18" s="1">
        <v>27</v>
      </c>
      <c r="L18" s="1">
        <v>60</v>
      </c>
      <c r="M18" s="1">
        <v>21</v>
      </c>
    </row>
    <row r="19" spans="2:13" ht="19.5" customHeight="1" x14ac:dyDescent="0.45">
      <c r="B19" s="42" t="s">
        <v>135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31</v>
      </c>
      <c r="J19" s="1">
        <v>25</v>
      </c>
      <c r="K19" s="1">
        <v>15</v>
      </c>
      <c r="L19" s="1">
        <v>22</v>
      </c>
      <c r="M19" s="1">
        <v>35</v>
      </c>
    </row>
    <row r="20" spans="2:13" ht="19.5" customHeight="1" x14ac:dyDescent="0.45">
      <c r="B20" s="42" t="s">
        <v>151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46</v>
      </c>
      <c r="J20" s="1">
        <v>71</v>
      </c>
      <c r="K20" s="1">
        <v>38</v>
      </c>
      <c r="L20" s="1">
        <v>56</v>
      </c>
      <c r="M20" s="1">
        <v>42</v>
      </c>
    </row>
    <row r="21" spans="2:13" ht="19.5" customHeight="1" x14ac:dyDescent="0.45">
      <c r="B21" s="42" t="s">
        <v>130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48</v>
      </c>
      <c r="J21" s="1">
        <v>59</v>
      </c>
      <c r="K21" s="1">
        <v>45</v>
      </c>
      <c r="L21" s="1">
        <v>31</v>
      </c>
      <c r="M21" s="1">
        <v>47</v>
      </c>
    </row>
    <row r="22" spans="2:13" ht="19.5" customHeight="1" x14ac:dyDescent="0.45">
      <c r="B22" s="42" t="s">
        <v>137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23</v>
      </c>
      <c r="J22" s="1">
        <v>24</v>
      </c>
      <c r="K22" s="1">
        <v>33</v>
      </c>
      <c r="L22" s="1">
        <v>26</v>
      </c>
      <c r="M22" s="1">
        <v>25</v>
      </c>
    </row>
    <row r="23" spans="2:13" ht="19.5" customHeight="1" x14ac:dyDescent="0.45">
      <c r="B23" s="42" t="s">
        <v>128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19</v>
      </c>
      <c r="J23" s="1">
        <v>47</v>
      </c>
      <c r="K23" s="1">
        <v>22</v>
      </c>
      <c r="L23" s="1">
        <v>24</v>
      </c>
      <c r="M23" s="1">
        <v>14</v>
      </c>
    </row>
    <row r="24" spans="2:13" ht="19.5" customHeight="1" x14ac:dyDescent="0.45">
      <c r="B24" s="42" t="s">
        <v>129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31</v>
      </c>
      <c r="J24" s="1">
        <v>23</v>
      </c>
      <c r="K24" s="1">
        <v>34</v>
      </c>
      <c r="L24" s="1">
        <v>50</v>
      </c>
      <c r="M24" s="1">
        <v>32</v>
      </c>
    </row>
    <row r="25" spans="2:13" ht="19.5" customHeight="1" x14ac:dyDescent="0.45">
      <c r="B25" s="42" t="s">
        <v>148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36</v>
      </c>
      <c r="J25" s="1">
        <v>56</v>
      </c>
      <c r="K25" s="1">
        <v>34</v>
      </c>
      <c r="L25" s="1">
        <v>35</v>
      </c>
      <c r="M25" s="1">
        <v>35</v>
      </c>
    </row>
    <row r="26" spans="2:13" ht="19.5" customHeight="1" x14ac:dyDescent="0.45">
      <c r="B26" s="42" t="s">
        <v>140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33</v>
      </c>
      <c r="J26" s="1">
        <v>32</v>
      </c>
      <c r="K26" s="1">
        <v>34</v>
      </c>
      <c r="L26" s="1">
        <v>28</v>
      </c>
      <c r="M26" s="1">
        <v>33</v>
      </c>
    </row>
    <row r="27" spans="2:13" ht="19.5" customHeight="1" x14ac:dyDescent="0.45">
      <c r="B27" s="42" t="s">
        <v>132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24</v>
      </c>
      <c r="J27" s="1">
        <v>15</v>
      </c>
      <c r="K27" s="1">
        <v>26</v>
      </c>
      <c r="L27" s="1">
        <v>24</v>
      </c>
      <c r="M27" s="1">
        <v>22</v>
      </c>
    </row>
    <row r="28" spans="2:13" ht="19.5" customHeight="1" x14ac:dyDescent="0.45">
      <c r="B28" s="42" t="s">
        <v>147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18</v>
      </c>
      <c r="J28" s="1">
        <v>37</v>
      </c>
      <c r="K28" s="1">
        <v>20</v>
      </c>
      <c r="L28" s="1">
        <v>28</v>
      </c>
      <c r="M28" s="1">
        <v>25</v>
      </c>
    </row>
    <row r="29" spans="2:13" ht="19.5" customHeight="1" x14ac:dyDescent="0.45">
      <c r="B29" s="42" t="s">
        <v>125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51</v>
      </c>
      <c r="J29" s="1">
        <v>46</v>
      </c>
      <c r="K29" s="1">
        <v>52</v>
      </c>
      <c r="L29" s="1">
        <v>51</v>
      </c>
      <c r="M29" s="1">
        <v>50</v>
      </c>
    </row>
    <row r="30" spans="2:13" ht="19.5" customHeight="1" x14ac:dyDescent="0.45">
      <c r="B30" s="42" t="s">
        <v>144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23</v>
      </c>
      <c r="J30" s="1">
        <v>28</v>
      </c>
      <c r="K30" s="1">
        <v>23</v>
      </c>
      <c r="L30" s="1">
        <v>28</v>
      </c>
      <c r="M30" s="1">
        <v>25</v>
      </c>
    </row>
    <row r="31" spans="2:13" ht="19.5" customHeight="1" x14ac:dyDescent="0.45">
      <c r="B31" s="42" t="s">
        <v>126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12</v>
      </c>
      <c r="J31" s="1">
        <v>18</v>
      </c>
      <c r="K31" s="1">
        <v>14</v>
      </c>
      <c r="L31" s="1">
        <v>12</v>
      </c>
      <c r="M31" s="1">
        <v>24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5" spans="2:13" x14ac:dyDescent="0.35">
      <c r="M35">
        <f>COUNTIF(I3:M31, "&lt;11")</f>
        <v>0</v>
      </c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7.0746194232624875</v>
      </c>
      <c r="J38" s="76">
        <f ca="1">$G38*(RAND()-0.5)</f>
        <v>0.11843960234780571</v>
      </c>
      <c r="K38" s="76">
        <f ca="1">$G38*(RAND()-0.5)</f>
        <v>-3.5990103139574363</v>
      </c>
      <c r="L38" s="76">
        <f ca="1">$G38*(RAND()-0.5)</f>
        <v>6.0797913444109062</v>
      </c>
      <c r="M38" s="76">
        <f ca="1">$G38*(RAND()-0.5)</f>
        <v>2.4947320381822005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0.53864796711395135</v>
      </c>
      <c r="J40" s="76">
        <f>CORREL($C$3:$C$31,J$3:J$31)</f>
        <v>0.42741410750041664</v>
      </c>
      <c r="K40" s="76">
        <f>CORREL($C$3:$C$31,K$3:K$31)</f>
        <v>0.60239987825751229</v>
      </c>
      <c r="L40" s="76">
        <f>CORREL($C$3:$C$31,L$3:L$31)</f>
        <v>0.99941483276183463</v>
      </c>
      <c r="M40" s="76">
        <f>CORREL($C$3:$C$31,M$3:M$31)</f>
        <v>0.48478464326720977</v>
      </c>
    </row>
    <row r="42" spans="2:13" ht="18.5" x14ac:dyDescent="0.35">
      <c r="B42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66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65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64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63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56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62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60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6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4D89-5C9E-48CD-853B-B3ECC5790454}">
  <sheetPr codeName="Sheet122"/>
  <dimension ref="A1:M42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41" t="s">
        <v>122</v>
      </c>
      <c r="C2" s="41" t="s">
        <v>153</v>
      </c>
      <c r="D2" s="41" t="s">
        <v>160</v>
      </c>
      <c r="E2" s="41" t="s">
        <v>156</v>
      </c>
      <c r="F2" s="41" t="s">
        <v>159</v>
      </c>
      <c r="G2" s="41" t="s">
        <v>162</v>
      </c>
      <c r="H2" s="41" t="s">
        <v>158</v>
      </c>
      <c r="I2" s="41" t="s">
        <v>157</v>
      </c>
      <c r="J2" s="41" t="s">
        <v>161</v>
      </c>
      <c r="K2" s="41" t="s">
        <v>154</v>
      </c>
      <c r="L2" s="41" t="s">
        <v>155</v>
      </c>
      <c r="M2" s="41" t="s">
        <v>152</v>
      </c>
    </row>
    <row r="3" spans="2:13" ht="19.5" customHeight="1" x14ac:dyDescent="0.45">
      <c r="B3" s="42" t="s">
        <v>145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20</v>
      </c>
      <c r="J3" s="1">
        <v>21</v>
      </c>
      <c r="K3" s="1">
        <v>26</v>
      </c>
      <c r="L3" s="1">
        <v>25</v>
      </c>
      <c r="M3" s="1">
        <v>22</v>
      </c>
    </row>
    <row r="4" spans="2:13" ht="19.5" customHeight="1" x14ac:dyDescent="0.45">
      <c r="B4" s="42" t="s">
        <v>124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27</v>
      </c>
      <c r="J4" s="1">
        <v>43</v>
      </c>
      <c r="K4" s="1">
        <v>33</v>
      </c>
      <c r="L4" s="1">
        <v>40</v>
      </c>
      <c r="M4" s="1">
        <v>32</v>
      </c>
    </row>
    <row r="5" spans="2:13" ht="19.5" customHeight="1" x14ac:dyDescent="0.45">
      <c r="B5" s="42" t="s">
        <v>142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38</v>
      </c>
      <c r="J5" s="1">
        <v>62</v>
      </c>
      <c r="K5" s="1">
        <v>43</v>
      </c>
      <c r="L5" s="1">
        <v>53</v>
      </c>
      <c r="M5" s="1">
        <v>43</v>
      </c>
    </row>
    <row r="6" spans="2:13" ht="19.5" customHeight="1" x14ac:dyDescent="0.45">
      <c r="B6" s="42" t="s">
        <v>150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28</v>
      </c>
      <c r="J6" s="1">
        <v>24</v>
      </c>
      <c r="K6" s="1">
        <v>29</v>
      </c>
      <c r="L6" s="1">
        <v>16</v>
      </c>
      <c r="M6" s="1">
        <v>30</v>
      </c>
    </row>
    <row r="7" spans="2:13" ht="19.5" customHeight="1" x14ac:dyDescent="0.45">
      <c r="B7" s="42" t="s">
        <v>133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20</v>
      </c>
      <c r="J7" s="1">
        <v>21</v>
      </c>
      <c r="K7" s="1">
        <v>11</v>
      </c>
      <c r="L7" s="1">
        <v>19</v>
      </c>
      <c r="M7" s="1">
        <v>25</v>
      </c>
    </row>
    <row r="8" spans="2:13" ht="19.5" customHeight="1" x14ac:dyDescent="0.45">
      <c r="B8" s="42" t="s">
        <v>139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33</v>
      </c>
      <c r="J8" s="1">
        <v>70</v>
      </c>
      <c r="K8" s="1">
        <v>28</v>
      </c>
      <c r="L8" s="1">
        <v>36</v>
      </c>
      <c r="M8" s="1">
        <v>32</v>
      </c>
    </row>
    <row r="9" spans="2:13" ht="19.5" customHeight="1" x14ac:dyDescent="0.45">
      <c r="B9" s="42" t="s">
        <v>134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26</v>
      </c>
      <c r="J9" s="1">
        <v>27</v>
      </c>
      <c r="K9" s="1">
        <v>31</v>
      </c>
      <c r="L9" s="1">
        <v>44</v>
      </c>
      <c r="M9" s="1">
        <v>28</v>
      </c>
    </row>
    <row r="10" spans="2:13" ht="19.5" customHeight="1" x14ac:dyDescent="0.45">
      <c r="B10" s="42" t="s">
        <v>127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47</v>
      </c>
      <c r="J10" s="1">
        <v>43</v>
      </c>
      <c r="K10" s="1">
        <v>47</v>
      </c>
      <c r="L10" s="1">
        <v>36</v>
      </c>
      <c r="M10" s="1">
        <v>50</v>
      </c>
    </row>
    <row r="11" spans="2:13" ht="19.5" customHeight="1" x14ac:dyDescent="0.45">
      <c r="B11" s="42" t="s">
        <v>146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24</v>
      </c>
      <c r="J11" s="1">
        <v>62</v>
      </c>
      <c r="K11" s="1">
        <v>22</v>
      </c>
      <c r="L11" s="1">
        <v>19</v>
      </c>
      <c r="M11" s="1">
        <v>19</v>
      </c>
    </row>
    <row r="12" spans="2:13" ht="19.5" customHeight="1" x14ac:dyDescent="0.45">
      <c r="B12" s="42" t="s">
        <v>123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17</v>
      </c>
      <c r="J12" s="1">
        <v>65</v>
      </c>
      <c r="K12" s="1">
        <v>19</v>
      </c>
      <c r="L12" s="1">
        <v>37</v>
      </c>
      <c r="M12" s="1">
        <v>20</v>
      </c>
    </row>
    <row r="13" spans="2:13" ht="19.5" customHeight="1" x14ac:dyDescent="0.45">
      <c r="B13" s="42" t="s">
        <v>136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12</v>
      </c>
      <c r="J13" s="1">
        <v>40</v>
      </c>
      <c r="K13" s="1">
        <v>15</v>
      </c>
      <c r="L13" s="1">
        <v>35</v>
      </c>
      <c r="M13" s="1">
        <v>11</v>
      </c>
    </row>
    <row r="14" spans="2:13" ht="19.5" customHeight="1" x14ac:dyDescent="0.45">
      <c r="B14" s="42" t="s">
        <v>141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52</v>
      </c>
      <c r="J14" s="1">
        <v>36</v>
      </c>
      <c r="K14" s="1">
        <v>51</v>
      </c>
      <c r="L14" s="1">
        <v>47</v>
      </c>
      <c r="M14" s="1">
        <v>52</v>
      </c>
    </row>
    <row r="15" spans="2:13" ht="19.5" customHeight="1" x14ac:dyDescent="0.45">
      <c r="B15" s="42" t="s">
        <v>149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27</v>
      </c>
      <c r="J15" s="1">
        <v>43</v>
      </c>
      <c r="K15" s="1">
        <v>30</v>
      </c>
      <c r="L15" s="1">
        <v>17</v>
      </c>
      <c r="M15" s="1">
        <v>27</v>
      </c>
    </row>
    <row r="16" spans="2:13" ht="19.5" customHeight="1" x14ac:dyDescent="0.45">
      <c r="B16" s="42" t="s">
        <v>143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23</v>
      </c>
      <c r="J16" s="1">
        <v>21</v>
      </c>
      <c r="K16" s="1">
        <v>19</v>
      </c>
      <c r="L16" s="1">
        <v>21</v>
      </c>
      <c r="M16" s="1">
        <v>17</v>
      </c>
    </row>
    <row r="17" spans="2:13" ht="19.5" customHeight="1" x14ac:dyDescent="0.45">
      <c r="B17" s="42" t="s">
        <v>131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14</v>
      </c>
      <c r="J17" s="1">
        <v>42</v>
      </c>
      <c r="K17" s="1">
        <v>12</v>
      </c>
      <c r="L17" s="1">
        <v>19</v>
      </c>
      <c r="M17" s="1">
        <v>11</v>
      </c>
    </row>
    <row r="18" spans="2:13" ht="19.5" customHeight="1" x14ac:dyDescent="0.45">
      <c r="B18" s="42" t="s">
        <v>138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25</v>
      </c>
      <c r="J18" s="1">
        <v>47</v>
      </c>
      <c r="K18" s="1">
        <v>27</v>
      </c>
      <c r="L18" s="1">
        <v>60</v>
      </c>
      <c r="M18" s="1">
        <v>21</v>
      </c>
    </row>
    <row r="19" spans="2:13" ht="19.5" customHeight="1" x14ac:dyDescent="0.45">
      <c r="B19" s="42" t="s">
        <v>135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31</v>
      </c>
      <c r="J19" s="1">
        <v>25</v>
      </c>
      <c r="K19" s="1">
        <v>15</v>
      </c>
      <c r="L19" s="1">
        <v>22</v>
      </c>
      <c r="M19" s="1">
        <v>35</v>
      </c>
    </row>
    <row r="20" spans="2:13" ht="19.5" customHeight="1" x14ac:dyDescent="0.45">
      <c r="B20" s="42" t="s">
        <v>151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46</v>
      </c>
      <c r="J20" s="1">
        <v>71</v>
      </c>
      <c r="K20" s="1">
        <v>38</v>
      </c>
      <c r="L20" s="1">
        <v>56</v>
      </c>
      <c r="M20" s="1">
        <v>42</v>
      </c>
    </row>
    <row r="21" spans="2:13" ht="19.5" customHeight="1" x14ac:dyDescent="0.45">
      <c r="B21" s="42" t="s">
        <v>130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48</v>
      </c>
      <c r="J21" s="1">
        <v>59</v>
      </c>
      <c r="K21" s="1">
        <v>45</v>
      </c>
      <c r="L21" s="1">
        <v>31</v>
      </c>
      <c r="M21" s="1">
        <v>47</v>
      </c>
    </row>
    <row r="22" spans="2:13" ht="19.5" customHeight="1" x14ac:dyDescent="0.45">
      <c r="B22" s="42" t="s">
        <v>137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23</v>
      </c>
      <c r="J22" s="1">
        <v>24</v>
      </c>
      <c r="K22" s="1">
        <v>33</v>
      </c>
      <c r="L22" s="1">
        <v>26</v>
      </c>
      <c r="M22" s="1">
        <v>25</v>
      </c>
    </row>
    <row r="23" spans="2:13" ht="19.5" customHeight="1" x14ac:dyDescent="0.45">
      <c r="B23" s="42" t="s">
        <v>128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19</v>
      </c>
      <c r="J23" s="1">
        <v>47</v>
      </c>
      <c r="K23" s="1">
        <v>22</v>
      </c>
      <c r="L23" s="1">
        <v>24</v>
      </c>
      <c r="M23" s="1">
        <v>14</v>
      </c>
    </row>
    <row r="24" spans="2:13" ht="19.5" customHeight="1" x14ac:dyDescent="0.45">
      <c r="B24" s="42" t="s">
        <v>129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31</v>
      </c>
      <c r="J24" s="1">
        <v>23</v>
      </c>
      <c r="K24" s="1">
        <v>34</v>
      </c>
      <c r="L24" s="1">
        <v>50</v>
      </c>
      <c r="M24" s="1">
        <v>32</v>
      </c>
    </row>
    <row r="25" spans="2:13" ht="19.5" customHeight="1" x14ac:dyDescent="0.45">
      <c r="B25" s="42" t="s">
        <v>148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36</v>
      </c>
      <c r="J25" s="1">
        <v>56</v>
      </c>
      <c r="K25" s="1">
        <v>34</v>
      </c>
      <c r="L25" s="1">
        <v>35</v>
      </c>
      <c r="M25" s="1">
        <v>35</v>
      </c>
    </row>
    <row r="26" spans="2:13" ht="19.5" customHeight="1" x14ac:dyDescent="0.45">
      <c r="B26" s="42" t="s">
        <v>140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33</v>
      </c>
      <c r="J26" s="1">
        <v>32</v>
      </c>
      <c r="K26" s="1">
        <v>34</v>
      </c>
      <c r="L26" s="1">
        <v>28</v>
      </c>
      <c r="M26" s="1">
        <v>33</v>
      </c>
    </row>
    <row r="27" spans="2:13" ht="19.5" customHeight="1" x14ac:dyDescent="0.45">
      <c r="B27" s="42" t="s">
        <v>132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24</v>
      </c>
      <c r="J27" s="1">
        <v>15</v>
      </c>
      <c r="K27" s="1">
        <v>26</v>
      </c>
      <c r="L27" s="1">
        <v>24</v>
      </c>
      <c r="M27" s="1">
        <v>22</v>
      </c>
    </row>
    <row r="28" spans="2:13" ht="19.5" customHeight="1" x14ac:dyDescent="0.45">
      <c r="B28" s="42" t="s">
        <v>147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18</v>
      </c>
      <c r="J28" s="1">
        <v>37</v>
      </c>
      <c r="K28" s="1">
        <v>20</v>
      </c>
      <c r="L28" s="1">
        <v>28</v>
      </c>
      <c r="M28" s="1">
        <v>25</v>
      </c>
    </row>
    <row r="29" spans="2:13" ht="19.5" customHeight="1" x14ac:dyDescent="0.45">
      <c r="B29" s="42" t="s">
        <v>125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51</v>
      </c>
      <c r="J29" s="1">
        <v>46</v>
      </c>
      <c r="K29" s="1">
        <v>52</v>
      </c>
      <c r="L29" s="1">
        <v>51</v>
      </c>
      <c r="M29" s="1">
        <v>50</v>
      </c>
    </row>
    <row r="30" spans="2:13" ht="19.5" customHeight="1" x14ac:dyDescent="0.45">
      <c r="B30" s="42" t="s">
        <v>144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23</v>
      </c>
      <c r="J30" s="1">
        <v>28</v>
      </c>
      <c r="K30" s="1">
        <v>23</v>
      </c>
      <c r="L30" s="1">
        <v>28</v>
      </c>
      <c r="M30" s="1">
        <v>25</v>
      </c>
    </row>
    <row r="31" spans="2:13" ht="19.5" customHeight="1" x14ac:dyDescent="0.45">
      <c r="B31" s="42" t="s">
        <v>126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12</v>
      </c>
      <c r="J31" s="1">
        <v>18</v>
      </c>
      <c r="K31" s="1">
        <v>14</v>
      </c>
      <c r="L31" s="1">
        <v>12</v>
      </c>
      <c r="M31" s="1">
        <v>24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-0.68110362166944827</v>
      </c>
      <c r="J38" s="76">
        <f ca="1">$G38*(RAND()-0.5)</f>
        <v>-5.1687789518444891</v>
      </c>
      <c r="K38" s="76">
        <f ca="1">$G38*(RAND()-0.5)</f>
        <v>-0.71606597407494421</v>
      </c>
      <c r="L38" s="76">
        <f ca="1">$G38*(RAND()-0.5)</f>
        <v>-7.474127675479961</v>
      </c>
      <c r="M38" s="76">
        <f ca="1">$G38*(RAND()-0.5)</f>
        <v>-2.2287069947883875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0.53864796711395135</v>
      </c>
      <c r="J40" s="76">
        <f>CORREL($C$3:$C$31,J$3:J$31)</f>
        <v>0.42741410750041664</v>
      </c>
      <c r="K40" s="76">
        <f>CORREL($C$3:$C$31,K$3:K$31)</f>
        <v>0.60239987825751229</v>
      </c>
      <c r="L40" s="76">
        <f>CORREL($C$3:$C$31,L$3:L$31)</f>
        <v>0.99941483276183463</v>
      </c>
      <c r="M40" s="76">
        <f>CORREL($C$3:$C$31,M$3:M$31)</f>
        <v>0.48478464326720977</v>
      </c>
    </row>
    <row r="42" spans="2:13" ht="18.5" x14ac:dyDescent="0.35">
      <c r="B42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{4D772544-053A-4376-BE25-C3FF4C501000}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{35F268B6-9A9E-4AE1-895F-D18715577C2A}</x14:id>
        </ext>
      </extLst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{5DC9725C-470A-4803-98CA-63F847F3FDE4}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{9BB61F6A-0A80-49D1-9163-40B99F54A8D0}</x14:id>
        </ext>
      </extLst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{08D314D9-5B72-4D60-A7EB-AE3DA6293607}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{439DB30F-DA67-4BCE-94B9-F930BE46080D}</x14:id>
        </ext>
      </extLst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{999C84B2-E6F3-4EF3-91D6-4DD91F843F38}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{8EA4AC0B-A85A-49EC-B1A7-740D6D277DD0}</x14:id>
        </ext>
      </extLst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{9359C2CF-6429-4849-ADCA-1AA918032144}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{8DA70034-8B74-45B1-8711-C0D59F82FC70}</x14:id>
        </ext>
      </extLst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{7B556562-2E49-441A-855A-C7958B4F6AAA}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{42AB1AC2-71B4-4AA3-A6D5-2C5E8E9B83BC}</x14:id>
        </ext>
      </extLst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{A8A29C4C-F716-4AD2-AE45-3903C882A8A0}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{871B9CBB-9038-41E3-8BDA-2DE778CACD46}</x14:id>
        </ext>
      </extLst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{1EBC4706-4327-4FB4-8A6E-AA00CBF924DD}</x14:id>
        </ext>
      </extLst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{0632BA27-D688-449F-BB90-3F6B7977BB8F}</x14:id>
        </ext>
      </extLst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{C16A7BA7-578B-4526-ABD3-B9F33F32CD7C}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{55BBF4C7-6B5F-455A-8C1D-E0308522766C}</x14:id>
        </ext>
      </extLst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{88737FFF-F696-41F2-A0D7-DCC167F61ED0}</x14:id>
        </ext>
      </extLst>
    </cfRule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{0EF9B2E9-8F92-4F5A-B1EA-D6C92D713031}</x14:id>
        </ext>
      </extLst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{86FC8107-CCF1-4622-885D-34396509F5B3}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{E166AD79-969A-4A4A-8FB0-03E596EDF457}</x14:id>
        </ext>
      </extLst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D772544-053A-4376-BE25-C3FF4C50100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5F268B6-9A9E-4AE1-895F-D18715577C2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5DC9725C-470A-4803-98CA-63F847F3FDE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BB61F6A-0A80-49D1-9163-40B99F54A8D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08D314D9-5B72-4D60-A7EB-AE3DA629360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39DB30F-DA67-4BCE-94B9-F930BE46080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999C84B2-E6F3-4EF3-91D6-4DD91F843F3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EA4AC0B-A85A-49EC-B1A7-740D6D277DD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9359C2CF-6429-4849-ADCA-1AA91803214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DA70034-8B74-45B1-8711-C0D59F82FC7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7B556562-2E49-441A-855A-C7958B4F6AA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2AB1AC2-71B4-4AA3-A6D5-2C5E8E9B83B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A8A29C4C-F716-4AD2-AE45-3903C882A8A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71B9CBB-9038-41E3-8BDA-2DE778CACD4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1EBC4706-4327-4FB4-8A6E-AA00CBF924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632BA27-D688-449F-BB90-3F6B7977BB8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C16A7BA7-578B-4526-ABD3-B9F33F32CD7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5BBF4C7-6B5F-455A-8C1D-E0308522766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88737FFF-F696-41F2-A0D7-DCC167F61ED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EF9B2E9-8F92-4F5A-B1EA-D6C92D71303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86FC8107-CCF1-4622-885D-34396509F5B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166AD79-969A-4A4A-8FB0-03E596EDF45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D4F7-4E6E-4A94-BE0F-30A5EC25548F}">
  <sheetPr codeName="Sheet123"/>
  <dimension ref="A1:M42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41" t="s">
        <v>122</v>
      </c>
      <c r="C2" s="41" t="s">
        <v>153</v>
      </c>
      <c r="D2" s="41" t="s">
        <v>160</v>
      </c>
      <c r="E2" s="41" t="s">
        <v>156</v>
      </c>
      <c r="F2" s="41" t="s">
        <v>159</v>
      </c>
      <c r="G2" s="41" t="s">
        <v>162</v>
      </c>
      <c r="H2" s="41" t="s">
        <v>158</v>
      </c>
      <c r="I2" s="41" t="s">
        <v>157</v>
      </c>
      <c r="J2" s="41" t="s">
        <v>161</v>
      </c>
      <c r="K2" s="41" t="s">
        <v>154</v>
      </c>
      <c r="L2" s="41" t="s">
        <v>155</v>
      </c>
      <c r="M2" s="41" t="s">
        <v>152</v>
      </c>
    </row>
    <row r="3" spans="2:13" ht="19.5" customHeight="1" x14ac:dyDescent="0.45">
      <c r="B3" s="42" t="s">
        <v>145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20</v>
      </c>
      <c r="J3" s="1">
        <v>21</v>
      </c>
      <c r="K3" s="1">
        <v>26</v>
      </c>
      <c r="L3" s="1">
        <v>25</v>
      </c>
      <c r="M3" s="1">
        <v>22</v>
      </c>
    </row>
    <row r="4" spans="2:13" ht="19.5" customHeight="1" x14ac:dyDescent="0.45">
      <c r="B4" s="42" t="s">
        <v>124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27</v>
      </c>
      <c r="J4" s="1">
        <v>43</v>
      </c>
      <c r="K4" s="1">
        <v>33</v>
      </c>
      <c r="L4" s="1">
        <v>40</v>
      </c>
      <c r="M4" s="1">
        <v>32</v>
      </c>
    </row>
    <row r="5" spans="2:13" ht="19.5" customHeight="1" x14ac:dyDescent="0.45">
      <c r="B5" s="42" t="s">
        <v>142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38</v>
      </c>
      <c r="J5" s="1">
        <v>62</v>
      </c>
      <c r="K5" s="1">
        <v>43</v>
      </c>
      <c r="L5" s="1">
        <v>53</v>
      </c>
      <c r="M5" s="1">
        <v>43</v>
      </c>
    </row>
    <row r="6" spans="2:13" ht="19.5" customHeight="1" x14ac:dyDescent="0.45">
      <c r="B6" s="42" t="s">
        <v>150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28</v>
      </c>
      <c r="J6" s="1">
        <v>24</v>
      </c>
      <c r="K6" s="1">
        <v>29</v>
      </c>
      <c r="L6" s="1">
        <v>16</v>
      </c>
      <c r="M6" s="1">
        <v>30</v>
      </c>
    </row>
    <row r="7" spans="2:13" ht="19.5" customHeight="1" x14ac:dyDescent="0.45">
      <c r="B7" s="42" t="s">
        <v>133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20</v>
      </c>
      <c r="J7" s="1">
        <v>21</v>
      </c>
      <c r="K7" s="1">
        <v>11</v>
      </c>
      <c r="L7" s="1">
        <v>19</v>
      </c>
      <c r="M7" s="1">
        <v>25</v>
      </c>
    </row>
    <row r="8" spans="2:13" ht="19.5" customHeight="1" x14ac:dyDescent="0.45">
      <c r="B8" s="42" t="s">
        <v>139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33</v>
      </c>
      <c r="J8" s="1">
        <v>70</v>
      </c>
      <c r="K8" s="1">
        <v>28</v>
      </c>
      <c r="L8" s="1">
        <v>36</v>
      </c>
      <c r="M8" s="1">
        <v>32</v>
      </c>
    </row>
    <row r="9" spans="2:13" ht="19.5" customHeight="1" x14ac:dyDescent="0.45">
      <c r="B9" s="42" t="s">
        <v>134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26</v>
      </c>
      <c r="J9" s="1">
        <v>27</v>
      </c>
      <c r="K9" s="1">
        <v>31</v>
      </c>
      <c r="L9" s="1">
        <v>44</v>
      </c>
      <c r="M9" s="1">
        <v>28</v>
      </c>
    </row>
    <row r="10" spans="2:13" ht="19.5" customHeight="1" x14ac:dyDescent="0.45">
      <c r="B10" s="42" t="s">
        <v>127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47</v>
      </c>
      <c r="J10" s="1">
        <v>43</v>
      </c>
      <c r="K10" s="1">
        <v>47</v>
      </c>
      <c r="L10" s="1">
        <v>36</v>
      </c>
      <c r="M10" s="1">
        <v>50</v>
      </c>
    </row>
    <row r="11" spans="2:13" ht="19.5" customHeight="1" x14ac:dyDescent="0.45">
      <c r="B11" s="42" t="s">
        <v>146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24</v>
      </c>
      <c r="J11" s="1">
        <v>62</v>
      </c>
      <c r="K11" s="1">
        <v>22</v>
      </c>
      <c r="L11" s="1">
        <v>19</v>
      </c>
      <c r="M11" s="1">
        <v>19</v>
      </c>
    </row>
    <row r="12" spans="2:13" ht="19.5" customHeight="1" x14ac:dyDescent="0.45">
      <c r="B12" s="42" t="s">
        <v>123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17</v>
      </c>
      <c r="J12" s="1">
        <v>65</v>
      </c>
      <c r="K12" s="1">
        <v>19</v>
      </c>
      <c r="L12" s="1">
        <v>37</v>
      </c>
      <c r="M12" s="1">
        <v>20</v>
      </c>
    </row>
    <row r="13" spans="2:13" ht="19.5" customHeight="1" x14ac:dyDescent="0.45">
      <c r="B13" s="42" t="s">
        <v>136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12</v>
      </c>
      <c r="J13" s="1">
        <v>40</v>
      </c>
      <c r="K13" s="1">
        <v>15</v>
      </c>
      <c r="L13" s="1">
        <v>35</v>
      </c>
      <c r="M13" s="1">
        <v>11</v>
      </c>
    </row>
    <row r="14" spans="2:13" ht="19.5" customHeight="1" x14ac:dyDescent="0.45">
      <c r="B14" s="42" t="s">
        <v>141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52</v>
      </c>
      <c r="J14" s="1">
        <v>36</v>
      </c>
      <c r="K14" s="1">
        <v>51</v>
      </c>
      <c r="L14" s="1">
        <v>47</v>
      </c>
      <c r="M14" s="1">
        <v>52</v>
      </c>
    </row>
    <row r="15" spans="2:13" ht="19.5" customHeight="1" x14ac:dyDescent="0.45">
      <c r="B15" s="42" t="s">
        <v>149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27</v>
      </c>
      <c r="J15" s="1">
        <v>43</v>
      </c>
      <c r="K15" s="1">
        <v>30</v>
      </c>
      <c r="L15" s="1">
        <v>17</v>
      </c>
      <c r="M15" s="1">
        <v>27</v>
      </c>
    </row>
    <row r="16" spans="2:13" ht="19.5" customHeight="1" x14ac:dyDescent="0.45">
      <c r="B16" s="42" t="s">
        <v>143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23</v>
      </c>
      <c r="J16" s="1">
        <v>21</v>
      </c>
      <c r="K16" s="1">
        <v>19</v>
      </c>
      <c r="L16" s="1">
        <v>21</v>
      </c>
      <c r="M16" s="1">
        <v>17</v>
      </c>
    </row>
    <row r="17" spans="2:13" ht="19.5" customHeight="1" x14ac:dyDescent="0.45">
      <c r="B17" s="42" t="s">
        <v>131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14</v>
      </c>
      <c r="J17" s="1">
        <v>42</v>
      </c>
      <c r="K17" s="1">
        <v>12</v>
      </c>
      <c r="L17" s="1">
        <v>19</v>
      </c>
      <c r="M17" s="1">
        <v>11</v>
      </c>
    </row>
    <row r="18" spans="2:13" ht="19.5" customHeight="1" x14ac:dyDescent="0.45">
      <c r="B18" s="42" t="s">
        <v>138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25</v>
      </c>
      <c r="J18" s="1">
        <v>47</v>
      </c>
      <c r="K18" s="1">
        <v>27</v>
      </c>
      <c r="L18" s="1">
        <v>60</v>
      </c>
      <c r="M18" s="1">
        <v>21</v>
      </c>
    </row>
    <row r="19" spans="2:13" ht="19.5" customHeight="1" x14ac:dyDescent="0.45">
      <c r="B19" s="42" t="s">
        <v>135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31</v>
      </c>
      <c r="J19" s="1">
        <v>25</v>
      </c>
      <c r="K19" s="1">
        <v>15</v>
      </c>
      <c r="L19" s="1">
        <v>22</v>
      </c>
      <c r="M19" s="1">
        <v>35</v>
      </c>
    </row>
    <row r="20" spans="2:13" ht="19.5" customHeight="1" x14ac:dyDescent="0.45">
      <c r="B20" s="42" t="s">
        <v>151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46</v>
      </c>
      <c r="J20" s="1">
        <v>71</v>
      </c>
      <c r="K20" s="1">
        <v>38</v>
      </c>
      <c r="L20" s="1">
        <v>56</v>
      </c>
      <c r="M20" s="1">
        <v>42</v>
      </c>
    </row>
    <row r="21" spans="2:13" ht="19.5" customHeight="1" x14ac:dyDescent="0.45">
      <c r="B21" s="42" t="s">
        <v>130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48</v>
      </c>
      <c r="J21" s="1">
        <v>59</v>
      </c>
      <c r="K21" s="1">
        <v>45</v>
      </c>
      <c r="L21" s="1">
        <v>31</v>
      </c>
      <c r="M21" s="1">
        <v>47</v>
      </c>
    </row>
    <row r="22" spans="2:13" ht="19.5" customHeight="1" x14ac:dyDescent="0.45">
      <c r="B22" s="42" t="s">
        <v>137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23</v>
      </c>
      <c r="J22" s="1">
        <v>24</v>
      </c>
      <c r="K22" s="1">
        <v>33</v>
      </c>
      <c r="L22" s="1">
        <v>26</v>
      </c>
      <c r="M22" s="1">
        <v>25</v>
      </c>
    </row>
    <row r="23" spans="2:13" ht="19.5" customHeight="1" x14ac:dyDescent="0.45">
      <c r="B23" s="42" t="s">
        <v>128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19</v>
      </c>
      <c r="J23" s="1">
        <v>47</v>
      </c>
      <c r="K23" s="1">
        <v>22</v>
      </c>
      <c r="L23" s="1">
        <v>24</v>
      </c>
      <c r="M23" s="1">
        <v>14</v>
      </c>
    </row>
    <row r="24" spans="2:13" ht="19.5" customHeight="1" x14ac:dyDescent="0.45">
      <c r="B24" s="42" t="s">
        <v>129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31</v>
      </c>
      <c r="J24" s="1">
        <v>23</v>
      </c>
      <c r="K24" s="1">
        <v>34</v>
      </c>
      <c r="L24" s="1">
        <v>50</v>
      </c>
      <c r="M24" s="1">
        <v>32</v>
      </c>
    </row>
    <row r="25" spans="2:13" ht="19.5" customHeight="1" x14ac:dyDescent="0.45">
      <c r="B25" s="42" t="s">
        <v>148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36</v>
      </c>
      <c r="J25" s="1">
        <v>56</v>
      </c>
      <c r="K25" s="1">
        <v>34</v>
      </c>
      <c r="L25" s="1">
        <v>35</v>
      </c>
      <c r="M25" s="1">
        <v>35</v>
      </c>
    </row>
    <row r="26" spans="2:13" ht="19.5" customHeight="1" x14ac:dyDescent="0.45">
      <c r="B26" s="42" t="s">
        <v>140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33</v>
      </c>
      <c r="J26" s="1">
        <v>32</v>
      </c>
      <c r="K26" s="1">
        <v>34</v>
      </c>
      <c r="L26" s="1">
        <v>28</v>
      </c>
      <c r="M26" s="1">
        <v>33</v>
      </c>
    </row>
    <row r="27" spans="2:13" ht="19.5" customHeight="1" x14ac:dyDescent="0.45">
      <c r="B27" s="42" t="s">
        <v>132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24</v>
      </c>
      <c r="J27" s="1">
        <v>15</v>
      </c>
      <c r="K27" s="1">
        <v>26</v>
      </c>
      <c r="L27" s="1">
        <v>24</v>
      </c>
      <c r="M27" s="1">
        <v>22</v>
      </c>
    </row>
    <row r="28" spans="2:13" ht="19.5" customHeight="1" x14ac:dyDescent="0.45">
      <c r="B28" s="42" t="s">
        <v>147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18</v>
      </c>
      <c r="J28" s="1">
        <v>37</v>
      </c>
      <c r="K28" s="1">
        <v>20</v>
      </c>
      <c r="L28" s="1">
        <v>28</v>
      </c>
      <c r="M28" s="1">
        <v>25</v>
      </c>
    </row>
    <row r="29" spans="2:13" ht="19.5" customHeight="1" x14ac:dyDescent="0.45">
      <c r="B29" s="42" t="s">
        <v>125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51</v>
      </c>
      <c r="J29" s="1">
        <v>46</v>
      </c>
      <c r="K29" s="1">
        <v>52</v>
      </c>
      <c r="L29" s="1">
        <v>51</v>
      </c>
      <c r="M29" s="1">
        <v>50</v>
      </c>
    </row>
    <row r="30" spans="2:13" ht="19.5" customHeight="1" x14ac:dyDescent="0.45">
      <c r="B30" s="42" t="s">
        <v>144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23</v>
      </c>
      <c r="J30" s="1">
        <v>28</v>
      </c>
      <c r="K30" s="1">
        <v>23</v>
      </c>
      <c r="L30" s="1">
        <v>28</v>
      </c>
      <c r="M30" s="1">
        <v>25</v>
      </c>
    </row>
    <row r="31" spans="2:13" ht="19.5" customHeight="1" x14ac:dyDescent="0.45">
      <c r="B31" s="42" t="s">
        <v>126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12</v>
      </c>
      <c r="J31" s="1">
        <v>18</v>
      </c>
      <c r="K31" s="1">
        <v>14</v>
      </c>
      <c r="L31" s="1">
        <v>12</v>
      </c>
      <c r="M31" s="1">
        <v>24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6.1707514039132452</v>
      </c>
      <c r="J38" s="76">
        <f ca="1">$G38*(RAND()-0.5)</f>
        <v>-1.0634956168600884E-2</v>
      </c>
      <c r="K38" s="76">
        <f ca="1">$G38*(RAND()-0.5)</f>
        <v>1.7059845382013257</v>
      </c>
      <c r="L38" s="76">
        <f ca="1">$G38*(RAND()-0.5)</f>
        <v>-3.8212788413761363</v>
      </c>
      <c r="M38" s="76">
        <f ca="1">$G38*(RAND()-0.5)</f>
        <v>-7.1407808292338322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0.53864796711395135</v>
      </c>
      <c r="J40" s="76">
        <f>CORREL($C$3:$C$31,J$3:J$31)</f>
        <v>0.42741410750041664</v>
      </c>
      <c r="K40" s="76">
        <f>CORREL($C$3:$C$31,K$3:K$31)</f>
        <v>0.60239987825751229</v>
      </c>
      <c r="L40" s="76">
        <f>CORREL($C$3:$C$31,L$3:L$31)</f>
        <v>0.99941483276183463</v>
      </c>
      <c r="M40" s="76">
        <f>CORREL($C$3:$C$31,M$3:M$31)</f>
        <v>0.48478464326720977</v>
      </c>
    </row>
    <row r="42" spans="2:13" ht="18.5" x14ac:dyDescent="0.35">
      <c r="B42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26238-264C-4DEC-BB25-E6C5AC52264A}">
  <sheetPr codeName="Sheet124"/>
  <dimension ref="A1:M42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41" t="s">
        <v>122</v>
      </c>
      <c r="C2" s="41" t="s">
        <v>153</v>
      </c>
      <c r="D2" s="41" t="s">
        <v>160</v>
      </c>
      <c r="E2" s="41" t="s">
        <v>156</v>
      </c>
      <c r="F2" s="41" t="s">
        <v>159</v>
      </c>
      <c r="G2" s="41" t="s">
        <v>162</v>
      </c>
      <c r="H2" s="41" t="s">
        <v>158</v>
      </c>
      <c r="I2" s="41" t="s">
        <v>157</v>
      </c>
      <c r="J2" s="41" t="s">
        <v>161</v>
      </c>
      <c r="K2" s="41" t="s">
        <v>154</v>
      </c>
      <c r="L2" s="41" t="s">
        <v>155</v>
      </c>
      <c r="M2" s="41" t="s">
        <v>152</v>
      </c>
    </row>
    <row r="3" spans="2:13" ht="19.5" customHeight="1" x14ac:dyDescent="0.45">
      <c r="B3" s="46" t="s">
        <v>145</v>
      </c>
      <c r="C3" s="10">
        <v>22</v>
      </c>
      <c r="D3" s="10">
        <v>36</v>
      </c>
      <c r="E3" s="10">
        <v>29</v>
      </c>
      <c r="F3" s="10">
        <v>49</v>
      </c>
      <c r="G3" s="10">
        <v>45</v>
      </c>
      <c r="H3" s="10">
        <v>50</v>
      </c>
      <c r="I3" s="10">
        <v>20</v>
      </c>
      <c r="J3" s="10">
        <v>21</v>
      </c>
      <c r="K3" s="11">
        <v>26</v>
      </c>
      <c r="L3" s="11">
        <v>25</v>
      </c>
      <c r="M3" s="11">
        <v>22</v>
      </c>
    </row>
    <row r="4" spans="2:13" ht="19.5" customHeight="1" x14ac:dyDescent="0.45">
      <c r="B4" s="42" t="s">
        <v>124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27</v>
      </c>
      <c r="J4" s="1">
        <v>43</v>
      </c>
      <c r="K4" s="12">
        <v>33</v>
      </c>
      <c r="L4" s="12">
        <v>40</v>
      </c>
      <c r="M4" s="12">
        <v>32</v>
      </c>
    </row>
    <row r="5" spans="2:13" ht="19.5" customHeight="1" x14ac:dyDescent="0.45">
      <c r="B5" s="46" t="s">
        <v>142</v>
      </c>
      <c r="C5" s="10">
        <v>47</v>
      </c>
      <c r="D5" s="10">
        <v>37</v>
      </c>
      <c r="E5" s="10">
        <v>27</v>
      </c>
      <c r="F5" s="10">
        <v>25</v>
      </c>
      <c r="G5" s="10">
        <v>65</v>
      </c>
      <c r="H5" s="10">
        <v>39</v>
      </c>
      <c r="I5" s="10">
        <v>38</v>
      </c>
      <c r="J5" s="10">
        <v>62</v>
      </c>
      <c r="K5" s="11">
        <v>43</v>
      </c>
      <c r="L5" s="11">
        <v>53</v>
      </c>
      <c r="M5" s="11">
        <v>43</v>
      </c>
    </row>
    <row r="6" spans="2:13" ht="19.5" customHeight="1" x14ac:dyDescent="0.45">
      <c r="B6" s="42" t="s">
        <v>150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28</v>
      </c>
      <c r="J6" s="1">
        <v>24</v>
      </c>
      <c r="K6" s="12">
        <v>29</v>
      </c>
      <c r="L6" s="12">
        <v>16</v>
      </c>
      <c r="M6" s="12">
        <v>30</v>
      </c>
    </row>
    <row r="7" spans="2:13" ht="19.5" customHeight="1" x14ac:dyDescent="0.45">
      <c r="B7" s="46" t="s">
        <v>133</v>
      </c>
      <c r="C7" s="10">
        <v>17</v>
      </c>
      <c r="D7" s="10">
        <v>18</v>
      </c>
      <c r="E7" s="10">
        <v>50</v>
      </c>
      <c r="F7" s="10">
        <v>38</v>
      </c>
      <c r="G7" s="10">
        <v>25</v>
      </c>
      <c r="H7" s="10">
        <v>52</v>
      </c>
      <c r="I7" s="10">
        <v>20</v>
      </c>
      <c r="J7" s="10">
        <v>21</v>
      </c>
      <c r="K7" s="11">
        <v>11</v>
      </c>
      <c r="L7" s="11">
        <v>19</v>
      </c>
      <c r="M7" s="11">
        <v>25</v>
      </c>
    </row>
    <row r="8" spans="2:13" ht="19.5" customHeight="1" x14ac:dyDescent="0.45">
      <c r="B8" s="42" t="s">
        <v>139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33</v>
      </c>
      <c r="J8" s="1">
        <v>70</v>
      </c>
      <c r="K8" s="12">
        <v>28</v>
      </c>
      <c r="L8" s="12">
        <v>36</v>
      </c>
      <c r="M8" s="12">
        <v>32</v>
      </c>
    </row>
    <row r="9" spans="2:13" ht="19.5" customHeight="1" x14ac:dyDescent="0.45">
      <c r="B9" s="46" t="s">
        <v>134</v>
      </c>
      <c r="C9" s="10">
        <v>40</v>
      </c>
      <c r="D9" s="10">
        <v>24</v>
      </c>
      <c r="E9" s="10">
        <v>40</v>
      </c>
      <c r="F9" s="10">
        <v>34</v>
      </c>
      <c r="G9" s="10">
        <v>28</v>
      </c>
      <c r="H9" s="10">
        <v>73</v>
      </c>
      <c r="I9" s="10">
        <v>26</v>
      </c>
      <c r="J9" s="10">
        <v>27</v>
      </c>
      <c r="K9" s="11">
        <v>31</v>
      </c>
      <c r="L9" s="11">
        <v>44</v>
      </c>
      <c r="M9" s="11">
        <v>28</v>
      </c>
    </row>
    <row r="10" spans="2:13" ht="19.5" customHeight="1" x14ac:dyDescent="0.45">
      <c r="B10" s="42" t="s">
        <v>127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47</v>
      </c>
      <c r="J10" s="1">
        <v>43</v>
      </c>
      <c r="K10" s="12">
        <v>47</v>
      </c>
      <c r="L10" s="12">
        <v>36</v>
      </c>
      <c r="M10" s="12">
        <v>50</v>
      </c>
    </row>
    <row r="11" spans="2:13" ht="19.5" customHeight="1" x14ac:dyDescent="0.45">
      <c r="B11" s="46" t="s">
        <v>146</v>
      </c>
      <c r="C11" s="10">
        <v>17</v>
      </c>
      <c r="D11" s="10">
        <v>55</v>
      </c>
      <c r="E11" s="10">
        <v>20</v>
      </c>
      <c r="F11" s="10">
        <v>68</v>
      </c>
      <c r="G11" s="10">
        <v>59</v>
      </c>
      <c r="H11" s="10">
        <v>84</v>
      </c>
      <c r="I11" s="10">
        <v>24</v>
      </c>
      <c r="J11" s="10">
        <v>62</v>
      </c>
      <c r="K11" s="11">
        <v>22</v>
      </c>
      <c r="L11" s="11">
        <v>19</v>
      </c>
      <c r="M11" s="11">
        <v>19</v>
      </c>
    </row>
    <row r="12" spans="2:13" ht="19.5" customHeight="1" x14ac:dyDescent="0.45">
      <c r="B12" s="42" t="s">
        <v>123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17</v>
      </c>
      <c r="J12" s="1">
        <v>65</v>
      </c>
      <c r="K12" s="12">
        <v>19</v>
      </c>
      <c r="L12" s="12">
        <v>37</v>
      </c>
      <c r="M12" s="12">
        <v>20</v>
      </c>
    </row>
    <row r="13" spans="2:13" ht="19.5" customHeight="1" x14ac:dyDescent="0.45">
      <c r="B13" s="46" t="s">
        <v>136</v>
      </c>
      <c r="C13" s="10">
        <v>31</v>
      </c>
      <c r="D13" s="10">
        <v>36</v>
      </c>
      <c r="E13" s="10">
        <v>59</v>
      </c>
      <c r="F13" s="10">
        <v>40</v>
      </c>
      <c r="G13" s="10">
        <v>36</v>
      </c>
      <c r="H13" s="10">
        <v>19</v>
      </c>
      <c r="I13" s="10">
        <v>12</v>
      </c>
      <c r="J13" s="10">
        <v>40</v>
      </c>
      <c r="K13" s="11">
        <v>15</v>
      </c>
      <c r="L13" s="11">
        <v>35</v>
      </c>
      <c r="M13" s="11">
        <v>11</v>
      </c>
    </row>
    <row r="14" spans="2:13" ht="19.5" customHeight="1" x14ac:dyDescent="0.45">
      <c r="B14" s="42" t="s">
        <v>141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52</v>
      </c>
      <c r="J14" s="1">
        <v>36</v>
      </c>
      <c r="K14" s="12">
        <v>51</v>
      </c>
      <c r="L14" s="12">
        <v>47</v>
      </c>
      <c r="M14" s="12">
        <v>52</v>
      </c>
    </row>
    <row r="15" spans="2:13" ht="19.5" customHeight="1" x14ac:dyDescent="0.45">
      <c r="B15" s="46" t="s">
        <v>149</v>
      </c>
      <c r="C15" s="10">
        <v>15</v>
      </c>
      <c r="D15" s="10">
        <v>38</v>
      </c>
      <c r="E15" s="10">
        <v>83</v>
      </c>
      <c r="F15" s="10">
        <v>78</v>
      </c>
      <c r="G15" s="10">
        <v>38</v>
      </c>
      <c r="H15" s="10">
        <v>62</v>
      </c>
      <c r="I15" s="10">
        <v>27</v>
      </c>
      <c r="J15" s="10">
        <v>43</v>
      </c>
      <c r="K15" s="11">
        <v>30</v>
      </c>
      <c r="L15" s="11">
        <v>17</v>
      </c>
      <c r="M15" s="11">
        <v>27</v>
      </c>
    </row>
    <row r="16" spans="2:13" ht="19.5" customHeight="1" x14ac:dyDescent="0.45">
      <c r="B16" s="42" t="s">
        <v>143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23</v>
      </c>
      <c r="J16" s="1">
        <v>21</v>
      </c>
      <c r="K16" s="12">
        <v>19</v>
      </c>
      <c r="L16" s="12">
        <v>21</v>
      </c>
      <c r="M16" s="12">
        <v>17</v>
      </c>
    </row>
    <row r="17" spans="2:13" ht="19.5" customHeight="1" x14ac:dyDescent="0.45">
      <c r="B17" s="46" t="s">
        <v>131</v>
      </c>
      <c r="C17" s="10">
        <v>17</v>
      </c>
      <c r="D17" s="10">
        <v>37</v>
      </c>
      <c r="E17" s="10">
        <v>47</v>
      </c>
      <c r="F17" s="10">
        <v>41</v>
      </c>
      <c r="G17" s="10">
        <v>14</v>
      </c>
      <c r="H17" s="10">
        <v>59</v>
      </c>
      <c r="I17" s="10">
        <v>14</v>
      </c>
      <c r="J17" s="10">
        <v>42</v>
      </c>
      <c r="K17" s="11">
        <v>12</v>
      </c>
      <c r="L17" s="11">
        <v>19</v>
      </c>
      <c r="M17" s="11">
        <v>11</v>
      </c>
    </row>
    <row r="18" spans="2:13" ht="19.5" customHeight="1" x14ac:dyDescent="0.45">
      <c r="B18" s="42" t="s">
        <v>138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25</v>
      </c>
      <c r="J18" s="1">
        <v>47</v>
      </c>
      <c r="K18" s="12">
        <v>27</v>
      </c>
      <c r="L18" s="12">
        <v>60</v>
      </c>
      <c r="M18" s="12">
        <v>21</v>
      </c>
    </row>
    <row r="19" spans="2:13" ht="19.5" customHeight="1" x14ac:dyDescent="0.45">
      <c r="B19" s="46" t="s">
        <v>135</v>
      </c>
      <c r="C19" s="10">
        <v>19</v>
      </c>
      <c r="D19" s="10">
        <v>22</v>
      </c>
      <c r="E19" s="10">
        <v>43</v>
      </c>
      <c r="F19" s="10">
        <v>87</v>
      </c>
      <c r="G19" s="10">
        <v>23</v>
      </c>
      <c r="H19" s="10">
        <v>20</v>
      </c>
      <c r="I19" s="10">
        <v>31</v>
      </c>
      <c r="J19" s="10">
        <v>25</v>
      </c>
      <c r="K19" s="11">
        <v>15</v>
      </c>
      <c r="L19" s="11">
        <v>22</v>
      </c>
      <c r="M19" s="11">
        <v>35</v>
      </c>
    </row>
    <row r="20" spans="2:13" ht="19.5" customHeight="1" x14ac:dyDescent="0.45">
      <c r="B20" s="42" t="s">
        <v>151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46</v>
      </c>
      <c r="J20" s="1">
        <v>71</v>
      </c>
      <c r="K20" s="12">
        <v>38</v>
      </c>
      <c r="L20" s="12">
        <v>56</v>
      </c>
      <c r="M20" s="12">
        <v>42</v>
      </c>
    </row>
    <row r="21" spans="2:13" ht="19.5" customHeight="1" x14ac:dyDescent="0.45">
      <c r="B21" s="46" t="s">
        <v>130</v>
      </c>
      <c r="C21" s="10">
        <v>27</v>
      </c>
      <c r="D21" s="10">
        <v>52</v>
      </c>
      <c r="E21" s="10">
        <v>46</v>
      </c>
      <c r="F21" s="10">
        <v>24</v>
      </c>
      <c r="G21" s="10">
        <v>74</v>
      </c>
      <c r="H21" s="10">
        <v>18</v>
      </c>
      <c r="I21" s="10">
        <v>48</v>
      </c>
      <c r="J21" s="10">
        <v>59</v>
      </c>
      <c r="K21" s="11">
        <v>45</v>
      </c>
      <c r="L21" s="11">
        <v>31</v>
      </c>
      <c r="M21" s="11">
        <v>47</v>
      </c>
    </row>
    <row r="22" spans="2:13" ht="19.5" customHeight="1" x14ac:dyDescent="0.45">
      <c r="B22" s="42" t="s">
        <v>137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23</v>
      </c>
      <c r="J22" s="1">
        <v>24</v>
      </c>
      <c r="K22" s="12">
        <v>33</v>
      </c>
      <c r="L22" s="12">
        <v>26</v>
      </c>
      <c r="M22" s="12">
        <v>25</v>
      </c>
    </row>
    <row r="23" spans="2:13" ht="19.5" customHeight="1" x14ac:dyDescent="0.45">
      <c r="B23" s="46" t="s">
        <v>128</v>
      </c>
      <c r="C23" s="10">
        <v>21</v>
      </c>
      <c r="D23" s="10">
        <v>42</v>
      </c>
      <c r="E23" s="10">
        <v>80</v>
      </c>
      <c r="F23" s="10">
        <v>54</v>
      </c>
      <c r="G23" s="10">
        <v>33</v>
      </c>
      <c r="H23" s="10">
        <v>69</v>
      </c>
      <c r="I23" s="10">
        <v>19</v>
      </c>
      <c r="J23" s="10">
        <v>47</v>
      </c>
      <c r="K23" s="11">
        <v>22</v>
      </c>
      <c r="L23" s="11">
        <v>24</v>
      </c>
      <c r="M23" s="11">
        <v>14</v>
      </c>
    </row>
    <row r="24" spans="2:13" ht="19.5" customHeight="1" x14ac:dyDescent="0.45">
      <c r="B24" s="42" t="s">
        <v>129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31</v>
      </c>
      <c r="J24" s="1">
        <v>23</v>
      </c>
      <c r="K24" s="12">
        <v>34</v>
      </c>
      <c r="L24" s="12">
        <v>50</v>
      </c>
      <c r="M24" s="12">
        <v>32</v>
      </c>
    </row>
    <row r="25" spans="2:13" ht="19.5" customHeight="1" x14ac:dyDescent="0.45">
      <c r="B25" s="46" t="s">
        <v>148</v>
      </c>
      <c r="C25" s="10">
        <v>31</v>
      </c>
      <c r="D25" s="10">
        <v>49</v>
      </c>
      <c r="E25" s="10">
        <v>49</v>
      </c>
      <c r="F25" s="10">
        <v>86</v>
      </c>
      <c r="G25" s="10">
        <v>18</v>
      </c>
      <c r="H25" s="10">
        <v>80</v>
      </c>
      <c r="I25" s="10">
        <v>36</v>
      </c>
      <c r="J25" s="10">
        <v>56</v>
      </c>
      <c r="K25" s="11">
        <v>34</v>
      </c>
      <c r="L25" s="11">
        <v>35</v>
      </c>
      <c r="M25" s="11">
        <v>35</v>
      </c>
    </row>
    <row r="26" spans="2:13" ht="19.5" customHeight="1" x14ac:dyDescent="0.45">
      <c r="B26" s="42" t="s">
        <v>140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33</v>
      </c>
      <c r="J26" s="1">
        <v>32</v>
      </c>
      <c r="K26" s="12">
        <v>34</v>
      </c>
      <c r="L26" s="12">
        <v>28</v>
      </c>
      <c r="M26" s="12">
        <v>33</v>
      </c>
    </row>
    <row r="27" spans="2:13" ht="19.5" customHeight="1" x14ac:dyDescent="0.45">
      <c r="B27" s="46" t="s">
        <v>132</v>
      </c>
      <c r="C27" s="10">
        <v>21</v>
      </c>
      <c r="D27" s="10">
        <v>13</v>
      </c>
      <c r="E27" s="10">
        <v>46</v>
      </c>
      <c r="F27" s="10">
        <v>47</v>
      </c>
      <c r="G27" s="10">
        <v>41</v>
      </c>
      <c r="H27" s="10">
        <v>32</v>
      </c>
      <c r="I27" s="10">
        <v>24</v>
      </c>
      <c r="J27" s="10">
        <v>15</v>
      </c>
      <c r="K27" s="11">
        <v>26</v>
      </c>
      <c r="L27" s="11">
        <v>24</v>
      </c>
      <c r="M27" s="11">
        <v>22</v>
      </c>
    </row>
    <row r="28" spans="2:13" ht="19.5" customHeight="1" x14ac:dyDescent="0.45">
      <c r="B28" s="42" t="s">
        <v>147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18</v>
      </c>
      <c r="J28" s="1">
        <v>37</v>
      </c>
      <c r="K28" s="12">
        <v>20</v>
      </c>
      <c r="L28" s="12">
        <v>28</v>
      </c>
      <c r="M28" s="12">
        <v>25</v>
      </c>
    </row>
    <row r="29" spans="2:13" ht="19.5" customHeight="1" x14ac:dyDescent="0.45">
      <c r="B29" s="46" t="s">
        <v>125</v>
      </c>
      <c r="C29" s="10">
        <v>46</v>
      </c>
      <c r="D29" s="10">
        <v>14</v>
      </c>
      <c r="E29" s="10">
        <v>45</v>
      </c>
      <c r="F29" s="10">
        <v>30</v>
      </c>
      <c r="G29" s="10">
        <v>40</v>
      </c>
      <c r="H29" s="10">
        <v>35</v>
      </c>
      <c r="I29" s="10">
        <v>51</v>
      </c>
      <c r="J29" s="10">
        <v>46</v>
      </c>
      <c r="K29" s="11">
        <v>52</v>
      </c>
      <c r="L29" s="11">
        <v>51</v>
      </c>
      <c r="M29" s="11">
        <v>50</v>
      </c>
    </row>
    <row r="30" spans="2:13" ht="19.5" customHeight="1" x14ac:dyDescent="0.45">
      <c r="B30" s="42" t="s">
        <v>144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23</v>
      </c>
      <c r="J30" s="1">
        <v>28</v>
      </c>
      <c r="K30" s="12">
        <v>23</v>
      </c>
      <c r="L30" s="12">
        <v>28</v>
      </c>
      <c r="M30" s="12">
        <v>25</v>
      </c>
    </row>
    <row r="31" spans="2:13" ht="19.5" customHeight="1" x14ac:dyDescent="0.45">
      <c r="B31" s="46" t="s">
        <v>126</v>
      </c>
      <c r="C31" s="10">
        <v>11</v>
      </c>
      <c r="D31" s="10">
        <v>25</v>
      </c>
      <c r="E31" s="10">
        <v>61</v>
      </c>
      <c r="F31" s="10">
        <v>27</v>
      </c>
      <c r="G31" s="10">
        <v>15</v>
      </c>
      <c r="H31" s="10">
        <v>20</v>
      </c>
      <c r="I31" s="10">
        <v>12</v>
      </c>
      <c r="J31" s="10">
        <v>18</v>
      </c>
      <c r="K31" s="11">
        <v>14</v>
      </c>
      <c r="L31" s="11">
        <v>12</v>
      </c>
      <c r="M31" s="11">
        <v>24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-3.2704507772669551</v>
      </c>
      <c r="J38" s="76">
        <f ca="1">$G38*(RAND()-0.5)</f>
        <v>4.804269291980658</v>
      </c>
      <c r="K38" s="76">
        <f ca="1">$G38*(RAND()-0.5)</f>
        <v>2.2647907049972682</v>
      </c>
      <c r="L38" s="76">
        <f ca="1">$G38*(RAND()-0.5)</f>
        <v>-3.2177321980007005</v>
      </c>
      <c r="M38" s="76">
        <f ca="1">$G38*(RAND()-0.5)</f>
        <v>1.575912019578295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0.53864796711395135</v>
      </c>
      <c r="J40" s="76">
        <f>CORREL($C$3:$C$31,J$3:J$31)</f>
        <v>0.42741410750041664</v>
      </c>
      <c r="K40" s="76">
        <f>CORREL($C$3:$C$31,K$3:K$31)</f>
        <v>0.60239987825751229</v>
      </c>
      <c r="L40" s="76">
        <f>CORREL($C$3:$C$31,L$3:L$31)</f>
        <v>0.99941483276183463</v>
      </c>
      <c r="M40" s="76">
        <f>CORREL($C$3:$C$31,M$3:M$31)</f>
        <v>0.48478464326720977</v>
      </c>
    </row>
    <row r="42" spans="2:13" ht="18.5" x14ac:dyDescent="0.35">
      <c r="B42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68B8-51B0-479D-9FD7-5093C1494417}">
  <sheetPr codeName="Sheet125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</row>
    <row r="2" spans="1:13" ht="50.15" customHeight="1" x14ac:dyDescent="0.35">
      <c r="B2" s="48" t="s">
        <v>122</v>
      </c>
      <c r="C2" s="41" t="s">
        <v>152</v>
      </c>
      <c r="D2" s="41" t="s">
        <v>156</v>
      </c>
      <c r="E2" s="41" t="s">
        <v>159</v>
      </c>
      <c r="F2" s="41" t="s">
        <v>154</v>
      </c>
      <c r="G2" s="41" t="s">
        <v>157</v>
      </c>
      <c r="H2" s="41" t="s">
        <v>158</v>
      </c>
      <c r="I2" s="41" t="s">
        <v>162</v>
      </c>
      <c r="J2" s="41" t="s">
        <v>160</v>
      </c>
      <c r="K2" s="41" t="s">
        <v>155</v>
      </c>
      <c r="L2" s="41" t="s">
        <v>161</v>
      </c>
      <c r="M2" s="41" t="s">
        <v>153</v>
      </c>
    </row>
    <row r="3" spans="1:13" ht="19.5" customHeight="1" x14ac:dyDescent="0.45">
      <c r="B3" s="42" t="s">
        <v>127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47</v>
      </c>
      <c r="J3" s="1">
        <v>40</v>
      </c>
      <c r="K3" s="1">
        <v>35</v>
      </c>
      <c r="L3" s="1">
        <v>46</v>
      </c>
      <c r="M3" s="1">
        <v>47</v>
      </c>
    </row>
    <row r="4" spans="1:13" ht="19.5" customHeight="1" x14ac:dyDescent="0.45">
      <c r="B4" s="42" t="s">
        <v>130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11</v>
      </c>
      <c r="J4" s="1">
        <v>24</v>
      </c>
      <c r="K4" s="1">
        <v>21</v>
      </c>
      <c r="L4" s="1">
        <v>21</v>
      </c>
      <c r="M4" s="1">
        <v>33</v>
      </c>
    </row>
    <row r="5" spans="1:13" ht="19.5" customHeight="1" x14ac:dyDescent="0.45">
      <c r="B5" s="42" t="s">
        <v>138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23</v>
      </c>
      <c r="J5" s="1">
        <v>27</v>
      </c>
      <c r="K5" s="1">
        <v>12</v>
      </c>
      <c r="L5" s="1">
        <v>35</v>
      </c>
      <c r="M5" s="1">
        <v>34</v>
      </c>
    </row>
    <row r="6" spans="1:13" ht="19.5" customHeight="1" x14ac:dyDescent="0.45">
      <c r="B6" s="42" t="s">
        <v>128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33</v>
      </c>
      <c r="J6" s="1">
        <v>42</v>
      </c>
      <c r="K6" s="1">
        <v>60</v>
      </c>
      <c r="L6" s="1">
        <v>31</v>
      </c>
      <c r="M6" s="1">
        <v>80</v>
      </c>
    </row>
    <row r="7" spans="1:13" ht="19.5" customHeight="1" x14ac:dyDescent="0.45">
      <c r="B7" s="42" t="s">
        <v>144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21</v>
      </c>
      <c r="J7" s="1">
        <v>15</v>
      </c>
      <c r="K7" s="1">
        <v>28</v>
      </c>
      <c r="L7" s="1">
        <v>14</v>
      </c>
      <c r="M7" s="1">
        <v>63</v>
      </c>
    </row>
    <row r="8" spans="1:13" ht="19.5" customHeight="1" x14ac:dyDescent="0.45">
      <c r="B8" s="42" t="s">
        <v>148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29</v>
      </c>
      <c r="J8" s="1">
        <v>21</v>
      </c>
      <c r="K8" s="1">
        <v>28</v>
      </c>
      <c r="L8" s="1">
        <v>26</v>
      </c>
      <c r="M8" s="1">
        <v>76</v>
      </c>
    </row>
    <row r="9" spans="1:13" ht="19.5" customHeight="1" x14ac:dyDescent="0.45">
      <c r="B9" s="42" t="s">
        <v>143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24</v>
      </c>
      <c r="J9" s="1">
        <v>18</v>
      </c>
      <c r="K9" s="1">
        <v>19</v>
      </c>
      <c r="L9" s="1">
        <v>27</v>
      </c>
      <c r="M9" s="1">
        <v>63</v>
      </c>
    </row>
    <row r="10" spans="1:13" ht="19.5" customHeight="1" x14ac:dyDescent="0.45">
      <c r="B10" s="42" t="s">
        <v>145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42</v>
      </c>
      <c r="J10" s="1">
        <v>35</v>
      </c>
      <c r="K10" s="1">
        <v>16</v>
      </c>
      <c r="L10" s="1">
        <v>18</v>
      </c>
      <c r="M10" s="1">
        <v>63</v>
      </c>
    </row>
    <row r="11" spans="1:13" ht="19.5" customHeight="1" x14ac:dyDescent="0.45">
      <c r="B11" s="42" t="s">
        <v>141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19</v>
      </c>
      <c r="J11" s="1">
        <v>22</v>
      </c>
      <c r="K11" s="1">
        <v>19</v>
      </c>
      <c r="L11" s="1">
        <v>18</v>
      </c>
      <c r="M11" s="1">
        <v>65</v>
      </c>
    </row>
    <row r="12" spans="1:13" ht="19.5" customHeight="1" x14ac:dyDescent="0.45">
      <c r="B12" s="42" t="s">
        <v>146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23</v>
      </c>
      <c r="J12" s="1">
        <v>19</v>
      </c>
      <c r="K12" s="1">
        <v>40</v>
      </c>
      <c r="L12" s="1">
        <v>20</v>
      </c>
      <c r="M12" s="1">
        <v>64</v>
      </c>
    </row>
    <row r="13" spans="1:13" ht="19.5" customHeight="1" x14ac:dyDescent="0.45">
      <c r="B13" s="42" t="s">
        <v>132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27</v>
      </c>
      <c r="J13" s="1">
        <v>27</v>
      </c>
      <c r="K13" s="1">
        <v>51</v>
      </c>
      <c r="L13" s="1">
        <v>36</v>
      </c>
      <c r="M13" s="1">
        <v>82</v>
      </c>
    </row>
    <row r="14" spans="1:13" ht="19.5" customHeight="1" x14ac:dyDescent="0.45">
      <c r="B14" s="42" t="s">
        <v>124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52</v>
      </c>
      <c r="J14" s="1">
        <v>56</v>
      </c>
      <c r="K14" s="1">
        <v>50</v>
      </c>
      <c r="L14" s="1">
        <v>53</v>
      </c>
      <c r="M14" s="1">
        <v>40</v>
      </c>
    </row>
    <row r="15" spans="1:13" ht="19.5" customHeight="1" x14ac:dyDescent="0.45">
      <c r="B15" s="42" t="s">
        <v>147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23</v>
      </c>
      <c r="J15" s="1">
        <v>25</v>
      </c>
      <c r="K15" s="1">
        <v>19</v>
      </c>
      <c r="L15" s="1">
        <v>16</v>
      </c>
      <c r="M15" s="1">
        <v>33</v>
      </c>
    </row>
    <row r="16" spans="1:13" ht="19.5" customHeight="1" x14ac:dyDescent="0.45">
      <c r="B16" s="42" t="s">
        <v>126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27</v>
      </c>
      <c r="J16" s="1">
        <v>37</v>
      </c>
      <c r="K16" s="1">
        <v>47</v>
      </c>
      <c r="L16" s="1">
        <v>39</v>
      </c>
      <c r="M16" s="1">
        <v>45</v>
      </c>
    </row>
    <row r="17" spans="2:13" ht="19.5" customHeight="1" x14ac:dyDescent="0.45">
      <c r="B17" s="42" t="s">
        <v>134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13</v>
      </c>
      <c r="J17" s="1">
        <v>18</v>
      </c>
      <c r="K17" s="1">
        <v>44</v>
      </c>
      <c r="L17" s="1">
        <v>25</v>
      </c>
      <c r="M17" s="1">
        <v>70</v>
      </c>
    </row>
    <row r="18" spans="2:13" ht="19.5" customHeight="1" x14ac:dyDescent="0.45">
      <c r="B18" s="42" t="s">
        <v>149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16</v>
      </c>
      <c r="J18" s="1">
        <v>12</v>
      </c>
      <c r="K18" s="1">
        <v>22</v>
      </c>
      <c r="L18" s="1">
        <v>18</v>
      </c>
      <c r="M18" s="1">
        <v>47</v>
      </c>
    </row>
    <row r="19" spans="2:13" ht="19.5" customHeight="1" x14ac:dyDescent="0.45">
      <c r="B19" s="42" t="s">
        <v>123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43</v>
      </c>
      <c r="J19" s="1">
        <v>17</v>
      </c>
      <c r="K19" s="1">
        <v>31</v>
      </c>
      <c r="L19" s="1">
        <v>18</v>
      </c>
      <c r="M19" s="1">
        <v>73</v>
      </c>
    </row>
    <row r="20" spans="2:13" ht="19.5" customHeight="1" x14ac:dyDescent="0.45">
      <c r="B20" s="42" t="s">
        <v>125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40</v>
      </c>
      <c r="J20" s="1">
        <v>29</v>
      </c>
      <c r="K20" s="1">
        <v>35</v>
      </c>
      <c r="L20" s="1">
        <v>24</v>
      </c>
      <c r="M20" s="1">
        <v>39</v>
      </c>
    </row>
    <row r="21" spans="2:13" ht="19.5" customHeight="1" x14ac:dyDescent="0.45">
      <c r="B21" s="42" t="s">
        <v>150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44</v>
      </c>
      <c r="J21" s="1">
        <v>45</v>
      </c>
      <c r="K21" s="1">
        <v>28</v>
      </c>
      <c r="L21" s="1">
        <v>45</v>
      </c>
      <c r="M21" s="1">
        <v>29</v>
      </c>
    </row>
    <row r="22" spans="2:13" ht="19.5" customHeight="1" x14ac:dyDescent="0.45">
      <c r="B22" s="42" t="s">
        <v>129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42</v>
      </c>
      <c r="J22" s="1">
        <v>51</v>
      </c>
      <c r="K22" s="1">
        <v>56</v>
      </c>
      <c r="L22" s="1">
        <v>46</v>
      </c>
      <c r="M22" s="1">
        <v>63</v>
      </c>
    </row>
    <row r="23" spans="2:13" ht="19.5" customHeight="1" x14ac:dyDescent="0.45">
      <c r="B23" s="42" t="s">
        <v>136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16</v>
      </c>
      <c r="J23" s="1">
        <v>24</v>
      </c>
      <c r="K23" s="1">
        <v>24</v>
      </c>
      <c r="L23" s="1">
        <v>34</v>
      </c>
      <c r="M23" s="1">
        <v>32</v>
      </c>
    </row>
    <row r="24" spans="2:13" ht="19.5" customHeight="1" x14ac:dyDescent="0.45">
      <c r="B24" s="42" t="s">
        <v>139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15</v>
      </c>
      <c r="J24" s="1">
        <v>27</v>
      </c>
      <c r="K24" s="1">
        <v>24</v>
      </c>
      <c r="L24" s="1">
        <v>19</v>
      </c>
      <c r="M24" s="1">
        <v>64</v>
      </c>
    </row>
    <row r="25" spans="2:13" ht="19.5" customHeight="1" x14ac:dyDescent="0.45">
      <c r="B25" s="42" t="s">
        <v>137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36</v>
      </c>
      <c r="J25" s="1">
        <v>39</v>
      </c>
      <c r="K25" s="1">
        <v>37</v>
      </c>
      <c r="L25" s="1">
        <v>24</v>
      </c>
      <c r="M25" s="1">
        <v>67</v>
      </c>
    </row>
    <row r="26" spans="2:13" ht="19.5" customHeight="1" x14ac:dyDescent="0.45">
      <c r="B26" s="42" t="s">
        <v>135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33</v>
      </c>
      <c r="J26" s="1">
        <v>29</v>
      </c>
      <c r="K26" s="1">
        <v>26</v>
      </c>
      <c r="L26" s="1">
        <v>25</v>
      </c>
      <c r="M26" s="1">
        <v>64</v>
      </c>
    </row>
    <row r="27" spans="2:13" ht="19.5" customHeight="1" x14ac:dyDescent="0.45">
      <c r="B27" s="42" t="s">
        <v>151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23</v>
      </c>
      <c r="J27" s="1">
        <v>29</v>
      </c>
      <c r="K27" s="1">
        <v>25</v>
      </c>
      <c r="L27" s="1">
        <v>37</v>
      </c>
      <c r="M27" s="1">
        <v>83</v>
      </c>
    </row>
    <row r="28" spans="2:13" ht="19.5" customHeight="1" x14ac:dyDescent="0.45">
      <c r="B28" s="42" t="s">
        <v>142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35</v>
      </c>
      <c r="J28" s="1">
        <v>21</v>
      </c>
      <c r="K28" s="1">
        <v>36</v>
      </c>
      <c r="L28" s="1">
        <v>28</v>
      </c>
      <c r="M28" s="1">
        <v>55</v>
      </c>
    </row>
    <row r="29" spans="2:13" ht="19.5" customHeight="1" x14ac:dyDescent="0.45">
      <c r="B29" s="42" t="s">
        <v>133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34</v>
      </c>
      <c r="J29" s="1">
        <v>35</v>
      </c>
      <c r="K29" s="1">
        <v>17</v>
      </c>
      <c r="L29" s="1">
        <v>32</v>
      </c>
      <c r="M29" s="1">
        <v>35</v>
      </c>
    </row>
    <row r="30" spans="2:13" ht="19.5" customHeight="1" x14ac:dyDescent="0.45">
      <c r="B30" s="42" t="s">
        <v>140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32</v>
      </c>
      <c r="J30" s="1">
        <v>42</v>
      </c>
      <c r="K30" s="1">
        <v>53</v>
      </c>
      <c r="L30" s="1">
        <v>49</v>
      </c>
      <c r="M30" s="1">
        <v>64</v>
      </c>
    </row>
    <row r="31" spans="2:13" ht="19.5" customHeight="1" x14ac:dyDescent="0.45">
      <c r="B31" s="42" t="s">
        <v>131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35</v>
      </c>
      <c r="J31" s="1">
        <v>30</v>
      </c>
      <c r="K31" s="1">
        <v>36</v>
      </c>
      <c r="L31" s="1">
        <v>36</v>
      </c>
      <c r="M31" s="1">
        <v>48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5" spans="2:13" x14ac:dyDescent="0.35">
      <c r="M35">
        <f>COUNTIF(I3:M31, "&lt;11")</f>
        <v>0</v>
      </c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-3.8857536521817106</v>
      </c>
      <c r="J38" s="76">
        <f ca="1">$G38*(RAND()-0.5)</f>
        <v>-7.0337179019970923</v>
      </c>
      <c r="K38" s="76">
        <f ca="1">$G38*(RAND()-0.5)</f>
        <v>-3.7802584609270391</v>
      </c>
      <c r="L38" s="76">
        <f ca="1">$G38*(RAND()-0.5)</f>
        <v>4.6861919575218547</v>
      </c>
      <c r="M38" s="76">
        <f ca="1">$G38*(RAND()-0.5)</f>
        <v>-6.5563013208838816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0.34253530568783952</v>
      </c>
      <c r="J40" s="76">
        <f>CORREL($C$3:$C$31,J$3:J$31)</f>
        <v>0.50441466284396763</v>
      </c>
      <c r="K40" s="76">
        <f>CORREL($C$3:$C$31,K$3:K$31)</f>
        <v>0.99941483276183463</v>
      </c>
      <c r="L40" s="76">
        <f>CORREL($C$3:$C$31,L$3:L$31)</f>
        <v>0.52014703186644717</v>
      </c>
      <c r="M40" s="76">
        <f>CORREL($C$3:$C$31,M$3:M$31)</f>
        <v>0.34978656872374664</v>
      </c>
    </row>
    <row r="41" spans="2:13" ht="18.5" x14ac:dyDescent="0.35">
      <c r="B41" s="47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66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65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64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63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56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62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60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6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15513-0B01-4550-9CC8-514603CF48A9}">
  <sheetPr codeName="Sheet126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</row>
    <row r="2" spans="1:13" ht="50.15" customHeight="1" x14ac:dyDescent="0.35">
      <c r="B2" s="41" t="s">
        <v>122</v>
      </c>
      <c r="C2" s="41" t="s">
        <v>152</v>
      </c>
      <c r="D2" s="41" t="s">
        <v>156</v>
      </c>
      <c r="E2" s="41" t="s">
        <v>159</v>
      </c>
      <c r="F2" s="41" t="s">
        <v>154</v>
      </c>
      <c r="G2" s="41" t="s">
        <v>157</v>
      </c>
      <c r="H2" s="41" t="s">
        <v>158</v>
      </c>
      <c r="I2" s="41" t="s">
        <v>162</v>
      </c>
      <c r="J2" s="41" t="s">
        <v>160</v>
      </c>
      <c r="K2" s="41" t="s">
        <v>155</v>
      </c>
      <c r="L2" s="41" t="s">
        <v>161</v>
      </c>
      <c r="M2" s="41" t="s">
        <v>153</v>
      </c>
    </row>
    <row r="3" spans="1:13" ht="19.5" customHeight="1" x14ac:dyDescent="0.45">
      <c r="B3" s="42" t="s">
        <v>127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47</v>
      </c>
      <c r="J3" s="1">
        <v>40</v>
      </c>
      <c r="K3" s="1">
        <v>35</v>
      </c>
      <c r="L3" s="1">
        <v>46</v>
      </c>
      <c r="M3" s="1">
        <v>47</v>
      </c>
    </row>
    <row r="4" spans="1:13" ht="19.5" customHeight="1" x14ac:dyDescent="0.45">
      <c r="B4" s="42" t="s">
        <v>130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11</v>
      </c>
      <c r="J4" s="1">
        <v>24</v>
      </c>
      <c r="K4" s="1">
        <v>21</v>
      </c>
      <c r="L4" s="1">
        <v>21</v>
      </c>
      <c r="M4" s="1">
        <v>33</v>
      </c>
    </row>
    <row r="5" spans="1:13" ht="19.5" customHeight="1" x14ac:dyDescent="0.45">
      <c r="B5" s="42" t="s">
        <v>138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23</v>
      </c>
      <c r="J5" s="1">
        <v>27</v>
      </c>
      <c r="K5" s="1">
        <v>12</v>
      </c>
      <c r="L5" s="1">
        <v>35</v>
      </c>
      <c r="M5" s="1">
        <v>34</v>
      </c>
    </row>
    <row r="6" spans="1:13" ht="19.5" customHeight="1" x14ac:dyDescent="0.45">
      <c r="B6" s="42" t="s">
        <v>128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33</v>
      </c>
      <c r="J6" s="1">
        <v>42</v>
      </c>
      <c r="K6" s="1">
        <v>60</v>
      </c>
      <c r="L6" s="1">
        <v>31</v>
      </c>
      <c r="M6" s="1">
        <v>80</v>
      </c>
    </row>
    <row r="7" spans="1:13" ht="19.5" customHeight="1" x14ac:dyDescent="0.45">
      <c r="B7" s="42" t="s">
        <v>144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21</v>
      </c>
      <c r="J7" s="1">
        <v>15</v>
      </c>
      <c r="K7" s="1">
        <v>28</v>
      </c>
      <c r="L7" s="1">
        <v>14</v>
      </c>
      <c r="M7" s="1">
        <v>63</v>
      </c>
    </row>
    <row r="8" spans="1:13" ht="19.5" customHeight="1" x14ac:dyDescent="0.45">
      <c r="B8" s="42" t="s">
        <v>148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29</v>
      </c>
      <c r="J8" s="1">
        <v>21</v>
      </c>
      <c r="K8" s="1">
        <v>28</v>
      </c>
      <c r="L8" s="1">
        <v>26</v>
      </c>
      <c r="M8" s="1">
        <v>76</v>
      </c>
    </row>
    <row r="9" spans="1:13" ht="19.5" customHeight="1" x14ac:dyDescent="0.45">
      <c r="B9" s="42" t="s">
        <v>143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24</v>
      </c>
      <c r="J9" s="1">
        <v>18</v>
      </c>
      <c r="K9" s="1">
        <v>19</v>
      </c>
      <c r="L9" s="1">
        <v>27</v>
      </c>
      <c r="M9" s="1">
        <v>63</v>
      </c>
    </row>
    <row r="10" spans="1:13" ht="19.5" customHeight="1" x14ac:dyDescent="0.45">
      <c r="B10" s="42" t="s">
        <v>145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42</v>
      </c>
      <c r="J10" s="1">
        <v>35</v>
      </c>
      <c r="K10" s="1">
        <v>16</v>
      </c>
      <c r="L10" s="1">
        <v>18</v>
      </c>
      <c r="M10" s="1">
        <v>63</v>
      </c>
    </row>
    <row r="11" spans="1:13" ht="19.5" customHeight="1" x14ac:dyDescent="0.45">
      <c r="B11" s="42" t="s">
        <v>141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19</v>
      </c>
      <c r="J11" s="1">
        <v>22</v>
      </c>
      <c r="K11" s="1">
        <v>19</v>
      </c>
      <c r="L11" s="1">
        <v>18</v>
      </c>
      <c r="M11" s="1">
        <v>65</v>
      </c>
    </row>
    <row r="12" spans="1:13" ht="19.5" customHeight="1" x14ac:dyDescent="0.45">
      <c r="B12" s="42" t="s">
        <v>146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23</v>
      </c>
      <c r="J12" s="1">
        <v>19</v>
      </c>
      <c r="K12" s="1">
        <v>40</v>
      </c>
      <c r="L12" s="1">
        <v>20</v>
      </c>
      <c r="M12" s="1">
        <v>64</v>
      </c>
    </row>
    <row r="13" spans="1:13" ht="19.5" customHeight="1" x14ac:dyDescent="0.45">
      <c r="B13" s="42" t="s">
        <v>132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27</v>
      </c>
      <c r="J13" s="1">
        <v>27</v>
      </c>
      <c r="K13" s="1">
        <v>51</v>
      </c>
      <c r="L13" s="1">
        <v>36</v>
      </c>
      <c r="M13" s="1">
        <v>82</v>
      </c>
    </row>
    <row r="14" spans="1:13" ht="19.5" customHeight="1" x14ac:dyDescent="0.45">
      <c r="B14" s="42" t="s">
        <v>124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52</v>
      </c>
      <c r="J14" s="1">
        <v>56</v>
      </c>
      <c r="K14" s="1">
        <v>50</v>
      </c>
      <c r="L14" s="1">
        <v>53</v>
      </c>
      <c r="M14" s="1">
        <v>40</v>
      </c>
    </row>
    <row r="15" spans="1:13" ht="19.5" customHeight="1" x14ac:dyDescent="0.45">
      <c r="B15" s="42" t="s">
        <v>147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23</v>
      </c>
      <c r="J15" s="1">
        <v>25</v>
      </c>
      <c r="K15" s="1">
        <v>19</v>
      </c>
      <c r="L15" s="1">
        <v>16</v>
      </c>
      <c r="M15" s="1">
        <v>33</v>
      </c>
    </row>
    <row r="16" spans="1:13" ht="19.5" customHeight="1" x14ac:dyDescent="0.45">
      <c r="B16" s="42" t="s">
        <v>126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27</v>
      </c>
      <c r="J16" s="1">
        <v>37</v>
      </c>
      <c r="K16" s="1">
        <v>47</v>
      </c>
      <c r="L16" s="1">
        <v>39</v>
      </c>
      <c r="M16" s="1">
        <v>45</v>
      </c>
    </row>
    <row r="17" spans="2:13" ht="19.5" customHeight="1" x14ac:dyDescent="0.45">
      <c r="B17" s="42" t="s">
        <v>134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13</v>
      </c>
      <c r="J17" s="1">
        <v>18</v>
      </c>
      <c r="K17" s="1">
        <v>44</v>
      </c>
      <c r="L17" s="1">
        <v>25</v>
      </c>
      <c r="M17" s="1">
        <v>70</v>
      </c>
    </row>
    <row r="18" spans="2:13" ht="19.5" customHeight="1" x14ac:dyDescent="0.45">
      <c r="B18" s="42" t="s">
        <v>149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16</v>
      </c>
      <c r="J18" s="1">
        <v>12</v>
      </c>
      <c r="K18" s="1">
        <v>22</v>
      </c>
      <c r="L18" s="1">
        <v>18</v>
      </c>
      <c r="M18" s="1">
        <v>47</v>
      </c>
    </row>
    <row r="19" spans="2:13" ht="19.5" customHeight="1" x14ac:dyDescent="0.45">
      <c r="B19" s="42" t="s">
        <v>123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43</v>
      </c>
      <c r="J19" s="1">
        <v>17</v>
      </c>
      <c r="K19" s="1">
        <v>31</v>
      </c>
      <c r="L19" s="1">
        <v>18</v>
      </c>
      <c r="M19" s="1">
        <v>73</v>
      </c>
    </row>
    <row r="20" spans="2:13" ht="19.5" customHeight="1" x14ac:dyDescent="0.45">
      <c r="B20" s="42" t="s">
        <v>125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40</v>
      </c>
      <c r="J20" s="1">
        <v>29</v>
      </c>
      <c r="K20" s="1">
        <v>35</v>
      </c>
      <c r="L20" s="1">
        <v>24</v>
      </c>
      <c r="M20" s="1">
        <v>39</v>
      </c>
    </row>
    <row r="21" spans="2:13" ht="19.5" customHeight="1" x14ac:dyDescent="0.45">
      <c r="B21" s="42" t="s">
        <v>150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44</v>
      </c>
      <c r="J21" s="1">
        <v>45</v>
      </c>
      <c r="K21" s="1">
        <v>28</v>
      </c>
      <c r="L21" s="1">
        <v>45</v>
      </c>
      <c r="M21" s="1">
        <v>29</v>
      </c>
    </row>
    <row r="22" spans="2:13" ht="19.5" customHeight="1" x14ac:dyDescent="0.45">
      <c r="B22" s="42" t="s">
        <v>129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42</v>
      </c>
      <c r="J22" s="1">
        <v>51</v>
      </c>
      <c r="K22" s="1">
        <v>56</v>
      </c>
      <c r="L22" s="1">
        <v>46</v>
      </c>
      <c r="M22" s="1">
        <v>63</v>
      </c>
    </row>
    <row r="23" spans="2:13" ht="19.5" customHeight="1" x14ac:dyDescent="0.45">
      <c r="B23" s="42" t="s">
        <v>136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16</v>
      </c>
      <c r="J23" s="1">
        <v>24</v>
      </c>
      <c r="K23" s="1">
        <v>24</v>
      </c>
      <c r="L23" s="1">
        <v>34</v>
      </c>
      <c r="M23" s="1">
        <v>32</v>
      </c>
    </row>
    <row r="24" spans="2:13" ht="19.5" customHeight="1" x14ac:dyDescent="0.45">
      <c r="B24" s="42" t="s">
        <v>139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15</v>
      </c>
      <c r="J24" s="1">
        <v>27</v>
      </c>
      <c r="K24" s="1">
        <v>24</v>
      </c>
      <c r="L24" s="1">
        <v>19</v>
      </c>
      <c r="M24" s="1">
        <v>64</v>
      </c>
    </row>
    <row r="25" spans="2:13" ht="19.5" customHeight="1" x14ac:dyDescent="0.45">
      <c r="B25" s="42" t="s">
        <v>137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36</v>
      </c>
      <c r="J25" s="1">
        <v>39</v>
      </c>
      <c r="K25" s="1">
        <v>37</v>
      </c>
      <c r="L25" s="1">
        <v>24</v>
      </c>
      <c r="M25" s="1">
        <v>67</v>
      </c>
    </row>
    <row r="26" spans="2:13" ht="19.5" customHeight="1" x14ac:dyDescent="0.45">
      <c r="B26" s="42" t="s">
        <v>135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33</v>
      </c>
      <c r="J26" s="1">
        <v>29</v>
      </c>
      <c r="K26" s="1">
        <v>26</v>
      </c>
      <c r="L26" s="1">
        <v>25</v>
      </c>
      <c r="M26" s="1">
        <v>64</v>
      </c>
    </row>
    <row r="27" spans="2:13" ht="19.5" customHeight="1" x14ac:dyDescent="0.45">
      <c r="B27" s="42" t="s">
        <v>151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23</v>
      </c>
      <c r="J27" s="1">
        <v>29</v>
      </c>
      <c r="K27" s="1">
        <v>25</v>
      </c>
      <c r="L27" s="1">
        <v>37</v>
      </c>
      <c r="M27" s="1">
        <v>83</v>
      </c>
    </row>
    <row r="28" spans="2:13" ht="19.5" customHeight="1" x14ac:dyDescent="0.45">
      <c r="B28" s="42" t="s">
        <v>142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35</v>
      </c>
      <c r="J28" s="1">
        <v>21</v>
      </c>
      <c r="K28" s="1">
        <v>36</v>
      </c>
      <c r="L28" s="1">
        <v>28</v>
      </c>
      <c r="M28" s="1">
        <v>55</v>
      </c>
    </row>
    <row r="29" spans="2:13" ht="19.5" customHeight="1" x14ac:dyDescent="0.45">
      <c r="B29" s="42" t="s">
        <v>133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34</v>
      </c>
      <c r="J29" s="1">
        <v>35</v>
      </c>
      <c r="K29" s="1">
        <v>17</v>
      </c>
      <c r="L29" s="1">
        <v>32</v>
      </c>
      <c r="M29" s="1">
        <v>35</v>
      </c>
    </row>
    <row r="30" spans="2:13" ht="19.5" customHeight="1" x14ac:dyDescent="0.45">
      <c r="B30" s="42" t="s">
        <v>140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32</v>
      </c>
      <c r="J30" s="1">
        <v>42</v>
      </c>
      <c r="K30" s="1">
        <v>53</v>
      </c>
      <c r="L30" s="1">
        <v>49</v>
      </c>
      <c r="M30" s="1">
        <v>64</v>
      </c>
    </row>
    <row r="31" spans="2:13" ht="19.5" customHeight="1" x14ac:dyDescent="0.45">
      <c r="B31" s="42" t="s">
        <v>131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35</v>
      </c>
      <c r="J31" s="1">
        <v>30</v>
      </c>
      <c r="K31" s="1">
        <v>36</v>
      </c>
      <c r="L31" s="1">
        <v>36</v>
      </c>
      <c r="M31" s="1">
        <v>48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5.7835406871958037</v>
      </c>
      <c r="J38" s="76">
        <f ca="1">$G38*(RAND()-0.5)</f>
        <v>2.7901333470307099E-2</v>
      </c>
      <c r="K38" s="76">
        <f ca="1">$G38*(RAND()-0.5)</f>
        <v>2.0086825000296504</v>
      </c>
      <c r="L38" s="76">
        <f ca="1">$G38*(RAND()-0.5)</f>
        <v>-2.3049048557159013</v>
      </c>
      <c r="M38" s="76">
        <f ca="1">$G38*(RAND()-0.5)</f>
        <v>-2.5822672483153415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0.34253530568783952</v>
      </c>
      <c r="J40" s="76">
        <f>CORREL($C$3:$C$31,J$3:J$31)</f>
        <v>0.50441466284396763</v>
      </c>
      <c r="K40" s="76">
        <f>CORREL($C$3:$C$31,K$3:K$31)</f>
        <v>0.99941483276183463</v>
      </c>
      <c r="L40" s="76">
        <f>CORREL($C$3:$C$31,L$3:L$31)</f>
        <v>0.52014703186644717</v>
      </c>
      <c r="M40" s="76">
        <f>CORREL($C$3:$C$31,M$3:M$31)</f>
        <v>0.34978656872374664</v>
      </c>
    </row>
    <row r="41" spans="2:13" ht="18.5" x14ac:dyDescent="0.35">
      <c r="B41" s="47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{A628D552-8D4A-4DD3-AEAF-D5495659310C}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{242701D9-9185-4904-8689-352C7C62ACCC}</x14:id>
        </ext>
      </extLst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{760E3A7E-312B-4588-A64C-FA5D4CE4E7D8}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{61521451-081F-4657-BEF0-D19ECD0980CD}</x14:id>
        </ext>
      </extLst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{0E3664C7-ECBB-4C39-BA9E-6F9FF3BA139F}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{5DE22C5B-F294-4F01-95BD-89F3434A343E}</x14:id>
        </ext>
      </extLst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{E3A8D619-14E5-4FD5-BDFD-D3BB9F430FC2}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{C38F4B95-09C8-4FDE-882E-942B3D038A59}</x14:id>
        </ext>
      </extLst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{E2EBD82F-16C2-43BA-AC39-80984D608FB3}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{CD75B7C8-E3BF-49C4-93B3-8B5446D38FAC}</x14:id>
        </ext>
      </extLst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{543983AB-C458-4141-9E7D-52C73C15527C}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{3E886588-1D7F-487A-8285-8A37AE6C123A}</x14:id>
        </ext>
      </extLst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{8EBC2360-3BBF-42F5-A159-13A24A8056E2}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{A035CCCE-63DD-48B9-B1ED-DE9DAE1892BC}</x14:id>
        </ext>
      </extLst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{B2AC0083-E06C-41B5-8A1F-2DC84F41576D}</x14:id>
        </ext>
      </extLst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{7AB7664C-0B74-466F-B04F-FE5ADDBD0BDE}</x14:id>
        </ext>
      </extLst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{E7FFBAE2-CD39-497E-903F-ED63D4E90F39}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{77C16F76-8566-440D-8E58-294CD95FF76F}</x14:id>
        </ext>
      </extLst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{39E18001-7BB9-4ADF-9A81-56B480786473}</x14:id>
        </ext>
      </extLst>
    </cfRule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{62928B57-6B81-4F29-8C95-44F95E4F7A43}</x14:id>
        </ext>
      </extLst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{EF64C3CB-7F45-4080-8815-5CDCC9EAC102}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{1879B4D0-A386-43CA-9CC0-048D08777FAB}</x14:id>
        </ext>
      </extLst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628D552-8D4A-4DD3-AEAF-D5495659310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42701D9-9185-4904-8689-352C7C62ACC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760E3A7E-312B-4588-A64C-FA5D4CE4E7D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1521451-081F-4657-BEF0-D19ECD0980C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0E3664C7-ECBB-4C39-BA9E-6F9FF3BA139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DE22C5B-F294-4F01-95BD-89F3434A343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E3A8D619-14E5-4FD5-BDFD-D3BB9F430FC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38F4B95-09C8-4FDE-882E-942B3D038A5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E2EBD82F-16C2-43BA-AC39-80984D608FB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D75B7C8-E3BF-49C4-93B3-8B5446D38FA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543983AB-C458-4141-9E7D-52C73C15527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E886588-1D7F-487A-8285-8A37AE6C123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8EBC2360-3BBF-42F5-A159-13A24A8056E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035CCCE-63DD-48B9-B1ED-DE9DAE1892B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B2AC0083-E06C-41B5-8A1F-2DC84F41576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AB7664C-0B74-466F-B04F-FE5ADDBD0BD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E7FFBAE2-CD39-497E-903F-ED63D4E90F3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7C16F76-8566-440D-8E58-294CD95FF76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39E18001-7BB9-4ADF-9A81-56B48078647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2928B57-6B81-4F29-8C95-44F95E4F7A4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EF64C3CB-7F45-4080-8815-5CDCC9EAC10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879B4D0-A386-43CA-9CC0-048D08777FA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06D5-E257-47B8-B577-A15800ECF831}">
  <sheetPr codeName="Sheet127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</row>
    <row r="2" spans="1:13" ht="50.15" customHeight="1" x14ac:dyDescent="0.35">
      <c r="B2" s="41" t="s">
        <v>122</v>
      </c>
      <c r="C2" s="41" t="s">
        <v>152</v>
      </c>
      <c r="D2" s="41" t="s">
        <v>156</v>
      </c>
      <c r="E2" s="41" t="s">
        <v>159</v>
      </c>
      <c r="F2" s="41" t="s">
        <v>154</v>
      </c>
      <c r="G2" s="41" t="s">
        <v>157</v>
      </c>
      <c r="H2" s="41" t="s">
        <v>158</v>
      </c>
      <c r="I2" s="41" t="s">
        <v>162</v>
      </c>
      <c r="J2" s="41" t="s">
        <v>160</v>
      </c>
      <c r="K2" s="41" t="s">
        <v>155</v>
      </c>
      <c r="L2" s="41" t="s">
        <v>161</v>
      </c>
      <c r="M2" s="41" t="s">
        <v>153</v>
      </c>
    </row>
    <row r="3" spans="1:13" ht="19.5" customHeight="1" x14ac:dyDescent="0.45">
      <c r="B3" s="42" t="s">
        <v>127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47</v>
      </c>
      <c r="J3" s="1">
        <v>40</v>
      </c>
      <c r="K3" s="1">
        <v>35</v>
      </c>
      <c r="L3" s="1">
        <v>46</v>
      </c>
      <c r="M3" s="1">
        <v>47</v>
      </c>
    </row>
    <row r="4" spans="1:13" ht="19.5" customHeight="1" x14ac:dyDescent="0.45">
      <c r="B4" s="42" t="s">
        <v>130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11</v>
      </c>
      <c r="J4" s="1">
        <v>24</v>
      </c>
      <c r="K4" s="1">
        <v>21</v>
      </c>
      <c r="L4" s="1">
        <v>21</v>
      </c>
      <c r="M4" s="1">
        <v>33</v>
      </c>
    </row>
    <row r="5" spans="1:13" ht="19.5" customHeight="1" x14ac:dyDescent="0.45">
      <c r="B5" s="42" t="s">
        <v>138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23</v>
      </c>
      <c r="J5" s="1">
        <v>27</v>
      </c>
      <c r="K5" s="1">
        <v>12</v>
      </c>
      <c r="L5" s="1">
        <v>35</v>
      </c>
      <c r="M5" s="1">
        <v>34</v>
      </c>
    </row>
    <row r="6" spans="1:13" ht="19.5" customHeight="1" x14ac:dyDescent="0.45">
      <c r="B6" s="42" t="s">
        <v>128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33</v>
      </c>
      <c r="J6" s="1">
        <v>42</v>
      </c>
      <c r="K6" s="1">
        <v>60</v>
      </c>
      <c r="L6" s="1">
        <v>31</v>
      </c>
      <c r="M6" s="1">
        <v>80</v>
      </c>
    </row>
    <row r="7" spans="1:13" ht="19.5" customHeight="1" x14ac:dyDescent="0.45">
      <c r="B7" s="42" t="s">
        <v>144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21</v>
      </c>
      <c r="J7" s="1">
        <v>15</v>
      </c>
      <c r="K7" s="1">
        <v>28</v>
      </c>
      <c r="L7" s="1">
        <v>14</v>
      </c>
      <c r="M7" s="1">
        <v>63</v>
      </c>
    </row>
    <row r="8" spans="1:13" ht="19.5" customHeight="1" x14ac:dyDescent="0.45">
      <c r="B8" s="42" t="s">
        <v>148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29</v>
      </c>
      <c r="J8" s="1">
        <v>21</v>
      </c>
      <c r="K8" s="1">
        <v>28</v>
      </c>
      <c r="L8" s="1">
        <v>26</v>
      </c>
      <c r="M8" s="1">
        <v>76</v>
      </c>
    </row>
    <row r="9" spans="1:13" ht="19.5" customHeight="1" x14ac:dyDescent="0.45">
      <c r="B9" s="42" t="s">
        <v>143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24</v>
      </c>
      <c r="J9" s="1">
        <v>18</v>
      </c>
      <c r="K9" s="1">
        <v>19</v>
      </c>
      <c r="L9" s="1">
        <v>27</v>
      </c>
      <c r="M9" s="1">
        <v>63</v>
      </c>
    </row>
    <row r="10" spans="1:13" ht="19.5" customHeight="1" x14ac:dyDescent="0.45">
      <c r="B10" s="42" t="s">
        <v>145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42</v>
      </c>
      <c r="J10" s="1">
        <v>35</v>
      </c>
      <c r="K10" s="1">
        <v>16</v>
      </c>
      <c r="L10" s="1">
        <v>18</v>
      </c>
      <c r="M10" s="1">
        <v>63</v>
      </c>
    </row>
    <row r="11" spans="1:13" ht="19.5" customHeight="1" x14ac:dyDescent="0.45">
      <c r="B11" s="42" t="s">
        <v>141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19</v>
      </c>
      <c r="J11" s="1">
        <v>22</v>
      </c>
      <c r="K11" s="1">
        <v>19</v>
      </c>
      <c r="L11" s="1">
        <v>18</v>
      </c>
      <c r="M11" s="1">
        <v>65</v>
      </c>
    </row>
    <row r="12" spans="1:13" ht="19.5" customHeight="1" x14ac:dyDescent="0.45">
      <c r="B12" s="42" t="s">
        <v>146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23</v>
      </c>
      <c r="J12" s="1">
        <v>19</v>
      </c>
      <c r="K12" s="1">
        <v>40</v>
      </c>
      <c r="L12" s="1">
        <v>20</v>
      </c>
      <c r="M12" s="1">
        <v>64</v>
      </c>
    </row>
    <row r="13" spans="1:13" ht="19.5" customHeight="1" x14ac:dyDescent="0.45">
      <c r="B13" s="42" t="s">
        <v>132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27</v>
      </c>
      <c r="J13" s="1">
        <v>27</v>
      </c>
      <c r="K13" s="1">
        <v>51</v>
      </c>
      <c r="L13" s="1">
        <v>36</v>
      </c>
      <c r="M13" s="1">
        <v>82</v>
      </c>
    </row>
    <row r="14" spans="1:13" ht="19.5" customHeight="1" x14ac:dyDescent="0.45">
      <c r="B14" s="42" t="s">
        <v>124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52</v>
      </c>
      <c r="J14" s="1">
        <v>56</v>
      </c>
      <c r="K14" s="1">
        <v>50</v>
      </c>
      <c r="L14" s="1">
        <v>53</v>
      </c>
      <c r="M14" s="1">
        <v>40</v>
      </c>
    </row>
    <row r="15" spans="1:13" ht="19.5" customHeight="1" x14ac:dyDescent="0.45">
      <c r="B15" s="42" t="s">
        <v>147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23</v>
      </c>
      <c r="J15" s="1">
        <v>25</v>
      </c>
      <c r="K15" s="1">
        <v>19</v>
      </c>
      <c r="L15" s="1">
        <v>16</v>
      </c>
      <c r="M15" s="1">
        <v>33</v>
      </c>
    </row>
    <row r="16" spans="1:13" ht="19.5" customHeight="1" x14ac:dyDescent="0.45">
      <c r="B16" s="42" t="s">
        <v>126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27</v>
      </c>
      <c r="J16" s="1">
        <v>37</v>
      </c>
      <c r="K16" s="1">
        <v>47</v>
      </c>
      <c r="L16" s="1">
        <v>39</v>
      </c>
      <c r="M16" s="1">
        <v>45</v>
      </c>
    </row>
    <row r="17" spans="2:13" ht="19.5" customHeight="1" x14ac:dyDescent="0.45">
      <c r="B17" s="42" t="s">
        <v>134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13</v>
      </c>
      <c r="J17" s="1">
        <v>18</v>
      </c>
      <c r="K17" s="1">
        <v>44</v>
      </c>
      <c r="L17" s="1">
        <v>25</v>
      </c>
      <c r="M17" s="1">
        <v>70</v>
      </c>
    </row>
    <row r="18" spans="2:13" ht="19.5" customHeight="1" x14ac:dyDescent="0.45">
      <c r="B18" s="42" t="s">
        <v>149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16</v>
      </c>
      <c r="J18" s="1">
        <v>12</v>
      </c>
      <c r="K18" s="1">
        <v>22</v>
      </c>
      <c r="L18" s="1">
        <v>18</v>
      </c>
      <c r="M18" s="1">
        <v>47</v>
      </c>
    </row>
    <row r="19" spans="2:13" ht="19.5" customHeight="1" x14ac:dyDescent="0.45">
      <c r="B19" s="42" t="s">
        <v>123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43</v>
      </c>
      <c r="J19" s="1">
        <v>17</v>
      </c>
      <c r="K19" s="1">
        <v>31</v>
      </c>
      <c r="L19" s="1">
        <v>18</v>
      </c>
      <c r="M19" s="1">
        <v>73</v>
      </c>
    </row>
    <row r="20" spans="2:13" ht="19.5" customHeight="1" x14ac:dyDescent="0.45">
      <c r="B20" s="42" t="s">
        <v>125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40</v>
      </c>
      <c r="J20" s="1">
        <v>29</v>
      </c>
      <c r="K20" s="1">
        <v>35</v>
      </c>
      <c r="L20" s="1">
        <v>24</v>
      </c>
      <c r="M20" s="1">
        <v>39</v>
      </c>
    </row>
    <row r="21" spans="2:13" ht="19.5" customHeight="1" x14ac:dyDescent="0.45">
      <c r="B21" s="42" t="s">
        <v>150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44</v>
      </c>
      <c r="J21" s="1">
        <v>45</v>
      </c>
      <c r="K21" s="1">
        <v>28</v>
      </c>
      <c r="L21" s="1">
        <v>45</v>
      </c>
      <c r="M21" s="1">
        <v>29</v>
      </c>
    </row>
    <row r="22" spans="2:13" ht="19.5" customHeight="1" x14ac:dyDescent="0.45">
      <c r="B22" s="42" t="s">
        <v>129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42</v>
      </c>
      <c r="J22" s="1">
        <v>51</v>
      </c>
      <c r="K22" s="1">
        <v>56</v>
      </c>
      <c r="L22" s="1">
        <v>46</v>
      </c>
      <c r="M22" s="1">
        <v>63</v>
      </c>
    </row>
    <row r="23" spans="2:13" ht="19.5" customHeight="1" x14ac:dyDescent="0.45">
      <c r="B23" s="42" t="s">
        <v>136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16</v>
      </c>
      <c r="J23" s="1">
        <v>24</v>
      </c>
      <c r="K23" s="1">
        <v>24</v>
      </c>
      <c r="L23" s="1">
        <v>34</v>
      </c>
      <c r="M23" s="1">
        <v>32</v>
      </c>
    </row>
    <row r="24" spans="2:13" ht="19.5" customHeight="1" x14ac:dyDescent="0.45">
      <c r="B24" s="42" t="s">
        <v>139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15</v>
      </c>
      <c r="J24" s="1">
        <v>27</v>
      </c>
      <c r="K24" s="1">
        <v>24</v>
      </c>
      <c r="L24" s="1">
        <v>19</v>
      </c>
      <c r="M24" s="1">
        <v>64</v>
      </c>
    </row>
    <row r="25" spans="2:13" ht="19.5" customHeight="1" x14ac:dyDescent="0.45">
      <c r="B25" s="42" t="s">
        <v>137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36</v>
      </c>
      <c r="J25" s="1">
        <v>39</v>
      </c>
      <c r="K25" s="1">
        <v>37</v>
      </c>
      <c r="L25" s="1">
        <v>24</v>
      </c>
      <c r="M25" s="1">
        <v>67</v>
      </c>
    </row>
    <row r="26" spans="2:13" ht="19.5" customHeight="1" x14ac:dyDescent="0.45">
      <c r="B26" s="42" t="s">
        <v>135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33</v>
      </c>
      <c r="J26" s="1">
        <v>29</v>
      </c>
      <c r="K26" s="1">
        <v>26</v>
      </c>
      <c r="L26" s="1">
        <v>25</v>
      </c>
      <c r="M26" s="1">
        <v>64</v>
      </c>
    </row>
    <row r="27" spans="2:13" ht="19.5" customHeight="1" x14ac:dyDescent="0.45">
      <c r="B27" s="42" t="s">
        <v>151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23</v>
      </c>
      <c r="J27" s="1">
        <v>29</v>
      </c>
      <c r="K27" s="1">
        <v>25</v>
      </c>
      <c r="L27" s="1">
        <v>37</v>
      </c>
      <c r="M27" s="1">
        <v>83</v>
      </c>
    </row>
    <row r="28" spans="2:13" ht="19.5" customHeight="1" x14ac:dyDescent="0.45">
      <c r="B28" s="42" t="s">
        <v>142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35</v>
      </c>
      <c r="J28" s="1">
        <v>21</v>
      </c>
      <c r="K28" s="1">
        <v>36</v>
      </c>
      <c r="L28" s="1">
        <v>28</v>
      </c>
      <c r="M28" s="1">
        <v>55</v>
      </c>
    </row>
    <row r="29" spans="2:13" ht="19.5" customHeight="1" x14ac:dyDescent="0.45">
      <c r="B29" s="42" t="s">
        <v>133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34</v>
      </c>
      <c r="J29" s="1">
        <v>35</v>
      </c>
      <c r="K29" s="1">
        <v>17</v>
      </c>
      <c r="L29" s="1">
        <v>32</v>
      </c>
      <c r="M29" s="1">
        <v>35</v>
      </c>
    </row>
    <row r="30" spans="2:13" ht="19.5" customHeight="1" x14ac:dyDescent="0.45">
      <c r="B30" s="42" t="s">
        <v>140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32</v>
      </c>
      <c r="J30" s="1">
        <v>42</v>
      </c>
      <c r="K30" s="1">
        <v>53</v>
      </c>
      <c r="L30" s="1">
        <v>49</v>
      </c>
      <c r="M30" s="1">
        <v>64</v>
      </c>
    </row>
    <row r="31" spans="2:13" ht="19.5" customHeight="1" x14ac:dyDescent="0.45">
      <c r="B31" s="42" t="s">
        <v>131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35</v>
      </c>
      <c r="J31" s="1">
        <v>30</v>
      </c>
      <c r="K31" s="1">
        <v>36</v>
      </c>
      <c r="L31" s="1">
        <v>36</v>
      </c>
      <c r="M31" s="1">
        <v>48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-5.2098089459169268</v>
      </c>
      <c r="J38" s="76">
        <f ca="1">$G38*(RAND()-0.5)</f>
        <v>4.9380529755571869</v>
      </c>
      <c r="K38" s="76">
        <f ca="1">$G38*(RAND()-0.5)</f>
        <v>7.2133178740491282</v>
      </c>
      <c r="L38" s="76">
        <f ca="1">$G38*(RAND()-0.5)</f>
        <v>-3.3539647784336717</v>
      </c>
      <c r="M38" s="76">
        <f ca="1">$G38*(RAND()-0.5)</f>
        <v>0.14333411468149759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0.34253530568783952</v>
      </c>
      <c r="J40" s="76">
        <f>CORREL($C$3:$C$31,J$3:J$31)</f>
        <v>0.50441466284396763</v>
      </c>
      <c r="K40" s="76">
        <f>CORREL($C$3:$C$31,K$3:K$31)</f>
        <v>0.99941483276183463</v>
      </c>
      <c r="L40" s="76">
        <f>CORREL($C$3:$C$31,L$3:L$31)</f>
        <v>0.52014703186644717</v>
      </c>
      <c r="M40" s="76">
        <f>CORREL($C$3:$C$31,M$3:M$31)</f>
        <v>0.34978656872374664</v>
      </c>
    </row>
    <row r="41" spans="2:13" ht="18.5" x14ac:dyDescent="0.35">
      <c r="B41" s="47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8AAF-98E1-42E1-8AF9-6A674BDBE045}">
  <sheetPr codeName="Sheet128"/>
  <dimension ref="A1:M41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</row>
    <row r="2" spans="1:13" ht="50.15" customHeight="1" x14ac:dyDescent="0.35">
      <c r="B2" s="41" t="s">
        <v>122</v>
      </c>
      <c r="C2" s="41" t="s">
        <v>152</v>
      </c>
      <c r="D2" s="41" t="s">
        <v>156</v>
      </c>
      <c r="E2" s="41" t="s">
        <v>159</v>
      </c>
      <c r="F2" s="41" t="s">
        <v>154</v>
      </c>
      <c r="G2" s="41" t="s">
        <v>157</v>
      </c>
      <c r="H2" s="41" t="s">
        <v>158</v>
      </c>
      <c r="I2" s="41" t="s">
        <v>162</v>
      </c>
      <c r="J2" s="41" t="s">
        <v>160</v>
      </c>
      <c r="K2" s="41" t="s">
        <v>155</v>
      </c>
      <c r="L2" s="41" t="s">
        <v>161</v>
      </c>
      <c r="M2" s="41" t="s">
        <v>153</v>
      </c>
    </row>
    <row r="3" spans="1:13" ht="19.5" customHeight="1" x14ac:dyDescent="0.45">
      <c r="B3" s="46" t="s">
        <v>127</v>
      </c>
      <c r="C3" s="10">
        <v>31</v>
      </c>
      <c r="D3" s="10">
        <v>36</v>
      </c>
      <c r="E3" s="10">
        <v>59</v>
      </c>
      <c r="F3" s="10">
        <v>40</v>
      </c>
      <c r="G3" s="10">
        <v>36</v>
      </c>
      <c r="H3" s="10">
        <v>19</v>
      </c>
      <c r="I3" s="10">
        <v>47</v>
      </c>
      <c r="J3" s="10">
        <v>40</v>
      </c>
      <c r="K3" s="11">
        <v>35</v>
      </c>
      <c r="L3" s="11">
        <v>46</v>
      </c>
      <c r="M3" s="11">
        <v>47</v>
      </c>
    </row>
    <row r="4" spans="1:13" ht="19.5" customHeight="1" x14ac:dyDescent="0.45">
      <c r="B4" s="42" t="s">
        <v>130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11</v>
      </c>
      <c r="J4" s="1">
        <v>24</v>
      </c>
      <c r="K4" s="12">
        <v>21</v>
      </c>
      <c r="L4" s="12">
        <v>21</v>
      </c>
      <c r="M4" s="12">
        <v>33</v>
      </c>
    </row>
    <row r="5" spans="1:13" ht="19.5" customHeight="1" x14ac:dyDescent="0.45">
      <c r="B5" s="46" t="s">
        <v>138</v>
      </c>
      <c r="C5" s="10">
        <v>11</v>
      </c>
      <c r="D5" s="10">
        <v>25</v>
      </c>
      <c r="E5" s="10">
        <v>61</v>
      </c>
      <c r="F5" s="10">
        <v>27</v>
      </c>
      <c r="G5" s="10">
        <v>15</v>
      </c>
      <c r="H5" s="10">
        <v>20</v>
      </c>
      <c r="I5" s="10">
        <v>23</v>
      </c>
      <c r="J5" s="10">
        <v>27</v>
      </c>
      <c r="K5" s="11">
        <v>12</v>
      </c>
      <c r="L5" s="11">
        <v>35</v>
      </c>
      <c r="M5" s="11">
        <v>34</v>
      </c>
    </row>
    <row r="6" spans="1:13" ht="19.5" customHeight="1" x14ac:dyDescent="0.45">
      <c r="B6" s="42" t="s">
        <v>128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33</v>
      </c>
      <c r="J6" s="1">
        <v>42</v>
      </c>
      <c r="K6" s="12">
        <v>60</v>
      </c>
      <c r="L6" s="12">
        <v>31</v>
      </c>
      <c r="M6" s="12">
        <v>80</v>
      </c>
    </row>
    <row r="7" spans="1:13" ht="19.5" customHeight="1" x14ac:dyDescent="0.45">
      <c r="B7" s="46" t="s">
        <v>144</v>
      </c>
      <c r="C7" s="10">
        <v>25</v>
      </c>
      <c r="D7" s="10">
        <v>61</v>
      </c>
      <c r="E7" s="10">
        <v>55</v>
      </c>
      <c r="F7" s="10">
        <v>90</v>
      </c>
      <c r="G7" s="10">
        <v>41</v>
      </c>
      <c r="H7" s="10">
        <v>65</v>
      </c>
      <c r="I7" s="10">
        <v>21</v>
      </c>
      <c r="J7" s="10">
        <v>15</v>
      </c>
      <c r="K7" s="11">
        <v>28</v>
      </c>
      <c r="L7" s="11">
        <v>14</v>
      </c>
      <c r="M7" s="11">
        <v>63</v>
      </c>
    </row>
    <row r="8" spans="1:13" ht="19.5" customHeight="1" x14ac:dyDescent="0.45">
      <c r="B8" s="42" t="s">
        <v>148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29</v>
      </c>
      <c r="J8" s="1">
        <v>21</v>
      </c>
      <c r="K8" s="12">
        <v>28</v>
      </c>
      <c r="L8" s="12">
        <v>26</v>
      </c>
      <c r="M8" s="12">
        <v>76</v>
      </c>
    </row>
    <row r="9" spans="1:13" ht="19.5" customHeight="1" x14ac:dyDescent="0.45">
      <c r="B9" s="46" t="s">
        <v>143</v>
      </c>
      <c r="C9" s="10">
        <v>17</v>
      </c>
      <c r="D9" s="10">
        <v>55</v>
      </c>
      <c r="E9" s="10">
        <v>20</v>
      </c>
      <c r="F9" s="10">
        <v>68</v>
      </c>
      <c r="G9" s="10">
        <v>59</v>
      </c>
      <c r="H9" s="10">
        <v>84</v>
      </c>
      <c r="I9" s="10">
        <v>24</v>
      </c>
      <c r="J9" s="10">
        <v>18</v>
      </c>
      <c r="K9" s="11">
        <v>19</v>
      </c>
      <c r="L9" s="11">
        <v>27</v>
      </c>
      <c r="M9" s="11">
        <v>63</v>
      </c>
    </row>
    <row r="10" spans="1:13" ht="19.5" customHeight="1" x14ac:dyDescent="0.45">
      <c r="B10" s="42" t="s">
        <v>145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42</v>
      </c>
      <c r="J10" s="1">
        <v>35</v>
      </c>
      <c r="K10" s="12">
        <v>16</v>
      </c>
      <c r="L10" s="12">
        <v>18</v>
      </c>
      <c r="M10" s="12">
        <v>63</v>
      </c>
    </row>
    <row r="11" spans="1:13" ht="19.5" customHeight="1" x14ac:dyDescent="0.45">
      <c r="B11" s="46" t="s">
        <v>141</v>
      </c>
      <c r="C11" s="10">
        <v>17</v>
      </c>
      <c r="D11" s="10">
        <v>18</v>
      </c>
      <c r="E11" s="10">
        <v>50</v>
      </c>
      <c r="F11" s="10">
        <v>38</v>
      </c>
      <c r="G11" s="10">
        <v>25</v>
      </c>
      <c r="H11" s="10">
        <v>52</v>
      </c>
      <c r="I11" s="10">
        <v>19</v>
      </c>
      <c r="J11" s="10">
        <v>22</v>
      </c>
      <c r="K11" s="11">
        <v>19</v>
      </c>
      <c r="L11" s="11">
        <v>18</v>
      </c>
      <c r="M11" s="11">
        <v>65</v>
      </c>
    </row>
    <row r="12" spans="1:13" ht="19.5" customHeight="1" x14ac:dyDescent="0.45">
      <c r="B12" s="42" t="s">
        <v>146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23</v>
      </c>
      <c r="J12" s="1">
        <v>19</v>
      </c>
      <c r="K12" s="12">
        <v>40</v>
      </c>
      <c r="L12" s="12">
        <v>20</v>
      </c>
      <c r="M12" s="12">
        <v>64</v>
      </c>
    </row>
    <row r="13" spans="1:13" ht="19.5" customHeight="1" x14ac:dyDescent="0.45">
      <c r="B13" s="46" t="s">
        <v>132</v>
      </c>
      <c r="C13" s="10">
        <v>46</v>
      </c>
      <c r="D13" s="10">
        <v>14</v>
      </c>
      <c r="E13" s="10">
        <v>45</v>
      </c>
      <c r="F13" s="10">
        <v>30</v>
      </c>
      <c r="G13" s="10">
        <v>40</v>
      </c>
      <c r="H13" s="10">
        <v>35</v>
      </c>
      <c r="I13" s="10">
        <v>27</v>
      </c>
      <c r="J13" s="10">
        <v>27</v>
      </c>
      <c r="K13" s="11">
        <v>51</v>
      </c>
      <c r="L13" s="11">
        <v>36</v>
      </c>
      <c r="M13" s="11">
        <v>82</v>
      </c>
    </row>
    <row r="14" spans="1:13" ht="19.5" customHeight="1" x14ac:dyDescent="0.45">
      <c r="B14" s="42" t="s">
        <v>124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52</v>
      </c>
      <c r="J14" s="1">
        <v>56</v>
      </c>
      <c r="K14" s="12">
        <v>50</v>
      </c>
      <c r="L14" s="12">
        <v>53</v>
      </c>
      <c r="M14" s="12">
        <v>40</v>
      </c>
    </row>
    <row r="15" spans="1:13" ht="19.5" customHeight="1" x14ac:dyDescent="0.45">
      <c r="B15" s="46" t="s">
        <v>147</v>
      </c>
      <c r="C15" s="10">
        <v>17</v>
      </c>
      <c r="D15" s="10">
        <v>37</v>
      </c>
      <c r="E15" s="10">
        <v>47</v>
      </c>
      <c r="F15" s="10">
        <v>41</v>
      </c>
      <c r="G15" s="10">
        <v>14</v>
      </c>
      <c r="H15" s="10">
        <v>59</v>
      </c>
      <c r="I15" s="10">
        <v>23</v>
      </c>
      <c r="J15" s="10">
        <v>25</v>
      </c>
      <c r="K15" s="11">
        <v>19</v>
      </c>
      <c r="L15" s="11">
        <v>16</v>
      </c>
      <c r="M15" s="11">
        <v>33</v>
      </c>
    </row>
    <row r="16" spans="1:13" ht="19.5" customHeight="1" x14ac:dyDescent="0.45">
      <c r="B16" s="42" t="s">
        <v>126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27</v>
      </c>
      <c r="J16" s="1">
        <v>37</v>
      </c>
      <c r="K16" s="12">
        <v>47</v>
      </c>
      <c r="L16" s="12">
        <v>39</v>
      </c>
      <c r="M16" s="12">
        <v>45</v>
      </c>
    </row>
    <row r="17" spans="2:13" ht="19.5" customHeight="1" x14ac:dyDescent="0.45">
      <c r="B17" s="46" t="s">
        <v>134</v>
      </c>
      <c r="C17" s="10">
        <v>40</v>
      </c>
      <c r="D17" s="10">
        <v>24</v>
      </c>
      <c r="E17" s="10">
        <v>40</v>
      </c>
      <c r="F17" s="10">
        <v>34</v>
      </c>
      <c r="G17" s="10">
        <v>28</v>
      </c>
      <c r="H17" s="10">
        <v>73</v>
      </c>
      <c r="I17" s="10">
        <v>13</v>
      </c>
      <c r="J17" s="10">
        <v>18</v>
      </c>
      <c r="K17" s="11">
        <v>44</v>
      </c>
      <c r="L17" s="11">
        <v>25</v>
      </c>
      <c r="M17" s="11">
        <v>70</v>
      </c>
    </row>
    <row r="18" spans="2:13" ht="19.5" customHeight="1" x14ac:dyDescent="0.45">
      <c r="B18" s="42" t="s">
        <v>149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16</v>
      </c>
      <c r="J18" s="1">
        <v>12</v>
      </c>
      <c r="K18" s="12">
        <v>22</v>
      </c>
      <c r="L18" s="12">
        <v>18</v>
      </c>
      <c r="M18" s="12">
        <v>47</v>
      </c>
    </row>
    <row r="19" spans="2:13" ht="19.5" customHeight="1" x14ac:dyDescent="0.45">
      <c r="B19" s="46" t="s">
        <v>123</v>
      </c>
      <c r="C19" s="10">
        <v>27</v>
      </c>
      <c r="D19" s="10">
        <v>52</v>
      </c>
      <c r="E19" s="10">
        <v>46</v>
      </c>
      <c r="F19" s="10">
        <v>24</v>
      </c>
      <c r="G19" s="10">
        <v>74</v>
      </c>
      <c r="H19" s="10">
        <v>18</v>
      </c>
      <c r="I19" s="10">
        <v>43</v>
      </c>
      <c r="J19" s="10">
        <v>17</v>
      </c>
      <c r="K19" s="11">
        <v>31</v>
      </c>
      <c r="L19" s="11">
        <v>18</v>
      </c>
      <c r="M19" s="11">
        <v>73</v>
      </c>
    </row>
    <row r="20" spans="2:13" ht="19.5" customHeight="1" x14ac:dyDescent="0.45">
      <c r="B20" s="42" t="s">
        <v>125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40</v>
      </c>
      <c r="J20" s="1">
        <v>29</v>
      </c>
      <c r="K20" s="12">
        <v>35</v>
      </c>
      <c r="L20" s="12">
        <v>24</v>
      </c>
      <c r="M20" s="12">
        <v>39</v>
      </c>
    </row>
    <row r="21" spans="2:13" ht="19.5" customHeight="1" x14ac:dyDescent="0.45">
      <c r="B21" s="46" t="s">
        <v>150</v>
      </c>
      <c r="C21" s="10">
        <v>25</v>
      </c>
      <c r="D21" s="10">
        <v>33</v>
      </c>
      <c r="E21" s="10">
        <v>50</v>
      </c>
      <c r="F21" s="10">
        <v>35</v>
      </c>
      <c r="G21" s="10">
        <v>70</v>
      </c>
      <c r="H21" s="10">
        <v>42</v>
      </c>
      <c r="I21" s="10">
        <v>44</v>
      </c>
      <c r="J21" s="10">
        <v>45</v>
      </c>
      <c r="K21" s="11">
        <v>28</v>
      </c>
      <c r="L21" s="11">
        <v>45</v>
      </c>
      <c r="M21" s="11">
        <v>29</v>
      </c>
    </row>
    <row r="22" spans="2:13" ht="19.5" customHeight="1" x14ac:dyDescent="0.45">
      <c r="B22" s="42" t="s">
        <v>129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42</v>
      </c>
      <c r="J22" s="1">
        <v>51</v>
      </c>
      <c r="K22" s="12">
        <v>56</v>
      </c>
      <c r="L22" s="12">
        <v>46</v>
      </c>
      <c r="M22" s="12">
        <v>63</v>
      </c>
    </row>
    <row r="23" spans="2:13" ht="19.5" customHeight="1" x14ac:dyDescent="0.45">
      <c r="B23" s="46" t="s">
        <v>136</v>
      </c>
      <c r="C23" s="10">
        <v>21</v>
      </c>
      <c r="D23" s="10">
        <v>13</v>
      </c>
      <c r="E23" s="10">
        <v>46</v>
      </c>
      <c r="F23" s="10">
        <v>47</v>
      </c>
      <c r="G23" s="10">
        <v>41</v>
      </c>
      <c r="H23" s="10">
        <v>32</v>
      </c>
      <c r="I23" s="10">
        <v>16</v>
      </c>
      <c r="J23" s="10">
        <v>24</v>
      </c>
      <c r="K23" s="11">
        <v>24</v>
      </c>
      <c r="L23" s="11">
        <v>34</v>
      </c>
      <c r="M23" s="11">
        <v>32</v>
      </c>
    </row>
    <row r="24" spans="2:13" ht="19.5" customHeight="1" x14ac:dyDescent="0.45">
      <c r="B24" s="42" t="s">
        <v>139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15</v>
      </c>
      <c r="J24" s="1">
        <v>27</v>
      </c>
      <c r="K24" s="12">
        <v>24</v>
      </c>
      <c r="L24" s="12">
        <v>19</v>
      </c>
      <c r="M24" s="12">
        <v>64</v>
      </c>
    </row>
    <row r="25" spans="2:13" ht="19.5" customHeight="1" x14ac:dyDescent="0.45">
      <c r="B25" s="46" t="s">
        <v>137</v>
      </c>
      <c r="C25" s="10">
        <v>33</v>
      </c>
      <c r="D25" s="10">
        <v>58</v>
      </c>
      <c r="E25" s="10">
        <v>34</v>
      </c>
      <c r="F25" s="10">
        <v>37</v>
      </c>
      <c r="G25" s="10">
        <v>42</v>
      </c>
      <c r="H25" s="10">
        <v>39</v>
      </c>
      <c r="I25" s="10">
        <v>36</v>
      </c>
      <c r="J25" s="10">
        <v>39</v>
      </c>
      <c r="K25" s="11">
        <v>37</v>
      </c>
      <c r="L25" s="11">
        <v>24</v>
      </c>
      <c r="M25" s="11">
        <v>67</v>
      </c>
    </row>
    <row r="26" spans="2:13" ht="19.5" customHeight="1" x14ac:dyDescent="0.45">
      <c r="B26" s="42" t="s">
        <v>135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33</v>
      </c>
      <c r="J26" s="1">
        <v>29</v>
      </c>
      <c r="K26" s="12">
        <v>26</v>
      </c>
      <c r="L26" s="12">
        <v>25</v>
      </c>
      <c r="M26" s="12">
        <v>64</v>
      </c>
    </row>
    <row r="27" spans="2:13" ht="19.5" customHeight="1" x14ac:dyDescent="0.45">
      <c r="B27" s="46" t="s">
        <v>151</v>
      </c>
      <c r="C27" s="10">
        <v>22</v>
      </c>
      <c r="D27" s="10">
        <v>36</v>
      </c>
      <c r="E27" s="10">
        <v>29</v>
      </c>
      <c r="F27" s="10">
        <v>49</v>
      </c>
      <c r="G27" s="10">
        <v>45</v>
      </c>
      <c r="H27" s="10">
        <v>50</v>
      </c>
      <c r="I27" s="10">
        <v>23</v>
      </c>
      <c r="J27" s="10">
        <v>29</v>
      </c>
      <c r="K27" s="11">
        <v>25</v>
      </c>
      <c r="L27" s="11">
        <v>37</v>
      </c>
      <c r="M27" s="11">
        <v>83</v>
      </c>
    </row>
    <row r="28" spans="2:13" ht="19.5" customHeight="1" x14ac:dyDescent="0.45">
      <c r="B28" s="42" t="s">
        <v>142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35</v>
      </c>
      <c r="J28" s="1">
        <v>21</v>
      </c>
      <c r="K28" s="12">
        <v>36</v>
      </c>
      <c r="L28" s="12">
        <v>28</v>
      </c>
      <c r="M28" s="12">
        <v>55</v>
      </c>
    </row>
    <row r="29" spans="2:13" ht="19.5" customHeight="1" x14ac:dyDescent="0.45">
      <c r="B29" s="46" t="s">
        <v>133</v>
      </c>
      <c r="C29" s="10">
        <v>15</v>
      </c>
      <c r="D29" s="10">
        <v>38</v>
      </c>
      <c r="E29" s="10">
        <v>83</v>
      </c>
      <c r="F29" s="10">
        <v>78</v>
      </c>
      <c r="G29" s="10">
        <v>38</v>
      </c>
      <c r="H29" s="10">
        <v>62</v>
      </c>
      <c r="I29" s="10">
        <v>34</v>
      </c>
      <c r="J29" s="10">
        <v>35</v>
      </c>
      <c r="K29" s="11">
        <v>17</v>
      </c>
      <c r="L29" s="11">
        <v>32</v>
      </c>
      <c r="M29" s="11">
        <v>35</v>
      </c>
    </row>
    <row r="30" spans="2:13" ht="19.5" customHeight="1" x14ac:dyDescent="0.45">
      <c r="B30" s="42" t="s">
        <v>140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32</v>
      </c>
      <c r="J30" s="1">
        <v>42</v>
      </c>
      <c r="K30" s="12">
        <v>53</v>
      </c>
      <c r="L30" s="12">
        <v>49</v>
      </c>
      <c r="M30" s="12">
        <v>64</v>
      </c>
    </row>
    <row r="31" spans="2:13" ht="19.5" customHeight="1" x14ac:dyDescent="0.45">
      <c r="B31" s="46" t="s">
        <v>131</v>
      </c>
      <c r="C31" s="10">
        <v>32</v>
      </c>
      <c r="D31" s="10">
        <v>63</v>
      </c>
      <c r="E31" s="10">
        <v>86</v>
      </c>
      <c r="F31" s="10">
        <v>41</v>
      </c>
      <c r="G31" s="10">
        <v>23</v>
      </c>
      <c r="H31" s="10">
        <v>57</v>
      </c>
      <c r="I31" s="10">
        <v>35</v>
      </c>
      <c r="J31" s="10">
        <v>30</v>
      </c>
      <c r="K31" s="11">
        <v>36</v>
      </c>
      <c r="L31" s="11">
        <v>36</v>
      </c>
      <c r="M31" s="11">
        <v>48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5" spans="2:13" x14ac:dyDescent="0.35">
      <c r="M35">
        <f>O30</f>
        <v>0</v>
      </c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-7.3977402696330961</v>
      </c>
      <c r="J38" s="76">
        <f ca="1">$G38*(RAND()-0.5)</f>
        <v>-2.7855707602271638</v>
      </c>
      <c r="K38" s="76">
        <f ca="1">$G38*(RAND()-0.5)</f>
        <v>-0.39733953385429677</v>
      </c>
      <c r="L38" s="76">
        <f ca="1">$G38*(RAND()-0.5)</f>
        <v>-2.3562475459533996</v>
      </c>
      <c r="M38" s="76">
        <f ca="1">$G38*(RAND()-0.5)</f>
        <v>-6.9702015751655031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0.34253530568783952</v>
      </c>
      <c r="J40" s="76">
        <f>CORREL($C$3:$C$31,J$3:J$31)</f>
        <v>0.50441466284396763</v>
      </c>
      <c r="K40" s="76">
        <f>CORREL($C$3:$C$31,K$3:K$31)</f>
        <v>0.99941483276183463</v>
      </c>
      <c r="L40" s="76">
        <f>CORREL($C$3:$C$31,L$3:L$31)</f>
        <v>0.52014703186644717</v>
      </c>
      <c r="M40" s="76">
        <f>CORREL($C$3:$C$31,M$3:M$31)</f>
        <v>0.34978656872374664</v>
      </c>
    </row>
    <row r="41" spans="2:13" ht="18.5" x14ac:dyDescent="0.35">
      <c r="B41" s="47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916F-F121-46B7-98EE-7F1BBF27D2FF}">
  <sheetPr codeName="Sheet129"/>
  <dimension ref="A1:M40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s="6" customFormat="1" ht="45" customHeight="1" x14ac:dyDescent="0.35">
      <c r="A1" s="7"/>
      <c r="B1" s="45"/>
    </row>
    <row r="2" spans="1:13" ht="50.15" customHeight="1" x14ac:dyDescent="0.35">
      <c r="B2" s="48" t="s">
        <v>122</v>
      </c>
      <c r="C2" s="41" t="s">
        <v>156</v>
      </c>
      <c r="D2" s="41" t="s">
        <v>154</v>
      </c>
      <c r="E2" s="41" t="s">
        <v>157</v>
      </c>
      <c r="F2" s="41" t="s">
        <v>152</v>
      </c>
      <c r="G2" s="41" t="s">
        <v>155</v>
      </c>
      <c r="H2" s="41" t="s">
        <v>160</v>
      </c>
      <c r="I2" s="41" t="s">
        <v>159</v>
      </c>
      <c r="J2" s="41" t="s">
        <v>162</v>
      </c>
      <c r="K2" s="41" t="s">
        <v>158</v>
      </c>
      <c r="L2" s="41" t="s">
        <v>161</v>
      </c>
      <c r="M2" s="41" t="s">
        <v>153</v>
      </c>
    </row>
    <row r="3" spans="1:13" ht="19.5" customHeight="1" x14ac:dyDescent="0.45">
      <c r="B3" s="42" t="s">
        <v>144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30</v>
      </c>
      <c r="J3" s="1">
        <v>37</v>
      </c>
      <c r="K3" s="1">
        <v>31</v>
      </c>
      <c r="L3" s="1">
        <v>36</v>
      </c>
      <c r="M3" s="1">
        <v>36</v>
      </c>
    </row>
    <row r="4" spans="1:13" ht="19.5" customHeight="1" x14ac:dyDescent="0.45">
      <c r="B4" s="42" t="s">
        <v>147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14</v>
      </c>
      <c r="J4" s="1">
        <v>16</v>
      </c>
      <c r="K4" s="1">
        <v>13</v>
      </c>
      <c r="L4" s="1">
        <v>15</v>
      </c>
      <c r="M4" s="1">
        <v>18</v>
      </c>
    </row>
    <row r="5" spans="1:13" ht="19.5" customHeight="1" x14ac:dyDescent="0.45">
      <c r="B5" s="42" t="s">
        <v>131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42</v>
      </c>
      <c r="J5" s="1">
        <v>65</v>
      </c>
      <c r="K5" s="1">
        <v>52</v>
      </c>
      <c r="L5" s="1">
        <v>41</v>
      </c>
      <c r="M5" s="1">
        <v>51</v>
      </c>
    </row>
    <row r="6" spans="1:13" ht="19.5" customHeight="1" x14ac:dyDescent="0.45">
      <c r="B6" s="42" t="s">
        <v>123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38</v>
      </c>
      <c r="J6" s="1">
        <v>70</v>
      </c>
      <c r="K6" s="1">
        <v>43</v>
      </c>
      <c r="L6" s="1">
        <v>42</v>
      </c>
      <c r="M6" s="1">
        <v>46</v>
      </c>
    </row>
    <row r="7" spans="1:13" ht="19.5" customHeight="1" x14ac:dyDescent="0.45">
      <c r="B7" s="42" t="s">
        <v>124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45</v>
      </c>
      <c r="J7" s="1">
        <v>24</v>
      </c>
      <c r="K7" s="1">
        <v>28</v>
      </c>
      <c r="L7" s="1">
        <v>46</v>
      </c>
      <c r="M7" s="1">
        <v>33</v>
      </c>
    </row>
    <row r="8" spans="1:13" ht="19.5" customHeight="1" x14ac:dyDescent="0.45">
      <c r="B8" s="42" t="s">
        <v>148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36</v>
      </c>
      <c r="J8" s="1">
        <v>43</v>
      </c>
      <c r="K8" s="1">
        <v>44</v>
      </c>
      <c r="L8" s="1">
        <v>38</v>
      </c>
      <c r="M8" s="1">
        <v>45</v>
      </c>
    </row>
    <row r="9" spans="1:13" ht="19.5" customHeight="1" x14ac:dyDescent="0.45">
      <c r="B9" s="42" t="s">
        <v>125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36</v>
      </c>
      <c r="J9" s="1">
        <v>24</v>
      </c>
      <c r="K9" s="1">
        <v>46</v>
      </c>
      <c r="L9" s="1">
        <v>36</v>
      </c>
      <c r="M9" s="1">
        <v>50</v>
      </c>
    </row>
    <row r="10" spans="1:13" ht="19.5" customHeight="1" x14ac:dyDescent="0.45">
      <c r="B10" s="42" t="s">
        <v>134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75</v>
      </c>
      <c r="J10" s="1">
        <v>68</v>
      </c>
      <c r="K10" s="1">
        <v>71</v>
      </c>
      <c r="L10" s="1">
        <v>78</v>
      </c>
      <c r="M10" s="1">
        <v>61</v>
      </c>
    </row>
    <row r="11" spans="1:13" ht="19.5" customHeight="1" x14ac:dyDescent="0.45">
      <c r="B11" s="42" t="s">
        <v>150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35</v>
      </c>
      <c r="J11" s="1">
        <v>59</v>
      </c>
      <c r="K11" s="1">
        <v>32</v>
      </c>
      <c r="L11" s="1">
        <v>31</v>
      </c>
      <c r="M11" s="1">
        <v>31</v>
      </c>
    </row>
    <row r="12" spans="1:13" ht="19.5" customHeight="1" x14ac:dyDescent="0.45">
      <c r="B12" s="42" t="s">
        <v>136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31</v>
      </c>
      <c r="J12" s="1">
        <v>40</v>
      </c>
      <c r="K12" s="1">
        <v>34</v>
      </c>
      <c r="L12" s="1">
        <v>33</v>
      </c>
      <c r="M12" s="1">
        <v>31</v>
      </c>
    </row>
    <row r="13" spans="1:13" ht="19.5" customHeight="1" x14ac:dyDescent="0.45">
      <c r="B13" s="42" t="s">
        <v>135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36</v>
      </c>
      <c r="J13" s="1">
        <v>62</v>
      </c>
      <c r="K13" s="1">
        <v>31</v>
      </c>
      <c r="L13" s="1">
        <v>32</v>
      </c>
      <c r="M13" s="1">
        <v>34</v>
      </c>
    </row>
    <row r="14" spans="1:13" ht="19.5" customHeight="1" x14ac:dyDescent="0.45">
      <c r="B14" s="42" t="s">
        <v>151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43</v>
      </c>
      <c r="J14" s="1">
        <v>41</v>
      </c>
      <c r="K14" s="1">
        <v>44</v>
      </c>
      <c r="L14" s="1">
        <v>42</v>
      </c>
      <c r="M14" s="1">
        <v>38</v>
      </c>
    </row>
    <row r="15" spans="1:13" ht="19.5" customHeight="1" x14ac:dyDescent="0.45">
      <c r="B15" s="42" t="s">
        <v>130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42</v>
      </c>
      <c r="J15" s="1">
        <v>36</v>
      </c>
      <c r="K15" s="1">
        <v>33</v>
      </c>
      <c r="L15" s="1">
        <v>36</v>
      </c>
      <c r="M15" s="1">
        <v>33</v>
      </c>
    </row>
    <row r="16" spans="1:13" ht="19.5" customHeight="1" x14ac:dyDescent="0.45">
      <c r="B16" s="42" t="s">
        <v>133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18</v>
      </c>
      <c r="J16" s="1">
        <v>27</v>
      </c>
      <c r="K16" s="1">
        <v>16</v>
      </c>
      <c r="L16" s="1">
        <v>19</v>
      </c>
      <c r="M16" s="1">
        <v>13</v>
      </c>
    </row>
    <row r="17" spans="2:13" ht="19.5" customHeight="1" x14ac:dyDescent="0.45">
      <c r="B17" s="42" t="s">
        <v>143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28</v>
      </c>
      <c r="J17" s="1">
        <v>43</v>
      </c>
      <c r="K17" s="1">
        <v>16</v>
      </c>
      <c r="L17" s="1">
        <v>25</v>
      </c>
      <c r="M17" s="1">
        <v>14</v>
      </c>
    </row>
    <row r="18" spans="2:13" ht="19.5" customHeight="1" x14ac:dyDescent="0.45">
      <c r="B18" s="42" t="s">
        <v>149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37</v>
      </c>
      <c r="J18" s="1">
        <v>71</v>
      </c>
      <c r="K18" s="1">
        <v>40</v>
      </c>
      <c r="L18" s="1">
        <v>37</v>
      </c>
      <c r="M18" s="1">
        <v>35</v>
      </c>
    </row>
    <row r="19" spans="2:13" ht="19.5" customHeight="1" x14ac:dyDescent="0.45">
      <c r="B19" s="42" t="s">
        <v>139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58</v>
      </c>
      <c r="J19" s="1">
        <v>53</v>
      </c>
      <c r="K19" s="1">
        <v>58</v>
      </c>
      <c r="L19" s="1">
        <v>58</v>
      </c>
      <c r="M19" s="1">
        <v>54</v>
      </c>
    </row>
    <row r="20" spans="2:13" ht="19.5" customHeight="1" x14ac:dyDescent="0.45">
      <c r="B20" s="42" t="s">
        <v>145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41</v>
      </c>
      <c r="J20" s="1">
        <v>32</v>
      </c>
      <c r="K20" s="1">
        <v>40</v>
      </c>
      <c r="L20" s="1">
        <v>43</v>
      </c>
      <c r="M20" s="1">
        <v>49</v>
      </c>
    </row>
    <row r="21" spans="2:13" ht="19.5" customHeight="1" x14ac:dyDescent="0.45">
      <c r="B21" s="42" t="s">
        <v>142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69</v>
      </c>
      <c r="J21" s="1">
        <v>56</v>
      </c>
      <c r="K21" s="1">
        <v>65</v>
      </c>
      <c r="L21" s="1">
        <v>70</v>
      </c>
      <c r="M21" s="1">
        <v>63</v>
      </c>
    </row>
    <row r="22" spans="2:13" ht="19.5" customHeight="1" x14ac:dyDescent="0.45">
      <c r="B22" s="42" t="s">
        <v>132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11</v>
      </c>
      <c r="J22" s="1">
        <v>21</v>
      </c>
      <c r="K22" s="1">
        <v>19</v>
      </c>
      <c r="L22" s="1">
        <v>17</v>
      </c>
      <c r="M22" s="1">
        <v>29</v>
      </c>
    </row>
    <row r="23" spans="2:13" ht="19.5" customHeight="1" x14ac:dyDescent="0.45">
      <c r="B23" s="42" t="s">
        <v>140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14</v>
      </c>
      <c r="J23" s="1">
        <v>28</v>
      </c>
      <c r="K23" s="1">
        <v>26</v>
      </c>
      <c r="L23" s="1">
        <v>20</v>
      </c>
      <c r="M23" s="1">
        <v>33</v>
      </c>
    </row>
    <row r="24" spans="2:13" ht="19.5" customHeight="1" x14ac:dyDescent="0.45">
      <c r="B24" s="42" t="s">
        <v>128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31</v>
      </c>
      <c r="J24" s="1">
        <v>42</v>
      </c>
      <c r="K24" s="1">
        <v>24</v>
      </c>
      <c r="L24" s="1">
        <v>29</v>
      </c>
      <c r="M24" s="1">
        <v>20</v>
      </c>
    </row>
    <row r="25" spans="2:13" ht="19.5" customHeight="1" x14ac:dyDescent="0.45">
      <c r="B25" s="42" t="s">
        <v>129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37</v>
      </c>
      <c r="J25" s="1">
        <v>15</v>
      </c>
      <c r="K25" s="1">
        <v>56</v>
      </c>
      <c r="L25" s="1">
        <v>46</v>
      </c>
      <c r="M25" s="1">
        <v>64</v>
      </c>
    </row>
    <row r="26" spans="2:13" ht="19.5" customHeight="1" x14ac:dyDescent="0.45">
      <c r="B26" s="42" t="s">
        <v>141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39</v>
      </c>
      <c r="J26" s="1">
        <v>47</v>
      </c>
      <c r="K26" s="1">
        <v>40</v>
      </c>
      <c r="L26" s="1">
        <v>40</v>
      </c>
      <c r="M26" s="1">
        <v>44</v>
      </c>
    </row>
    <row r="27" spans="2:13" ht="19.5" customHeight="1" x14ac:dyDescent="0.45">
      <c r="B27" s="42" t="s">
        <v>146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25</v>
      </c>
      <c r="J27" s="1">
        <v>25</v>
      </c>
      <c r="K27" s="1">
        <v>14</v>
      </c>
      <c r="L27" s="1">
        <v>26</v>
      </c>
      <c r="M27" s="1">
        <v>18</v>
      </c>
    </row>
    <row r="28" spans="2:13" ht="19.5" customHeight="1" x14ac:dyDescent="0.45">
      <c r="B28" s="42" t="s">
        <v>127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25</v>
      </c>
      <c r="J28" s="1">
        <v>21</v>
      </c>
      <c r="K28" s="1">
        <v>38</v>
      </c>
      <c r="L28" s="1">
        <v>17</v>
      </c>
      <c r="M28" s="1">
        <v>34</v>
      </c>
    </row>
    <row r="29" spans="2:13" ht="19.5" customHeight="1" x14ac:dyDescent="0.45">
      <c r="B29" s="42" t="s">
        <v>126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32</v>
      </c>
      <c r="J29" s="1">
        <v>47</v>
      </c>
      <c r="K29" s="1">
        <v>34</v>
      </c>
      <c r="L29" s="1">
        <v>30</v>
      </c>
      <c r="M29" s="1">
        <v>36</v>
      </c>
    </row>
    <row r="30" spans="2:13" ht="19.5" customHeight="1" x14ac:dyDescent="0.45">
      <c r="B30" s="42" t="s">
        <v>137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17</v>
      </c>
      <c r="J30" s="1">
        <v>23</v>
      </c>
      <c r="K30" s="1">
        <v>11</v>
      </c>
      <c r="L30" s="1">
        <v>15</v>
      </c>
      <c r="M30" s="1">
        <v>17</v>
      </c>
    </row>
    <row r="31" spans="2:13" ht="19.5" customHeight="1" x14ac:dyDescent="0.45">
      <c r="B31" s="42" t="s">
        <v>138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42</v>
      </c>
      <c r="K31" s="1">
        <v>25</v>
      </c>
      <c r="L31" s="1">
        <v>37</v>
      </c>
      <c r="M31" s="1">
        <v>23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 t="s">
        <v>220</v>
      </c>
    </row>
    <row r="35" spans="2:13" ht="18.5" x14ac:dyDescent="0.35">
      <c r="B35" s="2" t="s">
        <v>226</v>
      </c>
      <c r="C35" cm="1">
        <f t="array" ref="C35">SQRT(AVERAGE((C3:C31 - I3:I31)^2))</f>
        <v>13.914765167086809</v>
      </c>
      <c r="I35" cm="1">
        <f t="array" ref="I35">SQRT(AVERAGE((C3:C31 - I3:I31)^2))</f>
        <v>13.914765167086809</v>
      </c>
      <c r="J35" cm="1">
        <f t="array" ref="J35">SQRT(AVERAGE((D3:D31 - J3:J31)^2))</f>
        <v>21.790538915017603</v>
      </c>
      <c r="K35" cm="1">
        <f t="array" ref="K35">SQRT(AVERAGE((E3:E31 - K3:K31)^2))</f>
        <v>29.029711296033149</v>
      </c>
      <c r="L35" cm="1">
        <f t="array" ref="L35">SQRT(AVERAGE((F3:F31 - L3:L31)^2))</f>
        <v>25.503211427258496</v>
      </c>
      <c r="M35" cm="1">
        <f t="array" ref="M35">SQRT(AVERAGE((G3:G31 - M3:M31)^2))</f>
        <v>24.385552534519146</v>
      </c>
    </row>
    <row r="36" spans="2:13" ht="18.5" x14ac:dyDescent="0.35">
      <c r="B36" s="2" t="s">
        <v>225</v>
      </c>
      <c r="C36" cm="1">
        <f t="array" ref="C36">AVERAGE(ABS(C3:C31 - I3:I31))</f>
        <v>11.413793103448276</v>
      </c>
      <c r="I36" cm="1">
        <f t="array" ref="I36">AVERAGE(ABS(C3:C31-I3:I31))</f>
        <v>11.413793103448276</v>
      </c>
      <c r="J36" cm="1">
        <f t="array" ref="J36">AVERAGE(ABS(C3:C31 - J3:J31))</f>
        <v>5</v>
      </c>
      <c r="K36" cm="1">
        <f t="array" ref="K36">AVERAGE(ABS(C3:C31 - K3:K31))</f>
        <v>12.172413793103448</v>
      </c>
      <c r="L36" cm="1">
        <f t="array" ref="L36">AVERAGE(ABS(C3:C31 - L3:L31))</f>
        <v>11.379310344827585</v>
      </c>
      <c r="M36" cm="1">
        <f t="array" ref="M36">AVERAGE(ABS(C3:C31 - M3:M31))</f>
        <v>13.03448275862069</v>
      </c>
    </row>
    <row r="37" spans="2:13" ht="18.5" x14ac:dyDescent="0.35">
      <c r="B37" s="2" t="s">
        <v>222</v>
      </c>
      <c r="C37">
        <f>CORREL($C$3:$C$31,I$3:I$31)</f>
        <v>0.56185005159570356</v>
      </c>
      <c r="I37" s="76">
        <f>CORREL($C$3:$C$31,I$3:I$31)</f>
        <v>0.56185005159570356</v>
      </c>
      <c r="J37" s="76">
        <f>CORREL($C$3:$C$31,J$3:J$31)</f>
        <v>0.99227475769340667</v>
      </c>
      <c r="K37" s="76">
        <f>CORREL($C$3:$C$31,K$3:K$31)</f>
        <v>0.47658147403571155</v>
      </c>
      <c r="L37" s="76">
        <f>CORREL($C$3:$C$31,L$3:L$31)</f>
        <v>0.50853823752474847</v>
      </c>
      <c r="M37" s="76">
        <f>CORREL($C$3:$C$31,M$3:M$31)</f>
        <v>0.31690198333840242</v>
      </c>
    </row>
    <row r="38" spans="2:13" ht="18.5" x14ac:dyDescent="0.35">
      <c r="B38" s="2" t="s">
        <v>224</v>
      </c>
      <c r="C38">
        <f>AVERAGE(I3:I31)</f>
        <v>35.310344827586206</v>
      </c>
    </row>
    <row r="39" spans="2:13" ht="18.5" x14ac:dyDescent="0.35">
      <c r="B39" s="2" t="s">
        <v>221</v>
      </c>
      <c r="C39">
        <f>COUNTIF(I3:M31, "&lt;11")</f>
        <v>0</v>
      </c>
      <c r="D39">
        <f>COUNTIF(I3:M31, "&gt;98")</f>
        <v>0</v>
      </c>
    </row>
    <row r="40" spans="2:13" ht="18.5" x14ac:dyDescent="0.35">
      <c r="B40" s="2" t="s">
        <v>223</v>
      </c>
      <c r="C40">
        <f>AVERAGE(C3:C31)</f>
        <v>35.620689655172413</v>
      </c>
      <c r="F40" s="76"/>
      <c r="G40" s="76"/>
      <c r="H40" s="7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66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65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64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63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56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62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60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6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478E-A830-4EB1-9464-16084BDF7AA5}">
  <sheetPr codeName="Sheet130"/>
  <dimension ref="A1:M40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s="6" customFormat="1" ht="45" customHeight="1" x14ac:dyDescent="0.35">
      <c r="A1" s="7"/>
      <c r="B1" s="45"/>
    </row>
    <row r="2" spans="1:13" ht="50.15" customHeight="1" x14ac:dyDescent="0.35">
      <c r="B2" s="41" t="s">
        <v>122</v>
      </c>
      <c r="C2" s="41" t="s">
        <v>156</v>
      </c>
      <c r="D2" s="41" t="s">
        <v>154</v>
      </c>
      <c r="E2" s="41" t="s">
        <v>157</v>
      </c>
      <c r="F2" s="41" t="s">
        <v>152</v>
      </c>
      <c r="G2" s="41" t="s">
        <v>155</v>
      </c>
      <c r="H2" s="41" t="s">
        <v>160</v>
      </c>
      <c r="I2" s="41" t="s">
        <v>159</v>
      </c>
      <c r="J2" s="41" t="s">
        <v>162</v>
      </c>
      <c r="K2" s="41" t="s">
        <v>158</v>
      </c>
      <c r="L2" s="41" t="s">
        <v>161</v>
      </c>
      <c r="M2" s="41" t="s">
        <v>153</v>
      </c>
    </row>
    <row r="3" spans="1:13" ht="19.5" customHeight="1" x14ac:dyDescent="0.45">
      <c r="B3" s="42" t="s">
        <v>144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30</v>
      </c>
      <c r="J3" s="1">
        <v>37</v>
      </c>
      <c r="K3" s="1">
        <v>31</v>
      </c>
      <c r="L3" s="1">
        <v>36</v>
      </c>
      <c r="M3" s="1">
        <v>36</v>
      </c>
    </row>
    <row r="4" spans="1:13" ht="19.5" customHeight="1" x14ac:dyDescent="0.45">
      <c r="B4" s="42" t="s">
        <v>147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14</v>
      </c>
      <c r="J4" s="1">
        <v>16</v>
      </c>
      <c r="K4" s="1">
        <v>13</v>
      </c>
      <c r="L4" s="1">
        <v>15</v>
      </c>
      <c r="M4" s="1">
        <v>18</v>
      </c>
    </row>
    <row r="5" spans="1:13" ht="19.5" customHeight="1" x14ac:dyDescent="0.45">
      <c r="B5" s="42" t="s">
        <v>131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42</v>
      </c>
      <c r="J5" s="1">
        <v>65</v>
      </c>
      <c r="K5" s="1">
        <v>52</v>
      </c>
      <c r="L5" s="1">
        <v>41</v>
      </c>
      <c r="M5" s="1">
        <v>51</v>
      </c>
    </row>
    <row r="6" spans="1:13" ht="19.5" customHeight="1" x14ac:dyDescent="0.45">
      <c r="B6" s="42" t="s">
        <v>123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38</v>
      </c>
      <c r="J6" s="1">
        <v>70</v>
      </c>
      <c r="K6" s="1">
        <v>43</v>
      </c>
      <c r="L6" s="1">
        <v>42</v>
      </c>
      <c r="M6" s="1">
        <v>46</v>
      </c>
    </row>
    <row r="7" spans="1:13" ht="19.5" customHeight="1" x14ac:dyDescent="0.45">
      <c r="B7" s="42" t="s">
        <v>124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45</v>
      </c>
      <c r="J7" s="1">
        <v>24</v>
      </c>
      <c r="K7" s="1">
        <v>28</v>
      </c>
      <c r="L7" s="1">
        <v>46</v>
      </c>
      <c r="M7" s="1">
        <v>33</v>
      </c>
    </row>
    <row r="8" spans="1:13" ht="19.5" customHeight="1" x14ac:dyDescent="0.45">
      <c r="B8" s="42" t="s">
        <v>148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36</v>
      </c>
      <c r="J8" s="1">
        <v>43</v>
      </c>
      <c r="K8" s="1">
        <v>44</v>
      </c>
      <c r="L8" s="1">
        <v>38</v>
      </c>
      <c r="M8" s="1">
        <v>45</v>
      </c>
    </row>
    <row r="9" spans="1:13" ht="19.5" customHeight="1" x14ac:dyDescent="0.45">
      <c r="B9" s="42" t="s">
        <v>125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36</v>
      </c>
      <c r="J9" s="1">
        <v>24</v>
      </c>
      <c r="K9" s="1">
        <v>46</v>
      </c>
      <c r="L9" s="1">
        <v>36</v>
      </c>
      <c r="M9" s="1">
        <v>50</v>
      </c>
    </row>
    <row r="10" spans="1:13" ht="19.5" customHeight="1" x14ac:dyDescent="0.45">
      <c r="B10" s="42" t="s">
        <v>134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75</v>
      </c>
      <c r="J10" s="1">
        <v>68</v>
      </c>
      <c r="K10" s="1">
        <v>71</v>
      </c>
      <c r="L10" s="1">
        <v>78</v>
      </c>
      <c r="M10" s="1">
        <v>61</v>
      </c>
    </row>
    <row r="11" spans="1:13" ht="19.5" customHeight="1" x14ac:dyDescent="0.45">
      <c r="B11" s="42" t="s">
        <v>150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35</v>
      </c>
      <c r="J11" s="1">
        <v>59</v>
      </c>
      <c r="K11" s="1">
        <v>32</v>
      </c>
      <c r="L11" s="1">
        <v>31</v>
      </c>
      <c r="M11" s="1">
        <v>31</v>
      </c>
    </row>
    <row r="12" spans="1:13" ht="19.5" customHeight="1" x14ac:dyDescent="0.45">
      <c r="B12" s="42" t="s">
        <v>136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31</v>
      </c>
      <c r="J12" s="1">
        <v>40</v>
      </c>
      <c r="K12" s="1">
        <v>34</v>
      </c>
      <c r="L12" s="1">
        <v>33</v>
      </c>
      <c r="M12" s="1">
        <v>31</v>
      </c>
    </row>
    <row r="13" spans="1:13" ht="19.5" customHeight="1" x14ac:dyDescent="0.45">
      <c r="B13" s="42" t="s">
        <v>135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36</v>
      </c>
      <c r="J13" s="1">
        <v>62</v>
      </c>
      <c r="K13" s="1">
        <v>31</v>
      </c>
      <c r="L13" s="1">
        <v>32</v>
      </c>
      <c r="M13" s="1">
        <v>34</v>
      </c>
    </row>
    <row r="14" spans="1:13" ht="19.5" customHeight="1" x14ac:dyDescent="0.45">
      <c r="B14" s="42" t="s">
        <v>151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43</v>
      </c>
      <c r="J14" s="1">
        <v>41</v>
      </c>
      <c r="K14" s="1">
        <v>44</v>
      </c>
      <c r="L14" s="1">
        <v>42</v>
      </c>
      <c r="M14" s="1">
        <v>38</v>
      </c>
    </row>
    <row r="15" spans="1:13" ht="19.5" customHeight="1" x14ac:dyDescent="0.45">
      <c r="B15" s="42" t="s">
        <v>130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42</v>
      </c>
      <c r="J15" s="1">
        <v>36</v>
      </c>
      <c r="K15" s="1">
        <v>33</v>
      </c>
      <c r="L15" s="1">
        <v>36</v>
      </c>
      <c r="M15" s="1">
        <v>33</v>
      </c>
    </row>
    <row r="16" spans="1:13" ht="19.5" customHeight="1" x14ac:dyDescent="0.45">
      <c r="B16" s="42" t="s">
        <v>133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18</v>
      </c>
      <c r="J16" s="1">
        <v>27</v>
      </c>
      <c r="K16" s="1">
        <v>16</v>
      </c>
      <c r="L16" s="1">
        <v>19</v>
      </c>
      <c r="M16" s="1">
        <v>13</v>
      </c>
    </row>
    <row r="17" spans="2:13" ht="19.5" customHeight="1" x14ac:dyDescent="0.45">
      <c r="B17" s="42" t="s">
        <v>143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28</v>
      </c>
      <c r="J17" s="1">
        <v>43</v>
      </c>
      <c r="K17" s="1">
        <v>16</v>
      </c>
      <c r="L17" s="1">
        <v>25</v>
      </c>
      <c r="M17" s="1">
        <v>14</v>
      </c>
    </row>
    <row r="18" spans="2:13" ht="19.5" customHeight="1" x14ac:dyDescent="0.45">
      <c r="B18" s="42" t="s">
        <v>149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37</v>
      </c>
      <c r="J18" s="1">
        <v>71</v>
      </c>
      <c r="K18" s="1">
        <v>40</v>
      </c>
      <c r="L18" s="1">
        <v>37</v>
      </c>
      <c r="M18" s="1">
        <v>35</v>
      </c>
    </row>
    <row r="19" spans="2:13" ht="19.5" customHeight="1" x14ac:dyDescent="0.45">
      <c r="B19" s="42" t="s">
        <v>139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58</v>
      </c>
      <c r="J19" s="1">
        <v>53</v>
      </c>
      <c r="K19" s="1">
        <v>58</v>
      </c>
      <c r="L19" s="1">
        <v>58</v>
      </c>
      <c r="M19" s="1">
        <v>54</v>
      </c>
    </row>
    <row r="20" spans="2:13" ht="19.5" customHeight="1" x14ac:dyDescent="0.45">
      <c r="B20" s="42" t="s">
        <v>145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41</v>
      </c>
      <c r="J20" s="1">
        <v>32</v>
      </c>
      <c r="K20" s="1">
        <v>40</v>
      </c>
      <c r="L20" s="1">
        <v>43</v>
      </c>
      <c r="M20" s="1">
        <v>49</v>
      </c>
    </row>
    <row r="21" spans="2:13" ht="19.5" customHeight="1" x14ac:dyDescent="0.45">
      <c r="B21" s="42" t="s">
        <v>142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69</v>
      </c>
      <c r="J21" s="1">
        <v>56</v>
      </c>
      <c r="K21" s="1">
        <v>65</v>
      </c>
      <c r="L21" s="1">
        <v>70</v>
      </c>
      <c r="M21" s="1">
        <v>63</v>
      </c>
    </row>
    <row r="22" spans="2:13" ht="19.5" customHeight="1" x14ac:dyDescent="0.45">
      <c r="B22" s="42" t="s">
        <v>132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11</v>
      </c>
      <c r="J22" s="1">
        <v>21</v>
      </c>
      <c r="K22" s="1">
        <v>19</v>
      </c>
      <c r="L22" s="1">
        <v>17</v>
      </c>
      <c r="M22" s="1">
        <v>29</v>
      </c>
    </row>
    <row r="23" spans="2:13" ht="19.5" customHeight="1" x14ac:dyDescent="0.45">
      <c r="B23" s="42" t="s">
        <v>140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14</v>
      </c>
      <c r="J23" s="1">
        <v>28</v>
      </c>
      <c r="K23" s="1">
        <v>26</v>
      </c>
      <c r="L23" s="1">
        <v>20</v>
      </c>
      <c r="M23" s="1">
        <v>33</v>
      </c>
    </row>
    <row r="24" spans="2:13" ht="19.5" customHeight="1" x14ac:dyDescent="0.45">
      <c r="B24" s="42" t="s">
        <v>128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31</v>
      </c>
      <c r="J24" s="1">
        <v>42</v>
      </c>
      <c r="K24" s="1">
        <v>24</v>
      </c>
      <c r="L24" s="1">
        <v>29</v>
      </c>
      <c r="M24" s="1">
        <v>20</v>
      </c>
    </row>
    <row r="25" spans="2:13" ht="19.5" customHeight="1" x14ac:dyDescent="0.45">
      <c r="B25" s="42" t="s">
        <v>129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37</v>
      </c>
      <c r="J25" s="1">
        <v>15</v>
      </c>
      <c r="K25" s="1">
        <v>56</v>
      </c>
      <c r="L25" s="1">
        <v>46</v>
      </c>
      <c r="M25" s="1">
        <v>64</v>
      </c>
    </row>
    <row r="26" spans="2:13" ht="19.5" customHeight="1" x14ac:dyDescent="0.45">
      <c r="B26" s="42" t="s">
        <v>141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39</v>
      </c>
      <c r="J26" s="1">
        <v>47</v>
      </c>
      <c r="K26" s="1">
        <v>40</v>
      </c>
      <c r="L26" s="1">
        <v>40</v>
      </c>
      <c r="M26" s="1">
        <v>44</v>
      </c>
    </row>
    <row r="27" spans="2:13" ht="19.5" customHeight="1" x14ac:dyDescent="0.45">
      <c r="B27" s="42" t="s">
        <v>146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25</v>
      </c>
      <c r="J27" s="1">
        <v>25</v>
      </c>
      <c r="K27" s="1">
        <v>14</v>
      </c>
      <c r="L27" s="1">
        <v>26</v>
      </c>
      <c r="M27" s="1">
        <v>18</v>
      </c>
    </row>
    <row r="28" spans="2:13" ht="19.5" customHeight="1" x14ac:dyDescent="0.45">
      <c r="B28" s="42" t="s">
        <v>127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25</v>
      </c>
      <c r="J28" s="1">
        <v>21</v>
      </c>
      <c r="K28" s="1">
        <v>38</v>
      </c>
      <c r="L28" s="1">
        <v>17</v>
      </c>
      <c r="M28" s="1">
        <v>34</v>
      </c>
    </row>
    <row r="29" spans="2:13" ht="19.5" customHeight="1" x14ac:dyDescent="0.45">
      <c r="B29" s="42" t="s">
        <v>126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32</v>
      </c>
      <c r="J29" s="1">
        <v>47</v>
      </c>
      <c r="K29" s="1">
        <v>34</v>
      </c>
      <c r="L29" s="1">
        <v>30</v>
      </c>
      <c r="M29" s="1">
        <v>36</v>
      </c>
    </row>
    <row r="30" spans="2:13" ht="19.5" customHeight="1" x14ac:dyDescent="0.45">
      <c r="B30" s="42" t="s">
        <v>137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17</v>
      </c>
      <c r="J30" s="1">
        <v>23</v>
      </c>
      <c r="K30" s="1">
        <v>11</v>
      </c>
      <c r="L30" s="1">
        <v>15</v>
      </c>
      <c r="M30" s="1">
        <v>17</v>
      </c>
    </row>
    <row r="31" spans="2:13" ht="19.5" customHeight="1" x14ac:dyDescent="0.45">
      <c r="B31" s="42" t="s">
        <v>138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42</v>
      </c>
      <c r="K31" s="1">
        <v>25</v>
      </c>
      <c r="L31" s="1">
        <v>37</v>
      </c>
      <c r="M31" s="1">
        <v>23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-0.77236871780067995</v>
      </c>
      <c r="J38" s="76">
        <f ca="1">$G38*(RAND()-0.5)</f>
        <v>4.2957855134638878</v>
      </c>
      <c r="K38" s="76">
        <f ca="1">$G38*(RAND()-0.5)</f>
        <v>-5.0859476215900701</v>
      </c>
      <c r="L38" s="76">
        <f ca="1">$G38*(RAND()-0.5)</f>
        <v>6.8017428588966471</v>
      </c>
      <c r="M38" s="76">
        <f ca="1">$G38*(RAND()-0.5)</f>
        <v>-6.616168214451978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0.56185005159570356</v>
      </c>
      <c r="J40" s="76">
        <f>CORREL($C$3:$C$31,J$3:J$31)</f>
        <v>0.99227475769340667</v>
      </c>
      <c r="K40" s="76">
        <f>CORREL($C$3:$C$31,K$3:K$31)</f>
        <v>0.47658147403571155</v>
      </c>
      <c r="L40" s="76">
        <f>CORREL($C$3:$C$31,L$3:L$31)</f>
        <v>0.50853823752474847</v>
      </c>
      <c r="M40" s="76">
        <f>CORREL($C$3:$C$31,M$3:M$31)</f>
        <v>0.31690198333840242</v>
      </c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{DDABB97D-9C0A-407F-B655-7B507D9D03B6}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{D85E9237-1698-4709-8030-4AB3D6234BC7}</x14:id>
        </ext>
      </extLst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{0BE6B90D-6808-4069-806E-A5770AA69D7B}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{751A6A73-B26C-44EC-9562-B0ED09D47ED1}</x14:id>
        </ext>
      </extLst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{04FF62AD-E545-449A-975E-9491A37918E8}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{9D9423FA-8A64-424F-9146-0D31B391F8FA}</x14:id>
        </ext>
      </extLst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{94486E4D-5723-4635-AF89-AC0BEEF5D023}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{A3FA0FDC-9A2F-4411-9E22-8DDACF8C48D7}</x14:id>
        </ext>
      </extLst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{D8908F54-1461-4E96-9DFB-35C9760FC6BF}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{67616D67-55AF-490A-9FC7-AD4C902EBCCE}</x14:id>
        </ext>
      </extLst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{9824DAEA-1E02-4CC7-B7B7-133E44D7F8BC}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{7FA24653-DD80-4DE9-AA02-9BDF63D72DD1}</x14:id>
        </ext>
      </extLst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{7BB4D748-12B7-46CC-BFCB-20547DEC95B8}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{DD3CED3E-64EC-4E07-9DB7-EF2AA723E296}</x14:id>
        </ext>
      </extLst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{BADDB57A-4389-4688-9738-A6BF8971E81E}</x14:id>
        </ext>
      </extLst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{9B804EC7-47FD-4A60-B9D8-B974A6D4B689}</x14:id>
        </ext>
      </extLst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{B4E0FB21-09DD-4853-AC0B-D7FA43E3D68D}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{A08EA465-232E-45DC-9501-62DA9A8DE43C}</x14:id>
        </ext>
      </extLst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{AAE32D55-BCC1-458D-B8BE-F8AF5F00E482}</x14:id>
        </ext>
      </extLst>
    </cfRule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{D645BB8A-FFAF-46EE-B3F9-6CAFEF177271}</x14:id>
        </ext>
      </extLst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{34CB38A9-A19C-4580-8D4D-6B5FAC8D13D6}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{00DBFAB2-1C9F-4589-BEAE-955FEE9701F1}</x14:id>
        </ext>
      </extLst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DABB97D-9C0A-407F-B655-7B507D9D03B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85E9237-1698-4709-8030-4AB3D6234BC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0BE6B90D-6808-4069-806E-A5770AA69D7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51A6A73-B26C-44EC-9562-B0ED09D47ED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04FF62AD-E545-449A-975E-9491A37918E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D9423FA-8A64-424F-9146-0D31B391F8F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94486E4D-5723-4635-AF89-AC0BEEF5D02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3FA0FDC-9A2F-4411-9E22-8DDACF8C48D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D8908F54-1461-4E96-9DFB-35C9760FC6B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7616D67-55AF-490A-9FC7-AD4C902EBCC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9824DAEA-1E02-4CC7-B7B7-133E44D7F8B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FA24653-DD80-4DE9-AA02-9BDF63D72DD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7BB4D748-12B7-46CC-BFCB-20547DEC95B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D3CED3E-64EC-4E07-9DB7-EF2AA723E29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BADDB57A-4389-4688-9738-A6BF8971E81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B804EC7-47FD-4A60-B9D8-B974A6D4B68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B4E0FB21-09DD-4853-AC0B-D7FA43E3D68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08EA465-232E-45DC-9501-62DA9A8DE43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AAE32D55-BCC1-458D-B8BE-F8AF5F00E48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645BB8A-FFAF-46EE-B3F9-6CAFEF17727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34CB38A9-A19C-4580-8D4D-6B5FAC8D13D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0DBFAB2-1C9F-4589-BEAE-955FEE9701F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D26A7-0835-4178-98D3-12F910023077}">
  <sheetPr codeName="Sheet131"/>
  <dimension ref="A1:M40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s="6" customFormat="1" ht="45" customHeight="1" x14ac:dyDescent="0.35">
      <c r="A1" s="7"/>
      <c r="B1" s="45"/>
    </row>
    <row r="2" spans="1:13" ht="50.15" customHeight="1" x14ac:dyDescent="0.35">
      <c r="B2" s="41" t="s">
        <v>122</v>
      </c>
      <c r="C2" s="41" t="s">
        <v>156</v>
      </c>
      <c r="D2" s="41" t="s">
        <v>154</v>
      </c>
      <c r="E2" s="41" t="s">
        <v>157</v>
      </c>
      <c r="F2" s="41" t="s">
        <v>152</v>
      </c>
      <c r="G2" s="41" t="s">
        <v>155</v>
      </c>
      <c r="H2" s="41" t="s">
        <v>160</v>
      </c>
      <c r="I2" s="41" t="s">
        <v>159</v>
      </c>
      <c r="J2" s="41" t="s">
        <v>162</v>
      </c>
      <c r="K2" s="41" t="s">
        <v>158</v>
      </c>
      <c r="L2" s="41" t="s">
        <v>161</v>
      </c>
      <c r="M2" s="41" t="s">
        <v>153</v>
      </c>
    </row>
    <row r="3" spans="1:13" ht="19.5" customHeight="1" x14ac:dyDescent="0.45">
      <c r="B3" s="42" t="s">
        <v>144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30</v>
      </c>
      <c r="J3" s="1">
        <v>37</v>
      </c>
      <c r="K3" s="1">
        <v>31</v>
      </c>
      <c r="L3" s="1">
        <v>36</v>
      </c>
      <c r="M3" s="1">
        <v>36</v>
      </c>
    </row>
    <row r="4" spans="1:13" ht="19.5" customHeight="1" x14ac:dyDescent="0.45">
      <c r="B4" s="42" t="s">
        <v>147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14</v>
      </c>
      <c r="J4" s="1">
        <v>16</v>
      </c>
      <c r="K4" s="1">
        <v>13</v>
      </c>
      <c r="L4" s="1">
        <v>15</v>
      </c>
      <c r="M4" s="1">
        <v>18</v>
      </c>
    </row>
    <row r="5" spans="1:13" ht="19.5" customHeight="1" x14ac:dyDescent="0.45">
      <c r="B5" s="42" t="s">
        <v>131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42</v>
      </c>
      <c r="J5" s="1">
        <v>65</v>
      </c>
      <c r="K5" s="1">
        <v>52</v>
      </c>
      <c r="L5" s="1">
        <v>41</v>
      </c>
      <c r="M5" s="1">
        <v>51</v>
      </c>
    </row>
    <row r="6" spans="1:13" ht="19.5" customHeight="1" x14ac:dyDescent="0.45">
      <c r="B6" s="42" t="s">
        <v>123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38</v>
      </c>
      <c r="J6" s="1">
        <v>70</v>
      </c>
      <c r="K6" s="1">
        <v>43</v>
      </c>
      <c r="L6" s="1">
        <v>42</v>
      </c>
      <c r="M6" s="1">
        <v>46</v>
      </c>
    </row>
    <row r="7" spans="1:13" ht="19.5" customHeight="1" x14ac:dyDescent="0.45">
      <c r="B7" s="42" t="s">
        <v>124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45</v>
      </c>
      <c r="J7" s="1">
        <v>24</v>
      </c>
      <c r="K7" s="1">
        <v>28</v>
      </c>
      <c r="L7" s="1">
        <v>46</v>
      </c>
      <c r="M7" s="1">
        <v>33</v>
      </c>
    </row>
    <row r="8" spans="1:13" ht="19.5" customHeight="1" x14ac:dyDescent="0.45">
      <c r="B8" s="42" t="s">
        <v>148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36</v>
      </c>
      <c r="J8" s="1">
        <v>43</v>
      </c>
      <c r="K8" s="1">
        <v>44</v>
      </c>
      <c r="L8" s="1">
        <v>38</v>
      </c>
      <c r="M8" s="1">
        <v>45</v>
      </c>
    </row>
    <row r="9" spans="1:13" ht="19.5" customHeight="1" x14ac:dyDescent="0.45">
      <c r="B9" s="42" t="s">
        <v>125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36</v>
      </c>
      <c r="J9" s="1">
        <v>24</v>
      </c>
      <c r="K9" s="1">
        <v>46</v>
      </c>
      <c r="L9" s="1">
        <v>36</v>
      </c>
      <c r="M9" s="1">
        <v>50</v>
      </c>
    </row>
    <row r="10" spans="1:13" ht="19.5" customHeight="1" x14ac:dyDescent="0.45">
      <c r="B10" s="42" t="s">
        <v>134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75</v>
      </c>
      <c r="J10" s="1">
        <v>68</v>
      </c>
      <c r="K10" s="1">
        <v>71</v>
      </c>
      <c r="L10" s="1">
        <v>78</v>
      </c>
      <c r="M10" s="1">
        <v>61</v>
      </c>
    </row>
    <row r="11" spans="1:13" ht="19.5" customHeight="1" x14ac:dyDescent="0.45">
      <c r="B11" s="42" t="s">
        <v>150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35</v>
      </c>
      <c r="J11" s="1">
        <v>59</v>
      </c>
      <c r="K11" s="1">
        <v>32</v>
      </c>
      <c r="L11" s="1">
        <v>31</v>
      </c>
      <c r="M11" s="1">
        <v>31</v>
      </c>
    </row>
    <row r="12" spans="1:13" ht="19.5" customHeight="1" x14ac:dyDescent="0.45">
      <c r="B12" s="42" t="s">
        <v>136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31</v>
      </c>
      <c r="J12" s="1">
        <v>40</v>
      </c>
      <c r="K12" s="1">
        <v>34</v>
      </c>
      <c r="L12" s="1">
        <v>33</v>
      </c>
      <c r="M12" s="1">
        <v>31</v>
      </c>
    </row>
    <row r="13" spans="1:13" ht="19.5" customHeight="1" x14ac:dyDescent="0.45">
      <c r="B13" s="42" t="s">
        <v>135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36</v>
      </c>
      <c r="J13" s="1">
        <v>62</v>
      </c>
      <c r="K13" s="1">
        <v>31</v>
      </c>
      <c r="L13" s="1">
        <v>32</v>
      </c>
      <c r="M13" s="1">
        <v>34</v>
      </c>
    </row>
    <row r="14" spans="1:13" ht="19.5" customHeight="1" x14ac:dyDescent="0.45">
      <c r="B14" s="42" t="s">
        <v>151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43</v>
      </c>
      <c r="J14" s="1">
        <v>41</v>
      </c>
      <c r="K14" s="1">
        <v>44</v>
      </c>
      <c r="L14" s="1">
        <v>42</v>
      </c>
      <c r="M14" s="1">
        <v>38</v>
      </c>
    </row>
    <row r="15" spans="1:13" ht="19.5" customHeight="1" x14ac:dyDescent="0.45">
      <c r="B15" s="42" t="s">
        <v>130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42</v>
      </c>
      <c r="J15" s="1">
        <v>36</v>
      </c>
      <c r="K15" s="1">
        <v>33</v>
      </c>
      <c r="L15" s="1">
        <v>36</v>
      </c>
      <c r="M15" s="1">
        <v>33</v>
      </c>
    </row>
    <row r="16" spans="1:13" ht="19.5" customHeight="1" x14ac:dyDescent="0.45">
      <c r="B16" s="42" t="s">
        <v>133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18</v>
      </c>
      <c r="J16" s="1">
        <v>27</v>
      </c>
      <c r="K16" s="1">
        <v>16</v>
      </c>
      <c r="L16" s="1">
        <v>19</v>
      </c>
      <c r="M16" s="1">
        <v>13</v>
      </c>
    </row>
    <row r="17" spans="2:13" ht="19.5" customHeight="1" x14ac:dyDescent="0.45">
      <c r="B17" s="42" t="s">
        <v>143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28</v>
      </c>
      <c r="J17" s="1">
        <v>43</v>
      </c>
      <c r="K17" s="1">
        <v>16</v>
      </c>
      <c r="L17" s="1">
        <v>25</v>
      </c>
      <c r="M17" s="1">
        <v>14</v>
      </c>
    </row>
    <row r="18" spans="2:13" ht="19.5" customHeight="1" x14ac:dyDescent="0.45">
      <c r="B18" s="42" t="s">
        <v>149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37</v>
      </c>
      <c r="J18" s="1">
        <v>71</v>
      </c>
      <c r="K18" s="1">
        <v>40</v>
      </c>
      <c r="L18" s="1">
        <v>37</v>
      </c>
      <c r="M18" s="1">
        <v>35</v>
      </c>
    </row>
    <row r="19" spans="2:13" ht="19.5" customHeight="1" x14ac:dyDescent="0.45">
      <c r="B19" s="42" t="s">
        <v>139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58</v>
      </c>
      <c r="J19" s="1">
        <v>53</v>
      </c>
      <c r="K19" s="1">
        <v>58</v>
      </c>
      <c r="L19" s="1">
        <v>58</v>
      </c>
      <c r="M19" s="1">
        <v>54</v>
      </c>
    </row>
    <row r="20" spans="2:13" ht="19.5" customHeight="1" x14ac:dyDescent="0.45">
      <c r="B20" s="42" t="s">
        <v>145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41</v>
      </c>
      <c r="J20" s="1">
        <v>32</v>
      </c>
      <c r="K20" s="1">
        <v>40</v>
      </c>
      <c r="L20" s="1">
        <v>43</v>
      </c>
      <c r="M20" s="1">
        <v>49</v>
      </c>
    </row>
    <row r="21" spans="2:13" ht="19.5" customHeight="1" x14ac:dyDescent="0.45">
      <c r="B21" s="42" t="s">
        <v>142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69</v>
      </c>
      <c r="J21" s="1">
        <v>56</v>
      </c>
      <c r="K21" s="1">
        <v>65</v>
      </c>
      <c r="L21" s="1">
        <v>70</v>
      </c>
      <c r="M21" s="1">
        <v>63</v>
      </c>
    </row>
    <row r="22" spans="2:13" ht="19.5" customHeight="1" x14ac:dyDescent="0.45">
      <c r="B22" s="42" t="s">
        <v>132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11</v>
      </c>
      <c r="J22" s="1">
        <v>21</v>
      </c>
      <c r="K22" s="1">
        <v>19</v>
      </c>
      <c r="L22" s="1">
        <v>17</v>
      </c>
      <c r="M22" s="1">
        <v>29</v>
      </c>
    </row>
    <row r="23" spans="2:13" ht="19.5" customHeight="1" x14ac:dyDescent="0.45">
      <c r="B23" s="42" t="s">
        <v>140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14</v>
      </c>
      <c r="J23" s="1">
        <v>28</v>
      </c>
      <c r="K23" s="1">
        <v>26</v>
      </c>
      <c r="L23" s="1">
        <v>20</v>
      </c>
      <c r="M23" s="1">
        <v>33</v>
      </c>
    </row>
    <row r="24" spans="2:13" ht="19.5" customHeight="1" x14ac:dyDescent="0.45">
      <c r="B24" s="42" t="s">
        <v>128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31</v>
      </c>
      <c r="J24" s="1">
        <v>42</v>
      </c>
      <c r="K24" s="1">
        <v>24</v>
      </c>
      <c r="L24" s="1">
        <v>29</v>
      </c>
      <c r="M24" s="1">
        <v>20</v>
      </c>
    </row>
    <row r="25" spans="2:13" ht="19.5" customHeight="1" x14ac:dyDescent="0.45">
      <c r="B25" s="42" t="s">
        <v>129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37</v>
      </c>
      <c r="J25" s="1">
        <v>15</v>
      </c>
      <c r="K25" s="1">
        <v>56</v>
      </c>
      <c r="L25" s="1">
        <v>46</v>
      </c>
      <c r="M25" s="1">
        <v>64</v>
      </c>
    </row>
    <row r="26" spans="2:13" ht="19.5" customHeight="1" x14ac:dyDescent="0.45">
      <c r="B26" s="42" t="s">
        <v>141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39</v>
      </c>
      <c r="J26" s="1">
        <v>47</v>
      </c>
      <c r="K26" s="1">
        <v>40</v>
      </c>
      <c r="L26" s="1">
        <v>40</v>
      </c>
      <c r="M26" s="1">
        <v>44</v>
      </c>
    </row>
    <row r="27" spans="2:13" ht="19.5" customHeight="1" x14ac:dyDescent="0.45">
      <c r="B27" s="42" t="s">
        <v>146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25</v>
      </c>
      <c r="J27" s="1">
        <v>25</v>
      </c>
      <c r="K27" s="1">
        <v>14</v>
      </c>
      <c r="L27" s="1">
        <v>26</v>
      </c>
      <c r="M27" s="1">
        <v>18</v>
      </c>
    </row>
    <row r="28" spans="2:13" ht="19.5" customHeight="1" x14ac:dyDescent="0.45">
      <c r="B28" s="42" t="s">
        <v>127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25</v>
      </c>
      <c r="J28" s="1">
        <v>21</v>
      </c>
      <c r="K28" s="1">
        <v>38</v>
      </c>
      <c r="L28" s="1">
        <v>17</v>
      </c>
      <c r="M28" s="1">
        <v>34</v>
      </c>
    </row>
    <row r="29" spans="2:13" ht="19.5" customHeight="1" x14ac:dyDescent="0.45">
      <c r="B29" s="42" t="s">
        <v>126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32</v>
      </c>
      <c r="J29" s="1">
        <v>47</v>
      </c>
      <c r="K29" s="1">
        <v>34</v>
      </c>
      <c r="L29" s="1">
        <v>30</v>
      </c>
      <c r="M29" s="1">
        <v>36</v>
      </c>
    </row>
    <row r="30" spans="2:13" ht="19.5" customHeight="1" x14ac:dyDescent="0.45">
      <c r="B30" s="42" t="s">
        <v>137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17</v>
      </c>
      <c r="J30" s="1">
        <v>23</v>
      </c>
      <c r="K30" s="1">
        <v>11</v>
      </c>
      <c r="L30" s="1">
        <v>15</v>
      </c>
      <c r="M30" s="1">
        <v>17</v>
      </c>
    </row>
    <row r="31" spans="2:13" ht="19.5" customHeight="1" x14ac:dyDescent="0.45">
      <c r="B31" s="42" t="s">
        <v>138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42</v>
      </c>
      <c r="K31" s="1">
        <v>25</v>
      </c>
      <c r="L31" s="1">
        <v>37</v>
      </c>
      <c r="M31" s="1">
        <v>23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-6.6061985809544392</v>
      </c>
      <c r="J38" s="76">
        <f ca="1">$G38*(RAND()-0.5)</f>
        <v>7.3325849526585376</v>
      </c>
      <c r="K38" s="76">
        <f ca="1">$G38*(RAND()-0.5)</f>
        <v>-0.29826981218801396</v>
      </c>
      <c r="L38" s="76">
        <f ca="1">$G38*(RAND()-0.5)</f>
        <v>-4.2428992976394717</v>
      </c>
      <c r="M38" s="76">
        <f ca="1">$G38*(RAND()-0.5)</f>
        <v>-2.891457610273136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0.56185005159570356</v>
      </c>
      <c r="J40" s="76">
        <f>CORREL($C$3:$C$31,J$3:J$31)</f>
        <v>0.99227475769340667</v>
      </c>
      <c r="K40" s="76">
        <f>CORREL($C$3:$C$31,K$3:K$31)</f>
        <v>0.47658147403571155</v>
      </c>
      <c r="L40" s="76">
        <f>CORREL($C$3:$C$31,L$3:L$31)</f>
        <v>0.50853823752474847</v>
      </c>
      <c r="M40" s="76">
        <f>CORREL($C$3:$C$31,M$3:M$31)</f>
        <v>0.31690198333840242</v>
      </c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9B79-5DE2-46FE-AC6A-BEF3D6121665}">
  <sheetPr codeName="Sheet132"/>
  <dimension ref="A1:M40"/>
  <sheetViews>
    <sheetView workbookViewId="0"/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s="6" customFormat="1" ht="45" customHeight="1" x14ac:dyDescent="0.35">
      <c r="A1" s="7"/>
      <c r="B1" s="45"/>
    </row>
    <row r="2" spans="1:13" ht="50.15" customHeight="1" x14ac:dyDescent="0.35">
      <c r="B2" s="41" t="s">
        <v>122</v>
      </c>
      <c r="C2" s="41" t="s">
        <v>156</v>
      </c>
      <c r="D2" s="41" t="s">
        <v>154</v>
      </c>
      <c r="E2" s="41" t="s">
        <v>157</v>
      </c>
      <c r="F2" s="41" t="s">
        <v>152</v>
      </c>
      <c r="G2" s="41" t="s">
        <v>155</v>
      </c>
      <c r="H2" s="41" t="s">
        <v>160</v>
      </c>
      <c r="I2" s="41" t="s">
        <v>159</v>
      </c>
      <c r="J2" s="41" t="s">
        <v>162</v>
      </c>
      <c r="K2" s="41" t="s">
        <v>158</v>
      </c>
      <c r="L2" s="41" t="s">
        <v>161</v>
      </c>
      <c r="M2" s="41" t="s">
        <v>153</v>
      </c>
    </row>
    <row r="3" spans="1:13" ht="19.5" customHeight="1" x14ac:dyDescent="0.45">
      <c r="B3" s="46" t="s">
        <v>144</v>
      </c>
      <c r="C3" s="10">
        <v>33</v>
      </c>
      <c r="D3" s="10">
        <v>25</v>
      </c>
      <c r="E3" s="10">
        <v>50</v>
      </c>
      <c r="F3" s="10">
        <v>35</v>
      </c>
      <c r="G3" s="10">
        <v>70</v>
      </c>
      <c r="H3" s="10">
        <v>42</v>
      </c>
      <c r="I3" s="10">
        <v>30</v>
      </c>
      <c r="J3" s="10">
        <v>37</v>
      </c>
      <c r="K3" s="11">
        <v>31</v>
      </c>
      <c r="L3" s="11">
        <v>36</v>
      </c>
      <c r="M3" s="11">
        <v>36</v>
      </c>
    </row>
    <row r="4" spans="1:13" ht="19.5" customHeight="1" x14ac:dyDescent="0.45">
      <c r="B4" s="42" t="s">
        <v>147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14</v>
      </c>
      <c r="J4" s="1">
        <v>16</v>
      </c>
      <c r="K4" s="12">
        <v>13</v>
      </c>
      <c r="L4" s="12">
        <v>15</v>
      </c>
      <c r="M4" s="12">
        <v>18</v>
      </c>
    </row>
    <row r="5" spans="1:13" ht="19.5" customHeight="1" x14ac:dyDescent="0.45">
      <c r="B5" s="46" t="s">
        <v>131</v>
      </c>
      <c r="C5" s="10">
        <v>58</v>
      </c>
      <c r="D5" s="10">
        <v>33</v>
      </c>
      <c r="E5" s="10">
        <v>34</v>
      </c>
      <c r="F5" s="10">
        <v>37</v>
      </c>
      <c r="G5" s="10">
        <v>42</v>
      </c>
      <c r="H5" s="10">
        <v>39</v>
      </c>
      <c r="I5" s="10">
        <v>42</v>
      </c>
      <c r="J5" s="10">
        <v>65</v>
      </c>
      <c r="K5" s="11">
        <v>52</v>
      </c>
      <c r="L5" s="11">
        <v>41</v>
      </c>
      <c r="M5" s="11">
        <v>51</v>
      </c>
    </row>
    <row r="6" spans="1:13" ht="19.5" customHeight="1" x14ac:dyDescent="0.45">
      <c r="B6" s="42" t="s">
        <v>123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38</v>
      </c>
      <c r="J6" s="1">
        <v>70</v>
      </c>
      <c r="K6" s="12">
        <v>43</v>
      </c>
      <c r="L6" s="12">
        <v>42</v>
      </c>
      <c r="M6" s="12">
        <v>46</v>
      </c>
    </row>
    <row r="7" spans="1:13" ht="19.5" customHeight="1" x14ac:dyDescent="0.45">
      <c r="B7" s="46" t="s">
        <v>124</v>
      </c>
      <c r="C7" s="10">
        <v>21</v>
      </c>
      <c r="D7" s="10">
        <v>14</v>
      </c>
      <c r="E7" s="10">
        <v>22</v>
      </c>
      <c r="F7" s="10">
        <v>84</v>
      </c>
      <c r="G7" s="10">
        <v>56</v>
      </c>
      <c r="H7" s="10">
        <v>98</v>
      </c>
      <c r="I7" s="10">
        <v>45</v>
      </c>
      <c r="J7" s="10">
        <v>24</v>
      </c>
      <c r="K7" s="11">
        <v>28</v>
      </c>
      <c r="L7" s="11">
        <v>46</v>
      </c>
      <c r="M7" s="11">
        <v>33</v>
      </c>
    </row>
    <row r="8" spans="1:13" ht="19.5" customHeight="1" x14ac:dyDescent="0.45">
      <c r="B8" s="42" t="s">
        <v>148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36</v>
      </c>
      <c r="J8" s="1">
        <v>43</v>
      </c>
      <c r="K8" s="12">
        <v>44</v>
      </c>
      <c r="L8" s="12">
        <v>38</v>
      </c>
      <c r="M8" s="12">
        <v>45</v>
      </c>
    </row>
    <row r="9" spans="1:13" ht="19.5" customHeight="1" x14ac:dyDescent="0.45">
      <c r="B9" s="46" t="s">
        <v>125</v>
      </c>
      <c r="C9" s="10">
        <v>21</v>
      </c>
      <c r="D9" s="10">
        <v>23</v>
      </c>
      <c r="E9" s="10">
        <v>33</v>
      </c>
      <c r="F9" s="10">
        <v>33</v>
      </c>
      <c r="G9" s="10">
        <v>11</v>
      </c>
      <c r="H9" s="10">
        <v>40</v>
      </c>
      <c r="I9" s="10">
        <v>36</v>
      </c>
      <c r="J9" s="10">
        <v>24</v>
      </c>
      <c r="K9" s="11">
        <v>46</v>
      </c>
      <c r="L9" s="11">
        <v>36</v>
      </c>
      <c r="M9" s="11">
        <v>50</v>
      </c>
    </row>
    <row r="10" spans="1:13" ht="19.5" customHeight="1" x14ac:dyDescent="0.45">
      <c r="B10" s="42" t="s">
        <v>134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75</v>
      </c>
      <c r="J10" s="1">
        <v>68</v>
      </c>
      <c r="K10" s="12">
        <v>71</v>
      </c>
      <c r="L10" s="12">
        <v>78</v>
      </c>
      <c r="M10" s="12">
        <v>61</v>
      </c>
    </row>
    <row r="11" spans="1:13" ht="19.5" customHeight="1" x14ac:dyDescent="0.45">
      <c r="B11" s="46" t="s">
        <v>150</v>
      </c>
      <c r="C11" s="10">
        <v>52</v>
      </c>
      <c r="D11" s="10">
        <v>27</v>
      </c>
      <c r="E11" s="10">
        <v>46</v>
      </c>
      <c r="F11" s="10">
        <v>24</v>
      </c>
      <c r="G11" s="10">
        <v>74</v>
      </c>
      <c r="H11" s="10">
        <v>18</v>
      </c>
      <c r="I11" s="10">
        <v>35</v>
      </c>
      <c r="J11" s="10">
        <v>59</v>
      </c>
      <c r="K11" s="11">
        <v>32</v>
      </c>
      <c r="L11" s="11">
        <v>31</v>
      </c>
      <c r="M11" s="11">
        <v>31</v>
      </c>
    </row>
    <row r="12" spans="1:13" ht="19.5" customHeight="1" x14ac:dyDescent="0.45">
      <c r="B12" s="42" t="s">
        <v>136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31</v>
      </c>
      <c r="J12" s="1">
        <v>40</v>
      </c>
      <c r="K12" s="12">
        <v>34</v>
      </c>
      <c r="L12" s="12">
        <v>33</v>
      </c>
      <c r="M12" s="12">
        <v>31</v>
      </c>
    </row>
    <row r="13" spans="1:13" ht="19.5" customHeight="1" x14ac:dyDescent="0.45">
      <c r="B13" s="46" t="s">
        <v>135</v>
      </c>
      <c r="C13" s="10">
        <v>55</v>
      </c>
      <c r="D13" s="10">
        <v>17</v>
      </c>
      <c r="E13" s="10">
        <v>20</v>
      </c>
      <c r="F13" s="10">
        <v>68</v>
      </c>
      <c r="G13" s="10">
        <v>59</v>
      </c>
      <c r="H13" s="10">
        <v>84</v>
      </c>
      <c r="I13" s="10">
        <v>36</v>
      </c>
      <c r="J13" s="10">
        <v>62</v>
      </c>
      <c r="K13" s="11">
        <v>31</v>
      </c>
      <c r="L13" s="11">
        <v>32</v>
      </c>
      <c r="M13" s="11">
        <v>34</v>
      </c>
    </row>
    <row r="14" spans="1:13" ht="19.5" customHeight="1" x14ac:dyDescent="0.45">
      <c r="B14" s="42" t="s">
        <v>151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43</v>
      </c>
      <c r="J14" s="1">
        <v>41</v>
      </c>
      <c r="K14" s="12">
        <v>44</v>
      </c>
      <c r="L14" s="12">
        <v>42</v>
      </c>
      <c r="M14" s="12">
        <v>38</v>
      </c>
    </row>
    <row r="15" spans="1:13" ht="19.5" customHeight="1" x14ac:dyDescent="0.45">
      <c r="B15" s="46" t="s">
        <v>130</v>
      </c>
      <c r="C15" s="10">
        <v>32</v>
      </c>
      <c r="D15" s="10">
        <v>43</v>
      </c>
      <c r="E15" s="10">
        <v>37</v>
      </c>
      <c r="F15" s="10">
        <v>42</v>
      </c>
      <c r="G15" s="10">
        <v>25</v>
      </c>
      <c r="H15" s="10">
        <v>37</v>
      </c>
      <c r="I15" s="10">
        <v>42</v>
      </c>
      <c r="J15" s="10">
        <v>36</v>
      </c>
      <c r="K15" s="11">
        <v>33</v>
      </c>
      <c r="L15" s="11">
        <v>36</v>
      </c>
      <c r="M15" s="11">
        <v>33</v>
      </c>
    </row>
    <row r="16" spans="1:13" ht="19.5" customHeight="1" x14ac:dyDescent="0.45">
      <c r="B16" s="42" t="s">
        <v>133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18</v>
      </c>
      <c r="J16" s="1">
        <v>27</v>
      </c>
      <c r="K16" s="12">
        <v>16</v>
      </c>
      <c r="L16" s="12">
        <v>19</v>
      </c>
      <c r="M16" s="12">
        <v>13</v>
      </c>
    </row>
    <row r="17" spans="2:13" ht="19.5" customHeight="1" x14ac:dyDescent="0.45">
      <c r="B17" s="46" t="s">
        <v>143</v>
      </c>
      <c r="C17" s="10">
        <v>38</v>
      </c>
      <c r="D17" s="10">
        <v>15</v>
      </c>
      <c r="E17" s="10">
        <v>83</v>
      </c>
      <c r="F17" s="10">
        <v>78</v>
      </c>
      <c r="G17" s="10">
        <v>38</v>
      </c>
      <c r="H17" s="10">
        <v>62</v>
      </c>
      <c r="I17" s="10">
        <v>28</v>
      </c>
      <c r="J17" s="10">
        <v>43</v>
      </c>
      <c r="K17" s="11">
        <v>16</v>
      </c>
      <c r="L17" s="11">
        <v>25</v>
      </c>
      <c r="M17" s="11">
        <v>14</v>
      </c>
    </row>
    <row r="18" spans="2:13" ht="19.5" customHeight="1" x14ac:dyDescent="0.45">
      <c r="B18" s="42" t="s">
        <v>149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37</v>
      </c>
      <c r="J18" s="1">
        <v>71</v>
      </c>
      <c r="K18" s="12">
        <v>40</v>
      </c>
      <c r="L18" s="12">
        <v>37</v>
      </c>
      <c r="M18" s="12">
        <v>35</v>
      </c>
    </row>
    <row r="19" spans="2:13" ht="19.5" customHeight="1" x14ac:dyDescent="0.45">
      <c r="B19" s="46" t="s">
        <v>139</v>
      </c>
      <c r="C19" s="10">
        <v>46</v>
      </c>
      <c r="D19" s="10">
        <v>36</v>
      </c>
      <c r="E19" s="10">
        <v>77</v>
      </c>
      <c r="F19" s="10">
        <v>46</v>
      </c>
      <c r="G19" s="10">
        <v>14</v>
      </c>
      <c r="H19" s="10">
        <v>57</v>
      </c>
      <c r="I19" s="10">
        <v>58</v>
      </c>
      <c r="J19" s="10">
        <v>53</v>
      </c>
      <c r="K19" s="11">
        <v>58</v>
      </c>
      <c r="L19" s="11">
        <v>58</v>
      </c>
      <c r="M19" s="11">
        <v>54</v>
      </c>
    </row>
    <row r="20" spans="2:13" ht="19.5" customHeight="1" x14ac:dyDescent="0.45">
      <c r="B20" s="42" t="s">
        <v>145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41</v>
      </c>
      <c r="J20" s="1">
        <v>32</v>
      </c>
      <c r="K20" s="12">
        <v>40</v>
      </c>
      <c r="L20" s="12">
        <v>43</v>
      </c>
      <c r="M20" s="12">
        <v>49</v>
      </c>
    </row>
    <row r="21" spans="2:13" ht="19.5" customHeight="1" x14ac:dyDescent="0.45">
      <c r="B21" s="46" t="s">
        <v>142</v>
      </c>
      <c r="C21" s="10">
        <v>49</v>
      </c>
      <c r="D21" s="10">
        <v>31</v>
      </c>
      <c r="E21" s="10">
        <v>49</v>
      </c>
      <c r="F21" s="10">
        <v>86</v>
      </c>
      <c r="G21" s="10">
        <v>18</v>
      </c>
      <c r="H21" s="10">
        <v>80</v>
      </c>
      <c r="I21" s="10">
        <v>69</v>
      </c>
      <c r="J21" s="10">
        <v>56</v>
      </c>
      <c r="K21" s="11">
        <v>65</v>
      </c>
      <c r="L21" s="11">
        <v>70</v>
      </c>
      <c r="M21" s="11">
        <v>63</v>
      </c>
    </row>
    <row r="22" spans="2:13" ht="19.5" customHeight="1" x14ac:dyDescent="0.45">
      <c r="B22" s="42" t="s">
        <v>132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11</v>
      </c>
      <c r="J22" s="1">
        <v>21</v>
      </c>
      <c r="K22" s="12">
        <v>19</v>
      </c>
      <c r="L22" s="12">
        <v>17</v>
      </c>
      <c r="M22" s="12">
        <v>29</v>
      </c>
    </row>
    <row r="23" spans="2:13" ht="19.5" customHeight="1" x14ac:dyDescent="0.45">
      <c r="B23" s="46" t="s">
        <v>140</v>
      </c>
      <c r="C23" s="10">
        <v>25</v>
      </c>
      <c r="D23" s="10">
        <v>11</v>
      </c>
      <c r="E23" s="10">
        <v>61</v>
      </c>
      <c r="F23" s="10">
        <v>27</v>
      </c>
      <c r="G23" s="10">
        <v>15</v>
      </c>
      <c r="H23" s="10">
        <v>20</v>
      </c>
      <c r="I23" s="10">
        <v>14</v>
      </c>
      <c r="J23" s="10">
        <v>28</v>
      </c>
      <c r="K23" s="11">
        <v>26</v>
      </c>
      <c r="L23" s="11">
        <v>20</v>
      </c>
      <c r="M23" s="11">
        <v>33</v>
      </c>
    </row>
    <row r="24" spans="2:13" ht="19.5" customHeight="1" x14ac:dyDescent="0.45">
      <c r="B24" s="42" t="s">
        <v>128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31</v>
      </c>
      <c r="J24" s="1">
        <v>42</v>
      </c>
      <c r="K24" s="12">
        <v>24</v>
      </c>
      <c r="L24" s="12">
        <v>29</v>
      </c>
      <c r="M24" s="12">
        <v>20</v>
      </c>
    </row>
    <row r="25" spans="2:13" ht="19.5" customHeight="1" x14ac:dyDescent="0.45">
      <c r="B25" s="46" t="s">
        <v>129</v>
      </c>
      <c r="C25" s="10">
        <v>13</v>
      </c>
      <c r="D25" s="10">
        <v>21</v>
      </c>
      <c r="E25" s="10">
        <v>46</v>
      </c>
      <c r="F25" s="10">
        <v>47</v>
      </c>
      <c r="G25" s="10">
        <v>41</v>
      </c>
      <c r="H25" s="10">
        <v>32</v>
      </c>
      <c r="I25" s="10">
        <v>37</v>
      </c>
      <c r="J25" s="10">
        <v>15</v>
      </c>
      <c r="K25" s="11">
        <v>56</v>
      </c>
      <c r="L25" s="11">
        <v>46</v>
      </c>
      <c r="M25" s="11">
        <v>64</v>
      </c>
    </row>
    <row r="26" spans="2:13" ht="19.5" customHeight="1" x14ac:dyDescent="0.45">
      <c r="B26" s="42" t="s">
        <v>141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39</v>
      </c>
      <c r="J26" s="1">
        <v>47</v>
      </c>
      <c r="K26" s="12">
        <v>40</v>
      </c>
      <c r="L26" s="12">
        <v>40</v>
      </c>
      <c r="M26" s="12">
        <v>44</v>
      </c>
    </row>
    <row r="27" spans="2:13" ht="19.5" customHeight="1" x14ac:dyDescent="0.45">
      <c r="B27" s="46" t="s">
        <v>146</v>
      </c>
      <c r="C27" s="10">
        <v>22</v>
      </c>
      <c r="D27" s="10">
        <v>19</v>
      </c>
      <c r="E27" s="10">
        <v>43</v>
      </c>
      <c r="F27" s="10">
        <v>87</v>
      </c>
      <c r="G27" s="10">
        <v>23</v>
      </c>
      <c r="H27" s="10">
        <v>20</v>
      </c>
      <c r="I27" s="10">
        <v>25</v>
      </c>
      <c r="J27" s="10">
        <v>25</v>
      </c>
      <c r="K27" s="11">
        <v>14</v>
      </c>
      <c r="L27" s="11">
        <v>26</v>
      </c>
      <c r="M27" s="11">
        <v>18</v>
      </c>
    </row>
    <row r="28" spans="2:13" ht="19.5" customHeight="1" x14ac:dyDescent="0.45">
      <c r="B28" s="42" t="s">
        <v>127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25</v>
      </c>
      <c r="J28" s="1">
        <v>21</v>
      </c>
      <c r="K28" s="12">
        <v>38</v>
      </c>
      <c r="L28" s="12">
        <v>17</v>
      </c>
      <c r="M28" s="12">
        <v>34</v>
      </c>
    </row>
    <row r="29" spans="2:13" ht="19.5" customHeight="1" x14ac:dyDescent="0.45">
      <c r="B29" s="46" t="s">
        <v>126</v>
      </c>
      <c r="C29" s="10">
        <v>42</v>
      </c>
      <c r="D29" s="10">
        <v>21</v>
      </c>
      <c r="E29" s="10">
        <v>80</v>
      </c>
      <c r="F29" s="10">
        <v>54</v>
      </c>
      <c r="G29" s="10">
        <v>33</v>
      </c>
      <c r="H29" s="10">
        <v>69</v>
      </c>
      <c r="I29" s="10">
        <v>32</v>
      </c>
      <c r="J29" s="10">
        <v>47</v>
      </c>
      <c r="K29" s="11">
        <v>34</v>
      </c>
      <c r="L29" s="11">
        <v>30</v>
      </c>
      <c r="M29" s="11">
        <v>36</v>
      </c>
    </row>
    <row r="30" spans="2:13" ht="19.5" customHeight="1" x14ac:dyDescent="0.45">
      <c r="B30" s="42" t="s">
        <v>137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17</v>
      </c>
      <c r="J30" s="1">
        <v>23</v>
      </c>
      <c r="K30" s="12">
        <v>11</v>
      </c>
      <c r="L30" s="12">
        <v>15</v>
      </c>
      <c r="M30" s="12">
        <v>17</v>
      </c>
    </row>
    <row r="31" spans="2:13" ht="19.5" customHeight="1" x14ac:dyDescent="0.45">
      <c r="B31" s="46" t="s">
        <v>138</v>
      </c>
      <c r="C31" s="10">
        <v>37</v>
      </c>
      <c r="D31" s="10">
        <v>47</v>
      </c>
      <c r="E31" s="10">
        <v>27</v>
      </c>
      <c r="F31" s="10">
        <v>25</v>
      </c>
      <c r="G31" s="10">
        <v>65</v>
      </c>
      <c r="H31" s="10">
        <v>39</v>
      </c>
      <c r="I31" s="10">
        <v>39</v>
      </c>
      <c r="J31" s="10">
        <v>42</v>
      </c>
      <c r="K31" s="11">
        <v>25</v>
      </c>
      <c r="L31" s="11">
        <v>37</v>
      </c>
      <c r="M31" s="11">
        <v>23</v>
      </c>
    </row>
    <row r="32" spans="2:13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5" x14ac:dyDescent="0.35">
      <c r="B34" s="2"/>
    </row>
    <row r="36" spans="2:13" ht="18.5" x14ac:dyDescent="0.35">
      <c r="B36" s="2"/>
    </row>
    <row r="37" spans="2:13" ht="18.5" x14ac:dyDescent="0.35">
      <c r="B37" s="2"/>
    </row>
    <row r="38" spans="2:13" ht="18.5" x14ac:dyDescent="0.35">
      <c r="B38" s="2"/>
      <c r="F38" s="76" t="s">
        <v>206</v>
      </c>
      <c r="G38" s="76">
        <v>15</v>
      </c>
      <c r="H38" s="76"/>
      <c r="I38" s="76">
        <f ca="1">$G38*(RAND()-0.5)</f>
        <v>-3.5951708972269487</v>
      </c>
      <c r="J38" s="76">
        <f ca="1">$G38*(RAND()-0.5)</f>
        <v>2.432390984198296</v>
      </c>
      <c r="K38" s="76">
        <f ca="1">$G38*(RAND()-0.5)</f>
        <v>6.0101687949356677</v>
      </c>
      <c r="L38" s="76">
        <f ca="1">$G38*(RAND()-0.5)</f>
        <v>-2.8593473216425265</v>
      </c>
      <c r="M38" s="76">
        <f ca="1">$G38*(RAND()-0.5)</f>
        <v>-4.9973809659920052</v>
      </c>
    </row>
    <row r="39" spans="2:13" ht="18.5" x14ac:dyDescent="0.3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35">
      <c r="F40" s="76"/>
      <c r="G40" s="76"/>
      <c r="H40" s="76"/>
      <c r="I40" s="76">
        <f>CORREL($C$3:$C$31,I$3:I$31)</f>
        <v>0.56185005159570356</v>
      </c>
      <c r="J40" s="76">
        <f>CORREL($C$3:$C$31,J$3:J$31)</f>
        <v>0.99227475769340667</v>
      </c>
      <c r="K40" s="76">
        <f>CORREL($C$3:$C$31,K$3:K$31)</f>
        <v>0.47658147403571155</v>
      </c>
      <c r="L40" s="76">
        <f>CORREL($C$3:$C$31,L$3:L$31)</f>
        <v>0.50853823752474847</v>
      </c>
      <c r="M40" s="76">
        <f>CORREL($C$3:$C$31,M$3:M$31)</f>
        <v>0.31690198333840242</v>
      </c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132</vt:i4>
      </vt:variant>
    </vt:vector>
  </HeadingPairs>
  <TitlesOfParts>
    <vt:vector size="132" baseType="lpstr">
      <vt:lpstr>Main1</vt:lpstr>
      <vt:lpstr>Task2_Tables (2)</vt:lpstr>
      <vt:lpstr>Task2_Tables</vt:lpstr>
      <vt:lpstr>dataset1_color</vt:lpstr>
      <vt:lpstr>dataset1_zebra</vt:lpstr>
      <vt:lpstr>dataset1_plain</vt:lpstr>
      <vt:lpstr>dataset1_bar</vt:lpstr>
      <vt:lpstr>dataset2_color</vt:lpstr>
      <vt:lpstr>dataset2_zebra</vt:lpstr>
      <vt:lpstr>dataset2_plain</vt:lpstr>
      <vt:lpstr>dataset2_bar</vt:lpstr>
      <vt:lpstr>dataset3_color</vt:lpstr>
      <vt:lpstr>dataset3_zebra</vt:lpstr>
      <vt:lpstr>dataset3_plain</vt:lpstr>
      <vt:lpstr>dataset3_bar</vt:lpstr>
      <vt:lpstr>dataset4_color</vt:lpstr>
      <vt:lpstr>dataset4_zebra</vt:lpstr>
      <vt:lpstr>dataset4_plain</vt:lpstr>
      <vt:lpstr>dataset4_bar</vt:lpstr>
      <vt:lpstr>dataset5_color</vt:lpstr>
      <vt:lpstr>dataset5_zebra</vt:lpstr>
      <vt:lpstr>dataset5_plain</vt:lpstr>
      <vt:lpstr>dataset5_bar</vt:lpstr>
      <vt:lpstr>dataset6_color</vt:lpstr>
      <vt:lpstr>dataset6_zebra</vt:lpstr>
      <vt:lpstr>dataset6_plain</vt:lpstr>
      <vt:lpstr>dataset6_bar</vt:lpstr>
      <vt:lpstr>dataset7_color</vt:lpstr>
      <vt:lpstr>dataset7_zebra</vt:lpstr>
      <vt:lpstr>dataset7_plain</vt:lpstr>
      <vt:lpstr>dataset7_bar</vt:lpstr>
      <vt:lpstr>dataset8_color</vt:lpstr>
      <vt:lpstr>dataset8_zebra</vt:lpstr>
      <vt:lpstr>dataset8_plain</vt:lpstr>
      <vt:lpstr>dataset8_bar</vt:lpstr>
      <vt:lpstr>dataset9_color</vt:lpstr>
      <vt:lpstr>dataset9_zebra</vt:lpstr>
      <vt:lpstr>dataset9_plain</vt:lpstr>
      <vt:lpstr>dataset9_bar</vt:lpstr>
      <vt:lpstr>dataset10_color</vt:lpstr>
      <vt:lpstr>dataset10_zebra</vt:lpstr>
      <vt:lpstr>dataset10_plain</vt:lpstr>
      <vt:lpstr>dataset10_bar</vt:lpstr>
      <vt:lpstr>dataset11_color</vt:lpstr>
      <vt:lpstr>dataset11_zebra</vt:lpstr>
      <vt:lpstr>dataset11_plain</vt:lpstr>
      <vt:lpstr>dataset11_bar</vt:lpstr>
      <vt:lpstr>dataset12_color</vt:lpstr>
      <vt:lpstr>dataset12_zebra</vt:lpstr>
      <vt:lpstr>dataset12_plain</vt:lpstr>
      <vt:lpstr>dataset12_bar</vt:lpstr>
      <vt:lpstr>dataset13_color</vt:lpstr>
      <vt:lpstr>dataset13_zebra</vt:lpstr>
      <vt:lpstr>dataset13_plain</vt:lpstr>
      <vt:lpstr>dataset13_bar</vt:lpstr>
      <vt:lpstr>dataset14_color</vt:lpstr>
      <vt:lpstr>dataset14_zebra</vt:lpstr>
      <vt:lpstr>dataset14_plain</vt:lpstr>
      <vt:lpstr>dataset14_bar</vt:lpstr>
      <vt:lpstr>dataset15_color</vt:lpstr>
      <vt:lpstr>dataset15_zebra</vt:lpstr>
      <vt:lpstr>dataset15_plain</vt:lpstr>
      <vt:lpstr>dataset15_bar</vt:lpstr>
      <vt:lpstr>dataset16_zebra</vt:lpstr>
      <vt:lpstr>dataset16_color</vt:lpstr>
      <vt:lpstr>dataset16_plain</vt:lpstr>
      <vt:lpstr>dataset16_bar</vt:lpstr>
      <vt:lpstr>DS1_T2_color</vt:lpstr>
      <vt:lpstr>DS1_T2_zebra</vt:lpstr>
      <vt:lpstr>DS1_T2_plain</vt:lpstr>
      <vt:lpstr>DS1_T2_bar</vt:lpstr>
      <vt:lpstr>DS2_T2_color</vt:lpstr>
      <vt:lpstr>DS2_T2_bar</vt:lpstr>
      <vt:lpstr>DS2_T2_plain</vt:lpstr>
      <vt:lpstr>DS2_T2_zebra</vt:lpstr>
      <vt:lpstr>DS3_T2_color</vt:lpstr>
      <vt:lpstr>DS3_T2_plain</vt:lpstr>
      <vt:lpstr>DS3_T2_zebra</vt:lpstr>
      <vt:lpstr>DS3_T2_bar</vt:lpstr>
      <vt:lpstr>DS4_T2_color</vt:lpstr>
      <vt:lpstr>DS4_T2_bar</vt:lpstr>
      <vt:lpstr>DS4_T2_plain</vt:lpstr>
      <vt:lpstr>DS4_T2_zebra</vt:lpstr>
      <vt:lpstr>DS5_T2_color</vt:lpstr>
      <vt:lpstr>DS5_T2_bar</vt:lpstr>
      <vt:lpstr>DS5_T2_plain</vt:lpstr>
      <vt:lpstr>DS5_T2_zebra</vt:lpstr>
      <vt:lpstr>DS6_T2_color</vt:lpstr>
      <vt:lpstr>DS6_T2_bar</vt:lpstr>
      <vt:lpstr>DS6_T2_plain</vt:lpstr>
      <vt:lpstr>DS6_T2_zebra</vt:lpstr>
      <vt:lpstr>DS7_T2_color</vt:lpstr>
      <vt:lpstr>DS7_T2_bar</vt:lpstr>
      <vt:lpstr>DS7_T2_plain</vt:lpstr>
      <vt:lpstr>DS7_T2_zebra</vt:lpstr>
      <vt:lpstr>DS8_T2_color</vt:lpstr>
      <vt:lpstr>DS8_T2_bar</vt:lpstr>
      <vt:lpstr>DS8_T2_zebra</vt:lpstr>
      <vt:lpstr>DS8_T2_plain</vt:lpstr>
      <vt:lpstr>DS9_T2_color</vt:lpstr>
      <vt:lpstr>DS9_T2_color (2)</vt:lpstr>
      <vt:lpstr>DS9_T2_bar</vt:lpstr>
      <vt:lpstr>DS9_T2_plain</vt:lpstr>
      <vt:lpstr>DS9_T2_zebra</vt:lpstr>
      <vt:lpstr>DS10_T2_color</vt:lpstr>
      <vt:lpstr>DS10_T2_bar</vt:lpstr>
      <vt:lpstr>DS10_T2_plain</vt:lpstr>
      <vt:lpstr>DS10_T2_zebra</vt:lpstr>
      <vt:lpstr>DS11_T2_color</vt:lpstr>
      <vt:lpstr>DS11_T2_bar</vt:lpstr>
      <vt:lpstr>DS11_T2_plain</vt:lpstr>
      <vt:lpstr>DS11_T2_zebra</vt:lpstr>
      <vt:lpstr>DS12_T2_color</vt:lpstr>
      <vt:lpstr>DS12_T2_bar</vt:lpstr>
      <vt:lpstr>DS12_T2_plain</vt:lpstr>
      <vt:lpstr>DS12_T2_zebra</vt:lpstr>
      <vt:lpstr>DS13_T2_color</vt:lpstr>
      <vt:lpstr>DS13_T2_bar</vt:lpstr>
      <vt:lpstr>DS13_T2_plain</vt:lpstr>
      <vt:lpstr>DS13_T2_zebra</vt:lpstr>
      <vt:lpstr>DS14_T2_color</vt:lpstr>
      <vt:lpstr>DS14_T2_bar</vt:lpstr>
      <vt:lpstr>DS14_T2_plain</vt:lpstr>
      <vt:lpstr>DS14_T2_zebra</vt:lpstr>
      <vt:lpstr>DS15_T2_color</vt:lpstr>
      <vt:lpstr>DS15_T2_bar</vt:lpstr>
      <vt:lpstr>DS15_T2_plain</vt:lpstr>
      <vt:lpstr>DS15_T2_zebra</vt:lpstr>
      <vt:lpstr>DS16_T2_color</vt:lpstr>
      <vt:lpstr>DS16_T2_bar</vt:lpstr>
      <vt:lpstr>DS16_T2_plain</vt:lpstr>
      <vt:lpstr>DS16_T2_zebra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Daniela Gallegos Dupuis</cp:lastModifiedBy>
  <dcterms:created xsi:type="dcterms:W3CDTF">2015-06-05T18:17:20Z</dcterms:created>
  <dcterms:modified xsi:type="dcterms:W3CDTF">2024-06-03T23:24:42Z</dcterms:modified>
</cp:coreProperties>
</file>