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kripsi\"/>
    </mc:Choice>
  </mc:AlternateContent>
  <xr:revisionPtr revIDLastSave="0" documentId="13_ncr:1_{B38580E3-C315-4CD5-B136-61E8DFEC0416}" xr6:coauthVersionLast="47" xr6:coauthVersionMax="47" xr10:uidLastSave="{00000000-0000-0000-0000-000000000000}"/>
  <bookViews>
    <workbookView xWindow="-108" yWindow="-108" windowWidth="23256" windowHeight="12456" activeTab="2" xr2:uid="{C9824EEC-B8B2-426B-93EC-3E0BF952A844}"/>
  </bookViews>
  <sheets>
    <sheet name="SVM 1" sheetId="2" r:id="rId1"/>
    <sheet name="TF_IDF" sheetId="4" r:id="rId2"/>
    <sheet name="SVM 2" sheetId="5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46" i="4" l="1"/>
  <c r="O35" i="4"/>
  <c r="C35" i="4"/>
  <c r="B25" i="4"/>
  <c r="C12" i="4"/>
  <c r="K107" i="5"/>
  <c r="L107" i="5"/>
  <c r="I113" i="5"/>
  <c r="I112" i="5"/>
  <c r="H112" i="5"/>
  <c r="G112" i="5"/>
  <c r="I107" i="5"/>
  <c r="H107" i="5"/>
  <c r="G107" i="5"/>
  <c r="C85" i="5"/>
  <c r="C86" i="5" s="1"/>
  <c r="E85" i="5"/>
  <c r="B90" i="5"/>
  <c r="C90" i="5"/>
  <c r="E90" i="5"/>
  <c r="A90" i="5"/>
  <c r="C84" i="5"/>
  <c r="B81" i="5"/>
  <c r="C81" i="5"/>
  <c r="C82" i="5" s="1"/>
  <c r="C83" i="5" s="1"/>
  <c r="D81" i="5"/>
  <c r="A81" i="5"/>
  <c r="A73" i="5"/>
  <c r="B73" i="5"/>
  <c r="C73" i="5"/>
  <c r="D73" i="5"/>
  <c r="C74" i="5"/>
  <c r="C75" i="5" s="1"/>
  <c r="C76" i="5" s="1"/>
  <c r="D82" i="5"/>
  <c r="D83" i="5" s="1"/>
  <c r="B75" i="5"/>
  <c r="D74" i="5"/>
  <c r="D75" i="5" s="1"/>
  <c r="D76" i="5" s="1"/>
  <c r="B74" i="5"/>
  <c r="A68" i="5"/>
  <c r="B76" i="5" l="1"/>
  <c r="B77" i="5" s="1"/>
  <c r="D68" i="5" l="1"/>
  <c r="B67" i="5"/>
  <c r="C67" i="5"/>
  <c r="D67" i="5"/>
  <c r="A67" i="5"/>
  <c r="B63" i="5"/>
  <c r="C63" i="5"/>
  <c r="D63" i="5"/>
  <c r="A63" i="5"/>
  <c r="D62" i="5"/>
  <c r="C62" i="5"/>
  <c r="B62" i="5"/>
  <c r="A62" i="5"/>
  <c r="D61" i="5"/>
  <c r="C61" i="5"/>
  <c r="B61" i="5"/>
  <c r="A61" i="5"/>
  <c r="B60" i="5"/>
  <c r="C60" i="5"/>
  <c r="D60" i="5"/>
  <c r="A60" i="5"/>
  <c r="B59" i="5"/>
  <c r="C59" i="5"/>
  <c r="D59" i="5"/>
  <c r="A59" i="5"/>
  <c r="D56" i="5"/>
  <c r="B56" i="5"/>
  <c r="C56" i="5"/>
  <c r="A56" i="5"/>
  <c r="D55" i="5"/>
  <c r="C55" i="5"/>
  <c r="B55" i="5"/>
  <c r="A55" i="5"/>
  <c r="D54" i="5"/>
  <c r="C54" i="5"/>
  <c r="B54" i="5"/>
  <c r="A54" i="5"/>
  <c r="D53" i="5"/>
  <c r="C53" i="5"/>
  <c r="B53" i="5"/>
  <c r="A53" i="5"/>
  <c r="D52" i="5"/>
  <c r="C52" i="5"/>
  <c r="B52" i="5"/>
  <c r="A52" i="5"/>
  <c r="D49" i="5"/>
  <c r="E48" i="5"/>
  <c r="E46" i="5"/>
  <c r="E42" i="5"/>
  <c r="E53" i="5" s="1"/>
  <c r="E55" i="5" s="1"/>
  <c r="E36" i="5"/>
  <c r="E52" i="5" s="1"/>
  <c r="E54" i="5" s="1"/>
  <c r="E30" i="5"/>
  <c r="E41" i="5"/>
  <c r="E40" i="5"/>
  <c r="E35" i="5"/>
  <c r="E34" i="5"/>
  <c r="E29" i="5"/>
  <c r="E28" i="5"/>
  <c r="E23" i="5"/>
  <c r="E22" i="5"/>
  <c r="E24" i="5" s="1"/>
  <c r="D48" i="5"/>
  <c r="C49" i="5"/>
  <c r="D47" i="5"/>
  <c r="C48" i="5"/>
  <c r="B48" i="5"/>
  <c r="A48" i="5"/>
  <c r="B47" i="5"/>
  <c r="B49" i="5" s="1"/>
  <c r="C47" i="5"/>
  <c r="A47" i="5"/>
  <c r="A49" i="5" s="1"/>
  <c r="D45" i="5"/>
  <c r="D24" i="5"/>
  <c r="D46" i="5"/>
  <c r="C46" i="5"/>
  <c r="B46" i="5"/>
  <c r="A46" i="5"/>
  <c r="C45" i="5"/>
  <c r="B45" i="5"/>
  <c r="A45" i="5"/>
  <c r="B42" i="5"/>
  <c r="C42" i="5"/>
  <c r="D42" i="5"/>
  <c r="A42" i="5"/>
  <c r="D30" i="5"/>
  <c r="B36" i="5"/>
  <c r="C36" i="5"/>
  <c r="D36" i="5"/>
  <c r="A36" i="5"/>
  <c r="B30" i="5"/>
  <c r="C30" i="5"/>
  <c r="A30" i="5"/>
  <c r="B24" i="5"/>
  <c r="C24" i="5"/>
  <c r="A24" i="5"/>
  <c r="E56" i="5" l="1"/>
  <c r="E60" i="5" s="1"/>
  <c r="E62" i="5" s="1"/>
  <c r="E81" i="5"/>
  <c r="E82" i="5" s="1"/>
  <c r="E83" i="5" s="1"/>
  <c r="E45" i="5"/>
  <c r="E47" i="5" s="1"/>
  <c r="E49" i="5" s="1"/>
  <c r="B47" i="4"/>
  <c r="C47" i="4"/>
  <c r="D47" i="4"/>
  <c r="E47" i="4"/>
  <c r="F47" i="4"/>
  <c r="G47" i="4"/>
  <c r="H47" i="4"/>
  <c r="I47" i="4"/>
  <c r="J47" i="4"/>
  <c r="K47" i="4"/>
  <c r="L47" i="4"/>
  <c r="M47" i="4"/>
  <c r="N47" i="4"/>
  <c r="B48" i="4"/>
  <c r="C48" i="4"/>
  <c r="D48" i="4"/>
  <c r="E48" i="4"/>
  <c r="F48" i="4"/>
  <c r="G48" i="4"/>
  <c r="H48" i="4"/>
  <c r="I48" i="4"/>
  <c r="J48" i="4"/>
  <c r="K48" i="4"/>
  <c r="L48" i="4"/>
  <c r="M48" i="4"/>
  <c r="N48" i="4"/>
  <c r="B49" i="4"/>
  <c r="C49" i="4"/>
  <c r="D49" i="4"/>
  <c r="E49" i="4"/>
  <c r="F49" i="4"/>
  <c r="G49" i="4"/>
  <c r="H49" i="4"/>
  <c r="I49" i="4"/>
  <c r="J49" i="4"/>
  <c r="K49" i="4"/>
  <c r="L49" i="4"/>
  <c r="M49" i="4"/>
  <c r="N49" i="4"/>
  <c r="B50" i="4"/>
  <c r="C50" i="4"/>
  <c r="D50" i="4"/>
  <c r="E50" i="4"/>
  <c r="F50" i="4"/>
  <c r="G50" i="4"/>
  <c r="H50" i="4"/>
  <c r="I50" i="4"/>
  <c r="J50" i="4"/>
  <c r="K50" i="4"/>
  <c r="L50" i="4"/>
  <c r="M50" i="4"/>
  <c r="N50" i="4"/>
  <c r="B51" i="4"/>
  <c r="C51" i="4"/>
  <c r="D51" i="4"/>
  <c r="E51" i="4"/>
  <c r="F51" i="4"/>
  <c r="G51" i="4"/>
  <c r="H51" i="4"/>
  <c r="I51" i="4"/>
  <c r="J51" i="4"/>
  <c r="K51" i="4"/>
  <c r="L51" i="4"/>
  <c r="M51" i="4"/>
  <c r="N51" i="4"/>
  <c r="B52" i="4"/>
  <c r="C52" i="4"/>
  <c r="D52" i="4"/>
  <c r="E52" i="4"/>
  <c r="F52" i="4"/>
  <c r="G52" i="4"/>
  <c r="H52" i="4"/>
  <c r="I52" i="4"/>
  <c r="J52" i="4"/>
  <c r="K52" i="4"/>
  <c r="L52" i="4"/>
  <c r="M52" i="4"/>
  <c r="N52" i="4"/>
  <c r="B53" i="4"/>
  <c r="C53" i="4"/>
  <c r="D53" i="4"/>
  <c r="E53" i="4"/>
  <c r="F53" i="4"/>
  <c r="G53" i="4"/>
  <c r="H53" i="4"/>
  <c r="I53" i="4"/>
  <c r="J53" i="4"/>
  <c r="K53" i="4"/>
  <c r="L53" i="4"/>
  <c r="M53" i="4"/>
  <c r="N53" i="4"/>
  <c r="N46" i="4"/>
  <c r="M46" i="4"/>
  <c r="L46" i="4"/>
  <c r="K46" i="4"/>
  <c r="J46" i="4"/>
  <c r="I46" i="4"/>
  <c r="H46" i="4"/>
  <c r="G46" i="4"/>
  <c r="F46" i="4"/>
  <c r="E46" i="4"/>
  <c r="D46" i="4"/>
  <c r="C46" i="4"/>
  <c r="O36" i="4"/>
  <c r="O37" i="4"/>
  <c r="O38" i="4"/>
  <c r="O39" i="4"/>
  <c r="O40" i="4"/>
  <c r="O41" i="4"/>
  <c r="O42" i="4"/>
  <c r="C36" i="4"/>
  <c r="D36" i="4"/>
  <c r="E36" i="4"/>
  <c r="F36" i="4"/>
  <c r="G36" i="4"/>
  <c r="H36" i="4"/>
  <c r="I36" i="4"/>
  <c r="J36" i="4"/>
  <c r="K36" i="4"/>
  <c r="L36" i="4"/>
  <c r="M36" i="4"/>
  <c r="N36" i="4"/>
  <c r="C37" i="4"/>
  <c r="D37" i="4"/>
  <c r="E37" i="4"/>
  <c r="F37" i="4"/>
  <c r="G37" i="4"/>
  <c r="H37" i="4"/>
  <c r="I37" i="4"/>
  <c r="J37" i="4"/>
  <c r="K37" i="4"/>
  <c r="L37" i="4"/>
  <c r="M37" i="4"/>
  <c r="N37" i="4"/>
  <c r="C38" i="4"/>
  <c r="D38" i="4"/>
  <c r="E38" i="4"/>
  <c r="F38" i="4"/>
  <c r="G38" i="4"/>
  <c r="H38" i="4"/>
  <c r="I38" i="4"/>
  <c r="J38" i="4"/>
  <c r="K38" i="4"/>
  <c r="L38" i="4"/>
  <c r="M38" i="4"/>
  <c r="N38" i="4"/>
  <c r="C39" i="4"/>
  <c r="D39" i="4"/>
  <c r="E39" i="4"/>
  <c r="F39" i="4"/>
  <c r="G39" i="4"/>
  <c r="H39" i="4"/>
  <c r="I39" i="4"/>
  <c r="J39" i="4"/>
  <c r="K39" i="4"/>
  <c r="L39" i="4"/>
  <c r="M39" i="4"/>
  <c r="N39" i="4"/>
  <c r="C40" i="4"/>
  <c r="D40" i="4"/>
  <c r="E40" i="4"/>
  <c r="F40" i="4"/>
  <c r="G40" i="4"/>
  <c r="H40" i="4"/>
  <c r="I40" i="4"/>
  <c r="J40" i="4"/>
  <c r="K40" i="4"/>
  <c r="L40" i="4"/>
  <c r="M40" i="4"/>
  <c r="N40" i="4"/>
  <c r="C41" i="4"/>
  <c r="D41" i="4"/>
  <c r="E41" i="4"/>
  <c r="F41" i="4"/>
  <c r="G41" i="4"/>
  <c r="H41" i="4"/>
  <c r="I41" i="4"/>
  <c r="J41" i="4"/>
  <c r="K41" i="4"/>
  <c r="L41" i="4"/>
  <c r="M41" i="4"/>
  <c r="N41" i="4"/>
  <c r="C42" i="4"/>
  <c r="D42" i="4"/>
  <c r="E42" i="4"/>
  <c r="F42" i="4"/>
  <c r="G42" i="4"/>
  <c r="H42" i="4"/>
  <c r="I42" i="4"/>
  <c r="J42" i="4"/>
  <c r="K42" i="4"/>
  <c r="L42" i="4"/>
  <c r="M42" i="4"/>
  <c r="N42" i="4"/>
  <c r="B42" i="4"/>
  <c r="B41" i="4"/>
  <c r="B40" i="4"/>
  <c r="B39" i="4"/>
  <c r="B38" i="4"/>
  <c r="B37" i="4"/>
  <c r="B36" i="4"/>
  <c r="D35" i="4"/>
  <c r="E35" i="4"/>
  <c r="F35" i="4"/>
  <c r="G35" i="4"/>
  <c r="H35" i="4"/>
  <c r="I35" i="4"/>
  <c r="J35" i="4"/>
  <c r="K35" i="4"/>
  <c r="L35" i="4"/>
  <c r="M35" i="4"/>
  <c r="N35" i="4"/>
  <c r="B35" i="4"/>
  <c r="C26" i="4"/>
  <c r="D26" i="4"/>
  <c r="E26" i="4"/>
  <c r="F26" i="4"/>
  <c r="G26" i="4"/>
  <c r="H26" i="4"/>
  <c r="I26" i="4"/>
  <c r="J26" i="4"/>
  <c r="K26" i="4"/>
  <c r="L26" i="4"/>
  <c r="M26" i="4"/>
  <c r="N26" i="4"/>
  <c r="C27" i="4"/>
  <c r="D27" i="4"/>
  <c r="E27" i="4"/>
  <c r="F27" i="4"/>
  <c r="G27" i="4"/>
  <c r="H27" i="4"/>
  <c r="I27" i="4"/>
  <c r="J27" i="4"/>
  <c r="K27" i="4"/>
  <c r="L27" i="4"/>
  <c r="M27" i="4"/>
  <c r="N27" i="4"/>
  <c r="C28" i="4"/>
  <c r="D28" i="4"/>
  <c r="E28" i="4"/>
  <c r="F28" i="4"/>
  <c r="G28" i="4"/>
  <c r="H28" i="4"/>
  <c r="I28" i="4"/>
  <c r="J28" i="4"/>
  <c r="K28" i="4"/>
  <c r="L28" i="4"/>
  <c r="M28" i="4"/>
  <c r="N28" i="4"/>
  <c r="C29" i="4"/>
  <c r="D29" i="4"/>
  <c r="E29" i="4"/>
  <c r="F29" i="4"/>
  <c r="G29" i="4"/>
  <c r="H29" i="4"/>
  <c r="I29" i="4"/>
  <c r="J29" i="4"/>
  <c r="K29" i="4"/>
  <c r="L29" i="4"/>
  <c r="M29" i="4"/>
  <c r="N29" i="4"/>
  <c r="C30" i="4"/>
  <c r="D30" i="4"/>
  <c r="E30" i="4"/>
  <c r="F30" i="4"/>
  <c r="G30" i="4"/>
  <c r="H30" i="4"/>
  <c r="I30" i="4"/>
  <c r="J30" i="4"/>
  <c r="K30" i="4"/>
  <c r="L30" i="4"/>
  <c r="M30" i="4"/>
  <c r="N30" i="4"/>
  <c r="C31" i="4"/>
  <c r="D31" i="4"/>
  <c r="E31" i="4"/>
  <c r="F31" i="4"/>
  <c r="G31" i="4"/>
  <c r="H31" i="4"/>
  <c r="I31" i="4"/>
  <c r="J31" i="4"/>
  <c r="K31" i="4"/>
  <c r="L31" i="4"/>
  <c r="M31" i="4"/>
  <c r="N31" i="4"/>
  <c r="C32" i="4"/>
  <c r="D32" i="4"/>
  <c r="E32" i="4"/>
  <c r="F32" i="4"/>
  <c r="G32" i="4"/>
  <c r="H32" i="4"/>
  <c r="I32" i="4"/>
  <c r="J32" i="4"/>
  <c r="K32" i="4"/>
  <c r="L32" i="4"/>
  <c r="M32" i="4"/>
  <c r="N32" i="4"/>
  <c r="B32" i="4"/>
  <c r="B31" i="4"/>
  <c r="B30" i="4"/>
  <c r="B29" i="4"/>
  <c r="B28" i="4"/>
  <c r="B27" i="4"/>
  <c r="B26" i="4"/>
  <c r="C25" i="4"/>
  <c r="D25" i="4"/>
  <c r="E25" i="4"/>
  <c r="F25" i="4"/>
  <c r="G25" i="4"/>
  <c r="H25" i="4"/>
  <c r="I25" i="4"/>
  <c r="J25" i="4"/>
  <c r="K25" i="4"/>
  <c r="L25" i="4"/>
  <c r="M25" i="4"/>
  <c r="N25" i="4"/>
  <c r="C22" i="4"/>
  <c r="D22" i="4"/>
  <c r="E22" i="4"/>
  <c r="F22" i="4"/>
  <c r="G22" i="4"/>
  <c r="H22" i="4"/>
  <c r="I22" i="4"/>
  <c r="J22" i="4"/>
  <c r="K22" i="4"/>
  <c r="L22" i="4"/>
  <c r="M22" i="4"/>
  <c r="N22" i="4"/>
  <c r="B22" i="4"/>
  <c r="C21" i="4"/>
  <c r="D21" i="4"/>
  <c r="E21" i="4"/>
  <c r="F21" i="4"/>
  <c r="G21" i="4"/>
  <c r="H21" i="4"/>
  <c r="I21" i="4"/>
  <c r="J21" i="4"/>
  <c r="K21" i="4"/>
  <c r="L21" i="4"/>
  <c r="M21" i="4"/>
  <c r="N21" i="4"/>
  <c r="B21" i="4"/>
  <c r="C20" i="4"/>
  <c r="D20" i="4"/>
  <c r="E20" i="4"/>
  <c r="F20" i="4"/>
  <c r="G20" i="4"/>
  <c r="H20" i="4"/>
  <c r="I20" i="4"/>
  <c r="J20" i="4"/>
  <c r="K20" i="4"/>
  <c r="L20" i="4"/>
  <c r="M20" i="4"/>
  <c r="N20" i="4"/>
  <c r="B20" i="4"/>
  <c r="C13" i="4"/>
  <c r="D13" i="4"/>
  <c r="E13" i="4"/>
  <c r="F13" i="4"/>
  <c r="G13" i="4"/>
  <c r="H13" i="4"/>
  <c r="I13" i="4"/>
  <c r="J13" i="4"/>
  <c r="K13" i="4"/>
  <c r="L13" i="4"/>
  <c r="M13" i="4"/>
  <c r="N13" i="4"/>
  <c r="C14" i="4"/>
  <c r="D14" i="4"/>
  <c r="E14" i="4"/>
  <c r="F14" i="4"/>
  <c r="G14" i="4"/>
  <c r="H14" i="4"/>
  <c r="I14" i="4"/>
  <c r="J14" i="4"/>
  <c r="K14" i="4"/>
  <c r="L14" i="4"/>
  <c r="M14" i="4"/>
  <c r="N14" i="4"/>
  <c r="C15" i="4"/>
  <c r="D15" i="4"/>
  <c r="E15" i="4"/>
  <c r="F15" i="4"/>
  <c r="G15" i="4"/>
  <c r="H15" i="4"/>
  <c r="I15" i="4"/>
  <c r="J15" i="4"/>
  <c r="K15" i="4"/>
  <c r="L15" i="4"/>
  <c r="M15" i="4"/>
  <c r="N15" i="4"/>
  <c r="C16" i="4"/>
  <c r="D16" i="4"/>
  <c r="E16" i="4"/>
  <c r="F16" i="4"/>
  <c r="G16" i="4"/>
  <c r="H16" i="4"/>
  <c r="I16" i="4"/>
  <c r="J16" i="4"/>
  <c r="K16" i="4"/>
  <c r="L16" i="4"/>
  <c r="M16" i="4"/>
  <c r="N16" i="4"/>
  <c r="C17" i="4"/>
  <c r="D17" i="4"/>
  <c r="E17" i="4"/>
  <c r="F17" i="4"/>
  <c r="G17" i="4"/>
  <c r="H17" i="4"/>
  <c r="I17" i="4"/>
  <c r="J17" i="4"/>
  <c r="K17" i="4"/>
  <c r="L17" i="4"/>
  <c r="M17" i="4"/>
  <c r="N17" i="4"/>
  <c r="C18" i="4"/>
  <c r="D18" i="4"/>
  <c r="E18" i="4"/>
  <c r="F18" i="4"/>
  <c r="G18" i="4"/>
  <c r="H18" i="4"/>
  <c r="I18" i="4"/>
  <c r="J18" i="4"/>
  <c r="K18" i="4"/>
  <c r="L18" i="4"/>
  <c r="M18" i="4"/>
  <c r="N18" i="4"/>
  <c r="C19" i="4"/>
  <c r="D19" i="4"/>
  <c r="E19" i="4"/>
  <c r="F19" i="4"/>
  <c r="G19" i="4"/>
  <c r="H19" i="4"/>
  <c r="I19" i="4"/>
  <c r="J19" i="4"/>
  <c r="K19" i="4"/>
  <c r="L19" i="4"/>
  <c r="M19" i="4"/>
  <c r="N19" i="4"/>
  <c r="N12" i="4"/>
  <c r="M12" i="4"/>
  <c r="L12" i="4"/>
  <c r="K12" i="4"/>
  <c r="J12" i="4"/>
  <c r="I12" i="4"/>
  <c r="B13" i="4"/>
  <c r="B14" i="4"/>
  <c r="B15" i="4"/>
  <c r="B16" i="4"/>
  <c r="B17" i="4"/>
  <c r="B18" i="4"/>
  <c r="B19" i="4"/>
  <c r="O5" i="4"/>
  <c r="O3" i="4"/>
  <c r="O4" i="4"/>
  <c r="O6" i="4"/>
  <c r="O7" i="4"/>
  <c r="O8" i="4"/>
  <c r="O9" i="4"/>
  <c r="O2" i="4"/>
  <c r="E12" i="4" s="1"/>
  <c r="M6" i="2"/>
  <c r="M5" i="2"/>
  <c r="M4" i="2"/>
  <c r="M3" i="2"/>
  <c r="H68" i="2"/>
  <c r="I68" i="2"/>
  <c r="J68" i="2"/>
  <c r="K68" i="2"/>
  <c r="G68" i="2"/>
  <c r="J58" i="2"/>
  <c r="K58" i="2"/>
  <c r="K60" i="2"/>
  <c r="J60" i="2"/>
  <c r="J59" i="2"/>
  <c r="K59" i="2"/>
  <c r="J22" i="2"/>
  <c r="K29" i="2"/>
  <c r="G29" i="2"/>
  <c r="J28" i="2"/>
  <c r="K28" i="2"/>
  <c r="G28" i="2"/>
  <c r="K24" i="2"/>
  <c r="H24" i="2"/>
  <c r="G24" i="2"/>
  <c r="K22" i="2"/>
  <c r="H22" i="2"/>
  <c r="G22" i="2"/>
  <c r="K21" i="2"/>
  <c r="I21" i="2"/>
  <c r="H21" i="2"/>
  <c r="G21" i="2"/>
  <c r="K18" i="2"/>
  <c r="J18" i="2"/>
  <c r="J29" i="2" s="1"/>
  <c r="I18" i="2"/>
  <c r="I58" i="2" s="1"/>
  <c r="I59" i="2" s="1"/>
  <c r="I60" i="2" s="1"/>
  <c r="I61" i="2" s="1"/>
  <c r="I62" i="2" s="1"/>
  <c r="I63" i="2" s="1"/>
  <c r="H18" i="2"/>
  <c r="H58" i="2" s="1"/>
  <c r="G18" i="2"/>
  <c r="G58" i="2" s="1"/>
  <c r="K15" i="2"/>
  <c r="J15" i="2"/>
  <c r="I15" i="2"/>
  <c r="I28" i="2" s="1"/>
  <c r="H15" i="2"/>
  <c r="H28" i="2" s="1"/>
  <c r="G15" i="2"/>
  <c r="K12" i="2"/>
  <c r="J12" i="2"/>
  <c r="J24" i="2" s="1"/>
  <c r="I12" i="2"/>
  <c r="I22" i="2" s="1"/>
  <c r="H12" i="2"/>
  <c r="G12" i="2"/>
  <c r="K9" i="2"/>
  <c r="J9" i="2"/>
  <c r="J21" i="2" s="1"/>
  <c r="H9" i="2"/>
  <c r="I9" i="2"/>
  <c r="G9" i="2"/>
  <c r="E73" i="5" l="1"/>
  <c r="E74" i="5" s="1"/>
  <c r="E59" i="5"/>
  <c r="E61" i="5" s="1"/>
  <c r="E63" i="5" s="1"/>
  <c r="E67" i="5" s="1"/>
  <c r="E68" i="5" s="1"/>
  <c r="A69" i="5" s="1"/>
  <c r="F12" i="4"/>
  <c r="G12" i="4"/>
  <c r="H12" i="4"/>
  <c r="D12" i="4"/>
  <c r="B12" i="4"/>
  <c r="H29" i="2"/>
  <c r="H31" i="2" s="1"/>
  <c r="I29" i="2"/>
  <c r="I31" i="2"/>
  <c r="G31" i="2"/>
  <c r="K31" i="2"/>
  <c r="I30" i="2"/>
  <c r="K23" i="2"/>
  <c r="K25" i="2" s="1"/>
  <c r="H23" i="2"/>
  <c r="H25" i="2" s="1"/>
  <c r="G23" i="2"/>
  <c r="G25" i="2" s="1"/>
  <c r="J23" i="2"/>
  <c r="I23" i="2"/>
  <c r="I24" i="2"/>
  <c r="J31" i="2"/>
  <c r="J25" i="2"/>
  <c r="E70" i="5" l="1"/>
  <c r="A70" i="5"/>
  <c r="G30" i="2"/>
  <c r="G32" i="2" s="1"/>
  <c r="G37" i="2" s="1"/>
  <c r="G39" i="2" s="1"/>
  <c r="K30" i="2"/>
  <c r="K32" i="2" s="1"/>
  <c r="K37" i="2" s="1"/>
  <c r="K39" i="2" s="1"/>
  <c r="J30" i="2"/>
  <c r="J32" i="2" s="1"/>
  <c r="J37" i="2" s="1"/>
  <c r="J39" i="2" s="1"/>
  <c r="H30" i="2"/>
  <c r="H32" i="2" s="1"/>
  <c r="H37" i="2" s="1"/>
  <c r="G36" i="2"/>
  <c r="G50" i="2"/>
  <c r="H50" i="2"/>
  <c r="H51" i="2" s="1"/>
  <c r="H52" i="2" s="1"/>
  <c r="H53" i="2" s="1"/>
  <c r="H54" i="2" s="1"/>
  <c r="H36" i="2"/>
  <c r="K50" i="2"/>
  <c r="K51" i="2" s="1"/>
  <c r="K36" i="2"/>
  <c r="I32" i="2"/>
  <c r="I37" i="2" s="1"/>
  <c r="J50" i="2"/>
  <c r="J51" i="2" s="1"/>
  <c r="J52" i="2" s="1"/>
  <c r="J53" i="2" s="1"/>
  <c r="J36" i="2"/>
  <c r="I25" i="2"/>
  <c r="A91" i="5" l="1"/>
  <c r="A74" i="5"/>
  <c r="A82" i="5"/>
  <c r="A83" i="5" s="1"/>
  <c r="K38" i="2"/>
  <c r="K40" i="2" s="1"/>
  <c r="K44" i="2" s="1"/>
  <c r="J38" i="2"/>
  <c r="J40" i="2" s="1"/>
  <c r="J44" i="2" s="1"/>
  <c r="J45" i="2" s="1"/>
  <c r="H38" i="2"/>
  <c r="G38" i="2"/>
  <c r="G40" i="2" s="1"/>
  <c r="G44" i="2" s="1"/>
  <c r="I50" i="2"/>
  <c r="I51" i="2" s="1"/>
  <c r="I52" i="2" s="1"/>
  <c r="I36" i="2"/>
  <c r="I38" i="2" s="1"/>
  <c r="H39" i="2"/>
  <c r="A75" i="5" l="1"/>
  <c r="E75" i="5"/>
  <c r="E76" i="5" s="1"/>
  <c r="E77" i="5" s="1"/>
  <c r="E78" i="5" s="1"/>
  <c r="H40" i="2"/>
  <c r="H44" i="2" s="1"/>
  <c r="I39" i="2"/>
  <c r="I40" i="2" s="1"/>
  <c r="I44" i="2" s="1"/>
  <c r="G45" i="2"/>
  <c r="G46" i="2" s="1"/>
  <c r="K45" i="2"/>
  <c r="B82" i="5" l="1"/>
  <c r="B83" i="5" s="1"/>
  <c r="E84" i="5" s="1"/>
  <c r="E86" i="5" s="1"/>
  <c r="E87" i="5" s="1"/>
  <c r="C91" i="5" s="1"/>
  <c r="B91" i="5"/>
  <c r="G47" i="2"/>
  <c r="K47" i="2"/>
  <c r="E92" i="5" l="1"/>
  <c r="G59" i="2"/>
  <c r="G60" i="2" s="1"/>
  <c r="G69" i="2"/>
  <c r="A13" i="2"/>
  <c r="G51" i="2"/>
  <c r="K52" i="2" s="1"/>
  <c r="K53" i="2" s="1"/>
  <c r="K54" i="2" s="1"/>
  <c r="K55" i="2" s="1"/>
  <c r="I108" i="5" l="1"/>
  <c r="H96" i="5"/>
  <c r="H99" i="5"/>
  <c r="H97" i="5"/>
  <c r="H98" i="5"/>
  <c r="B13" i="2"/>
  <c r="H59" i="2"/>
  <c r="H60" i="2" s="1"/>
  <c r="K61" i="2" s="1"/>
  <c r="K62" i="2" s="1"/>
  <c r="K63" i="2" s="1"/>
  <c r="K64" i="2" s="1"/>
  <c r="H69" i="2"/>
  <c r="C13" i="2" l="1"/>
  <c r="I69" i="2"/>
  <c r="K70" i="2" s="1"/>
  <c r="P3" i="2" s="1"/>
  <c r="C14" i="2" l="1"/>
  <c r="N5" i="2"/>
  <c r="N6" i="2"/>
  <c r="N4" i="2"/>
  <c r="N3" i="2"/>
</calcChain>
</file>

<file path=xl/sharedStrings.xml><?xml version="1.0" encoding="utf-8"?>
<sst xmlns="http://schemas.openxmlformats.org/spreadsheetml/2006/main" count="250" uniqueCount="85">
  <si>
    <t>x1</t>
  </si>
  <si>
    <t>x2</t>
  </si>
  <si>
    <t>y</t>
  </si>
  <si>
    <t>w1</t>
  </si>
  <si>
    <t>w2</t>
  </si>
  <si>
    <t>b</t>
  </si>
  <si>
    <t>(w1+w2+b)&gt;1</t>
  </si>
  <si>
    <t>(-w1+w2-b)&gt;1</t>
  </si>
  <si>
    <t>Persamaan 1</t>
  </si>
  <si>
    <t>Persamaan 4</t>
  </si>
  <si>
    <t>Persamaan 3</t>
  </si>
  <si>
    <t>Persamaan 2</t>
  </si>
  <si>
    <t>(w1-w2-b)&gt;1</t>
  </si>
  <si>
    <t>(w1+w2-b)&gt;1</t>
  </si>
  <si>
    <t>x3</t>
  </si>
  <si>
    <t>w3</t>
  </si>
  <si>
    <t>eliminasi persamaan 1 dan 2 untuk memperoleh persamaan 5</t>
  </si>
  <si>
    <t>eliminasi persamaan 2 dan 3 untuk persamaan 6</t>
  </si>
  <si>
    <t>eliminasi persamaan 3 dan 4 untuk memperoleh persamaan 7</t>
  </si>
  <si>
    <t>-</t>
  </si>
  <si>
    <t>eliminasi persamaan 1 dan 4 untuk memperoleh persamaan 8</t>
  </si>
  <si>
    <t>eliminasi w2 dari hasil persamaan 9 dan 10</t>
  </si>
  <si>
    <t>eliminasi w3 dari persamaan 7 dan 8, sebagai persamaan 10</t>
  </si>
  <si>
    <t>eliminasi w3 dari persamaan 5 dan 6 sebagai persamaan 9</t>
  </si>
  <si>
    <t>Mencari nilai w1</t>
  </si>
  <si>
    <t>mencari nilai w2</t>
  </si>
  <si>
    <t>Mencari bobot atau nilai w</t>
  </si>
  <si>
    <t>bagi</t>
  </si>
  <si>
    <t>mencari nilai w3</t>
  </si>
  <si>
    <t>mencari nilai bias atau b</t>
  </si>
  <si>
    <t>Eliminasi untuk plotting data</t>
  </si>
  <si>
    <t>x2 = bias-(x2+x3+bias)</t>
  </si>
  <si>
    <t>bias atau b</t>
  </si>
  <si>
    <t>Tes Data Baru</t>
  </si>
  <si>
    <t>x1.w1</t>
  </si>
  <si>
    <t>x2.w2</t>
  </si>
  <si>
    <t>x3.w3</t>
  </si>
  <si>
    <t>0,72903 masuk ke kelas 1 karena mendekati 1</t>
  </si>
  <si>
    <t xml:space="preserve">x2 </t>
  </si>
  <si>
    <t xml:space="preserve">x3 </t>
  </si>
  <si>
    <t>dok1</t>
  </si>
  <si>
    <t>dok2</t>
  </si>
  <si>
    <t>dok3</t>
  </si>
  <si>
    <t>dok4</t>
  </si>
  <si>
    <t>dok5</t>
  </si>
  <si>
    <t>dok6</t>
  </si>
  <si>
    <t>dok7</t>
  </si>
  <si>
    <t>dok8</t>
  </si>
  <si>
    <t>bikin</t>
  </si>
  <si>
    <t>bosen</t>
  </si>
  <si>
    <t>daring</t>
  </si>
  <si>
    <t>enak</t>
  </si>
  <si>
    <t>kuliah</t>
  </si>
  <si>
    <t>maba</t>
  </si>
  <si>
    <t>muak</t>
  </si>
  <si>
    <t>nyaman</t>
  </si>
  <si>
    <t>online</t>
  </si>
  <si>
    <t>pusing</t>
  </si>
  <si>
    <t>serius</t>
  </si>
  <si>
    <t>suka</t>
  </si>
  <si>
    <t>sulit</t>
  </si>
  <si>
    <t>NORM</t>
  </si>
  <si>
    <t>Count TF</t>
  </si>
  <si>
    <t>DF</t>
  </si>
  <si>
    <t>IDF</t>
  </si>
  <si>
    <t>Coun Term</t>
  </si>
  <si>
    <t>Akar Kuadrat</t>
  </si>
  <si>
    <t>HASIL tf*idf</t>
  </si>
  <si>
    <t>L2 Norm</t>
  </si>
  <si>
    <t>tfidf*L2Norm</t>
  </si>
  <si>
    <t>Karena matriks di atas dalam bentuk Sparse Matrix maka untuk nilai 0 or null or zero tidak digunakan atau di hapus</t>
  </si>
  <si>
    <t>Dari data diatas menghasilkan persamaan berikut</t>
  </si>
  <si>
    <t>Eliminasi persamaan 1 dan 2 untuk persamaan 5</t>
  </si>
  <si>
    <t>Eliminasi persamaan 3 dan 4 untuk persamaan 7</t>
  </si>
  <si>
    <t>Eliminasi persamaan 2 dan 3 untuk persamaan 6</t>
  </si>
  <si>
    <t>Eliminasi persamaan 1 dan 4 untuk persamaan 8</t>
  </si>
  <si>
    <t>Eliminasi w3 dari persamaan 5 dan 6 untuk persamaan 9</t>
  </si>
  <si>
    <t>Eliminasi w3 dari persamaan 7 dan 8 untuk persamaan 10</t>
  </si>
  <si>
    <t>Eliminasi w2 dari persamaan 9 dan 10</t>
  </si>
  <si>
    <t>Mencari nilai w2</t>
  </si>
  <si>
    <t>Mencari nilai w 1</t>
  </si>
  <si>
    <t>Mencari nilai w3</t>
  </si>
  <si>
    <t>Mencari nilai b</t>
  </si>
  <si>
    <t xml:space="preserve">b= </t>
  </si>
  <si>
    <t>x2 = b-(x2+x3+b)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</si>
</sst>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\ \b"/>
    <numFmt numFmtId="165" formatCode="#.000\ \b"/>
    <numFmt numFmtId="166" formatCode="#.0000\ \b"/>
    <numFmt numFmtId="167" formatCode="0.00000"/>
  </numFmts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</fills>
  <borders count="2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double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4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/>
    <xf numFmtId="0" fontId="0" fillId="0" borderId="0" xfId="0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0" borderId="1" xfId="0" applyBorder="1"/>
    <xf numFmtId="0" fontId="0" fillId="0" borderId="2" xfId="0" applyBorder="1"/>
    <xf numFmtId="164" fontId="0" fillId="3" borderId="0" xfId="0" applyNumberFormat="1" applyFill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164" fontId="0" fillId="0" borderId="0" xfId="0" applyNumberFormat="1"/>
    <xf numFmtId="164" fontId="0" fillId="0" borderId="1" xfId="0" applyNumberFormat="1" applyBorder="1"/>
    <xf numFmtId="165" fontId="0" fillId="0" borderId="0" xfId="0" applyNumberFormat="1"/>
    <xf numFmtId="166" fontId="0" fillId="0" borderId="0" xfId="0" applyNumberFormat="1"/>
    <xf numFmtId="166" fontId="0" fillId="0" borderId="2" xfId="0" applyNumberFormat="1" applyBorder="1"/>
    <xf numFmtId="0" fontId="0" fillId="0" borderId="3" xfId="0" applyBorder="1"/>
    <xf numFmtId="167" fontId="0" fillId="0" borderId="0" xfId="0" applyNumberFormat="1"/>
    <xf numFmtId="167" fontId="0" fillId="4" borderId="0" xfId="0" applyNumberFormat="1" applyFill="1"/>
    <xf numFmtId="2" fontId="0" fillId="0" borderId="0" xfId="0" applyNumberFormat="1"/>
    <xf numFmtId="0" fontId="0" fillId="3" borderId="0" xfId="0" applyFill="1" applyAlignment="1">
      <alignment horizontal="center"/>
    </xf>
    <xf numFmtId="0" fontId="0" fillId="3" borderId="0" xfId="0" applyFill="1"/>
    <xf numFmtId="0" fontId="0" fillId="5" borderId="0" xfId="0" applyFill="1"/>
    <xf numFmtId="0" fontId="0" fillId="0" borderId="5" xfId="0" applyBorder="1" applyAlignment="1">
      <alignment horizontal="center"/>
    </xf>
    <xf numFmtId="164" fontId="0" fillId="0" borderId="5" xfId="0" applyNumberFormat="1" applyBorder="1" applyAlignment="1">
      <alignment horizontal="center" vertical="center"/>
    </xf>
    <xf numFmtId="164" fontId="0" fillId="2" borderId="0" xfId="0" applyNumberFormat="1" applyFill="1"/>
    <xf numFmtId="0" fontId="0" fillId="0" borderId="5" xfId="0" applyBorder="1"/>
    <xf numFmtId="164" fontId="0" fillId="0" borderId="5" xfId="0" applyNumberFormat="1" applyBorder="1"/>
    <xf numFmtId="0" fontId="0" fillId="0" borderId="4" xfId="0" applyBorder="1"/>
    <xf numFmtId="0" fontId="0" fillId="0" borderId="9" xfId="0" applyBorder="1" applyAlignment="1">
      <alignment horizontal="center"/>
    </xf>
    <xf numFmtId="0" fontId="0" fillId="0" borderId="10" xfId="0" applyBorder="1"/>
    <xf numFmtId="0" fontId="0" fillId="0" borderId="11" xfId="0" applyBorder="1" applyAlignment="1">
      <alignment horizontal="center"/>
    </xf>
    <xf numFmtId="0" fontId="0" fillId="2" borderId="12" xfId="0" applyFill="1" applyBorder="1"/>
    <xf numFmtId="0" fontId="0" fillId="2" borderId="1" xfId="0" applyFill="1" applyBorder="1"/>
    <xf numFmtId="0" fontId="0" fillId="0" borderId="13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3" borderId="21" xfId="0" applyFill="1" applyBorder="1"/>
    <xf numFmtId="0" fontId="0" fillId="3" borderId="3" xfId="0" applyFill="1" applyBorder="1"/>
    <xf numFmtId="0" fontId="0" fillId="0" borderId="23" xfId="0" applyBorder="1"/>
    <xf numFmtId="0" fontId="0" fillId="0" borderId="0" xfId="0" applyAlignment="1">
      <alignment horizontal="right"/>
    </xf>
    <xf numFmtId="0" fontId="0" fillId="0" borderId="0" xfId="0" applyAlignment="1">
      <alignment horizontal="center"/>
    </xf>
    <xf numFmtId="0" fontId="0" fillId="3" borderId="0" xfId="0" applyFill="1" applyAlignment="1">
      <alignment horizontal="center"/>
    </xf>
    <xf numFmtId="0" fontId="0" fillId="2" borderId="0" xfId="0" applyFill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8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d-ID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'SVM 1'!$N$2</c:f>
              <c:strCache>
                <c:ptCount val="1"/>
                <c:pt idx="0">
                  <c:v>x2 = bias-(x2+x3+bias)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'SVM 1'!$M$3:$M$6</c:f>
              <c:numCache>
                <c:formatCode>0.00</c:formatCode>
                <c:ptCount val="4"/>
                <c:pt idx="0">
                  <c:v>2.94781</c:v>
                </c:pt>
                <c:pt idx="1">
                  <c:v>2.5303900000000001</c:v>
                </c:pt>
                <c:pt idx="2">
                  <c:v>-3.5669900000000001</c:v>
                </c:pt>
                <c:pt idx="3">
                  <c:v>-3.1569799999999999</c:v>
                </c:pt>
              </c:numCache>
            </c:numRef>
          </c:xVal>
          <c:yVal>
            <c:numRef>
              <c:f>'SVM 1'!$N$3:$N$6</c:f>
              <c:numCache>
                <c:formatCode>0.00</c:formatCode>
                <c:ptCount val="4"/>
                <c:pt idx="0">
                  <c:v>-10.85022</c:v>
                </c:pt>
                <c:pt idx="1">
                  <c:v>-13.00628</c:v>
                </c:pt>
                <c:pt idx="2">
                  <c:v>8.7733899999999991</c:v>
                </c:pt>
                <c:pt idx="3">
                  <c:v>5.14161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A4B-47CA-9719-FC44AAF1A902}"/>
            </c:ext>
          </c:extLst>
        </c:ser>
        <c:dLbls>
          <c:dLblPos val="r"/>
          <c:showLegendKey val="0"/>
          <c:showVal val="1"/>
          <c:showCatName val="0"/>
          <c:showSerName val="0"/>
          <c:showPercent val="0"/>
          <c:showBubbleSize val="0"/>
        </c:dLbls>
        <c:axId val="2007080175"/>
        <c:axId val="2007076847"/>
      </c:scatterChart>
      <c:valAx>
        <c:axId val="200708017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07076847"/>
        <c:crosses val="autoZero"/>
        <c:crossBetween val="midCat"/>
      </c:valAx>
      <c:valAx>
        <c:axId val="20070768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07080175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d-ID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'SVM 2'!$H$95:$H$99</c:f>
              <c:strCache>
                <c:ptCount val="5"/>
                <c:pt idx="0">
                  <c:v>x2 = b-(x2+x3+b)</c:v>
                </c:pt>
                <c:pt idx="1">
                  <c:v>-0,97248</c:v>
                </c:pt>
                <c:pt idx="2">
                  <c:v>-1,2941</c:v>
                </c:pt>
                <c:pt idx="3">
                  <c:v>-1,09921</c:v>
                </c:pt>
                <c:pt idx="4">
                  <c:v>-1,22286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strRef>
              <c:f>'SVM 2'!$G$95:$G$99</c:f>
              <c:strCache>
                <c:ptCount val="5"/>
                <c:pt idx="0">
                  <c:v>x1</c:v>
                </c:pt>
                <c:pt idx="1">
                  <c:v>0,72604</c:v>
                </c:pt>
                <c:pt idx="2">
                  <c:v>0,39516</c:v>
                </c:pt>
                <c:pt idx="3">
                  <c:v>0,59005</c:v>
                </c:pt>
                <c:pt idx="4">
                  <c:v>0,43961</c:v>
                </c:pt>
              </c:strCache>
            </c:strRef>
          </c:xVal>
          <c:yVal>
            <c:numRef>
              <c:f>'SVM 2'!$I$95:$I$99</c:f>
              <c:numCache>
                <c:formatCode>General</c:formatCode>
                <c:ptCount val="5"/>
                <c:pt idx="0">
                  <c:v>0</c:v>
                </c:pt>
                <c:pt idx="1">
                  <c:v>1</c:v>
                </c:pt>
                <c:pt idx="2">
                  <c:v>1</c:v>
                </c:pt>
                <c:pt idx="3">
                  <c:v>-1</c:v>
                </c:pt>
                <c:pt idx="4">
                  <c:v>-1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85D-4614-98F5-964F3EFCE523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axId val="1211373696"/>
        <c:axId val="1211371616"/>
      </c:scatterChart>
      <c:valAx>
        <c:axId val="121137369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11371616"/>
        <c:crosses val="autoZero"/>
        <c:crossBetween val="midCat"/>
      </c:valAx>
      <c:valAx>
        <c:axId val="12113716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1137369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d-ID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'SVM 2'!$H$95:$H$100</c:f>
              <c:strCache>
                <c:ptCount val="6"/>
                <c:pt idx="0">
                  <c:v>x2 = b-(x2+x3+b)</c:v>
                </c:pt>
                <c:pt idx="1">
                  <c:v>-0,97248</c:v>
                </c:pt>
                <c:pt idx="2">
                  <c:v>-1,2941</c:v>
                </c:pt>
                <c:pt idx="3">
                  <c:v>-1,09921</c:v>
                </c:pt>
                <c:pt idx="4">
                  <c:v>-1,22286</c:v>
                </c:pt>
                <c:pt idx="5">
                  <c:v>-1,044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trendline>
            <c:spPr>
              <a:ln w="19050" cap="rnd">
                <a:solidFill>
                  <a:srgbClr val="002060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strRef>
              <c:f>'SVM 2'!$G$95:$G$100</c:f>
              <c:strCache>
                <c:ptCount val="6"/>
                <c:pt idx="0">
                  <c:v>x1</c:v>
                </c:pt>
                <c:pt idx="1">
                  <c:v>0,72604</c:v>
                </c:pt>
                <c:pt idx="2">
                  <c:v>0,39516</c:v>
                </c:pt>
                <c:pt idx="3">
                  <c:v>0,59005</c:v>
                </c:pt>
                <c:pt idx="4">
                  <c:v>0,43961</c:v>
                </c:pt>
                <c:pt idx="5">
                  <c:v>0,544</c:v>
                </c:pt>
              </c:strCache>
            </c:strRef>
          </c:xVal>
          <c:yVal>
            <c:numRef>
              <c:f>'SVM 2'!$I$95:$I$100</c:f>
              <c:numCache>
                <c:formatCode>General</c:formatCode>
                <c:ptCount val="6"/>
                <c:pt idx="0">
                  <c:v>0</c:v>
                </c:pt>
                <c:pt idx="1">
                  <c:v>1</c:v>
                </c:pt>
                <c:pt idx="2">
                  <c:v>1</c:v>
                </c:pt>
                <c:pt idx="3">
                  <c:v>-1</c:v>
                </c:pt>
                <c:pt idx="4">
                  <c:v>-1</c:v>
                </c:pt>
                <c:pt idx="5">
                  <c:v>-10.0563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5C9-4152-B263-C6742672BBE5}"/>
            </c:ext>
          </c:extLst>
        </c:ser>
        <c:dLbls>
          <c:dLblPos val="r"/>
          <c:showLegendKey val="0"/>
          <c:showVal val="1"/>
          <c:showCatName val="0"/>
          <c:showSerName val="0"/>
          <c:showPercent val="0"/>
          <c:showBubbleSize val="0"/>
        </c:dLbls>
        <c:axId val="1440059792"/>
        <c:axId val="1440057712"/>
      </c:scatterChart>
      <c:valAx>
        <c:axId val="14400597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40057712"/>
        <c:crosses val="autoZero"/>
        <c:crossBetween val="midCat"/>
      </c:valAx>
      <c:valAx>
        <c:axId val="14400577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4005979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601980</xdr:colOff>
      <xdr:row>6</xdr:row>
      <xdr:rowOff>156210</xdr:rowOff>
    </xdr:from>
    <xdr:to>
      <xdr:col>18</xdr:col>
      <xdr:colOff>129540</xdr:colOff>
      <xdr:row>21</xdr:row>
      <xdr:rowOff>156210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FF48894-9010-DE18-802D-78CEE168905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7620</xdr:colOff>
      <xdr:row>84</xdr:row>
      <xdr:rowOff>125730</xdr:rowOff>
    </xdr:from>
    <xdr:to>
      <xdr:col>17</xdr:col>
      <xdr:colOff>312420</xdr:colOff>
      <xdr:row>99</xdr:row>
      <xdr:rowOff>125730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27BC218-6B7A-77D1-6654-4881B962D67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12</xdr:col>
      <xdr:colOff>182880</xdr:colOff>
      <xdr:row>103</xdr:row>
      <xdr:rowOff>19050</xdr:rowOff>
    </xdr:from>
    <xdr:to>
      <xdr:col>19</xdr:col>
      <xdr:colOff>487680</xdr:colOff>
      <xdr:row>118</xdr:row>
      <xdr:rowOff>19050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7909DEED-927D-09C8-986D-DC809B41711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B58A8F-16B5-4C7D-94A7-7CE33C561A98}">
  <dimension ref="A1:P70"/>
  <sheetViews>
    <sheetView workbookViewId="0">
      <selection activeCell="N29" sqref="N29"/>
    </sheetView>
  </sheetViews>
  <sheetFormatPr defaultRowHeight="14.4" x14ac:dyDescent="0.3"/>
  <cols>
    <col min="10" max="10" width="11.44140625" style="9" customWidth="1"/>
    <col min="11" max="11" width="13.5546875" bestFit="1" customWidth="1"/>
    <col min="14" max="14" width="18.109375" customWidth="1"/>
    <col min="16" max="16" width="11" customWidth="1"/>
  </cols>
  <sheetData>
    <row r="1" spans="1:16" x14ac:dyDescent="0.3">
      <c r="M1" s="44" t="s">
        <v>30</v>
      </c>
      <c r="N1" s="44"/>
      <c r="O1" s="44"/>
      <c r="P1" s="44"/>
    </row>
    <row r="2" spans="1:16" x14ac:dyDescent="0.3">
      <c r="A2" s="4" t="s">
        <v>0</v>
      </c>
      <c r="B2" s="4" t="s">
        <v>1</v>
      </c>
      <c r="C2" s="4" t="s">
        <v>14</v>
      </c>
      <c r="D2" s="4" t="s">
        <v>2</v>
      </c>
      <c r="G2" s="4" t="s">
        <v>3</v>
      </c>
      <c r="H2" s="4" t="s">
        <v>4</v>
      </c>
      <c r="I2" s="4" t="s">
        <v>15</v>
      </c>
      <c r="J2" s="7" t="s">
        <v>5</v>
      </c>
      <c r="K2" s="4" t="s">
        <v>2</v>
      </c>
      <c r="M2" s="4" t="s">
        <v>0</v>
      </c>
      <c r="N2" s="4" t="s">
        <v>31</v>
      </c>
      <c r="P2" s="4" t="s">
        <v>32</v>
      </c>
    </row>
    <row r="3" spans="1:16" x14ac:dyDescent="0.3">
      <c r="A3" s="3">
        <v>2.94781</v>
      </c>
      <c r="B3" s="3">
        <v>6.6268799999999999</v>
      </c>
      <c r="C3" s="3">
        <v>4.2233400000000003</v>
      </c>
      <c r="D3" s="3">
        <v>1</v>
      </c>
      <c r="G3" s="3">
        <v>2.94781</v>
      </c>
      <c r="H3" s="3">
        <v>6.6268799999999999</v>
      </c>
      <c r="I3" s="3">
        <v>4.2233400000000003</v>
      </c>
      <c r="J3" s="8">
        <v>1</v>
      </c>
      <c r="K3" s="3">
        <v>1</v>
      </c>
      <c r="M3" s="17">
        <f>G3</f>
        <v>2.94781</v>
      </c>
      <c r="N3" s="17">
        <f>P3-(H3+I3+P3)</f>
        <v>-10.85022</v>
      </c>
      <c r="P3" s="15">
        <f>K70</f>
        <v>7.796672066255006E-3</v>
      </c>
    </row>
    <row r="4" spans="1:16" x14ac:dyDescent="0.3">
      <c r="A4" s="3">
        <v>2.5303900000000001</v>
      </c>
      <c r="B4" s="3">
        <v>7.78505</v>
      </c>
      <c r="C4" s="3">
        <v>5.2212300000000003</v>
      </c>
      <c r="D4" s="3">
        <v>1</v>
      </c>
      <c r="G4" s="3">
        <v>2.5303900000000001</v>
      </c>
      <c r="H4" s="3">
        <v>7.78505</v>
      </c>
      <c r="I4" s="3">
        <v>5.2212300000000003</v>
      </c>
      <c r="J4" s="8">
        <v>1</v>
      </c>
      <c r="K4" s="3">
        <v>1</v>
      </c>
      <c r="M4" s="17">
        <f>G4</f>
        <v>2.5303900000000001</v>
      </c>
      <c r="N4" s="17">
        <f>P3-(H4+I4+P3)</f>
        <v>-13.00628</v>
      </c>
    </row>
    <row r="5" spans="1:16" x14ac:dyDescent="0.3">
      <c r="A5" s="3">
        <v>3.5669900000000001</v>
      </c>
      <c r="B5" s="3">
        <v>5.6510499999999997</v>
      </c>
      <c r="C5" s="3">
        <v>6.1223400000000003</v>
      </c>
      <c r="D5" s="3">
        <v>-1</v>
      </c>
      <c r="G5" s="3">
        <v>-3.5669900000000001</v>
      </c>
      <c r="H5" s="3">
        <v>-5.6510499999999997</v>
      </c>
      <c r="I5" s="3">
        <v>-3.1223399999999999</v>
      </c>
      <c r="J5" s="8">
        <v>-1</v>
      </c>
      <c r="K5" s="3">
        <v>-1</v>
      </c>
      <c r="M5" s="17">
        <f>G5</f>
        <v>-3.5669900000000001</v>
      </c>
      <c r="N5" s="17">
        <f>P3-(H5+I5+P3)</f>
        <v>8.7733899999999991</v>
      </c>
    </row>
    <row r="6" spans="1:16" x14ac:dyDescent="0.3">
      <c r="A6" s="3">
        <v>3.1569799999999999</v>
      </c>
      <c r="B6" s="3">
        <v>5.4670800000000002</v>
      </c>
      <c r="C6" s="3">
        <v>2.6745299999999999</v>
      </c>
      <c r="D6" s="3">
        <v>-1</v>
      </c>
      <c r="G6" s="3">
        <v>-3.1569799999999999</v>
      </c>
      <c r="H6" s="3">
        <v>-2.4670800000000002</v>
      </c>
      <c r="I6" s="3">
        <v>-2.6745299999999999</v>
      </c>
      <c r="J6" s="8">
        <v>-1</v>
      </c>
      <c r="K6" s="3">
        <v>-1</v>
      </c>
      <c r="M6" s="17">
        <f>G6</f>
        <v>-3.1569799999999999</v>
      </c>
      <c r="N6" s="17">
        <f>P3-(H6+I6+P3)</f>
        <v>5.14161</v>
      </c>
    </row>
    <row r="8" spans="1:16" x14ac:dyDescent="0.3">
      <c r="A8" s="45" t="s">
        <v>33</v>
      </c>
      <c r="B8" s="45"/>
      <c r="C8" s="45"/>
      <c r="D8" s="45"/>
      <c r="F8" t="s">
        <v>16</v>
      </c>
    </row>
    <row r="9" spans="1:16" x14ac:dyDescent="0.3">
      <c r="A9" s="1" t="s">
        <v>34</v>
      </c>
      <c r="B9" s="1" t="s">
        <v>35</v>
      </c>
      <c r="C9" s="1" t="s">
        <v>36</v>
      </c>
      <c r="G9">
        <f>G3+G4</f>
        <v>5.4782000000000002</v>
      </c>
      <c r="H9">
        <f t="shared" ref="H9:K9" si="0">H3+H4</f>
        <v>14.41193</v>
      </c>
      <c r="I9">
        <f t="shared" si="0"/>
        <v>9.4445700000000006</v>
      </c>
      <c r="J9" s="9">
        <f t="shared" si="0"/>
        <v>2</v>
      </c>
      <c r="K9">
        <f t="shared" si="0"/>
        <v>2</v>
      </c>
    </row>
    <row r="10" spans="1:16" x14ac:dyDescent="0.3">
      <c r="A10" s="1" t="s">
        <v>0</v>
      </c>
      <c r="B10" s="1" t="s">
        <v>38</v>
      </c>
      <c r="C10" s="1" t="s">
        <v>39</v>
      </c>
    </row>
    <row r="11" spans="1:16" x14ac:dyDescent="0.3">
      <c r="A11" s="3">
        <v>2.3330000000000002</v>
      </c>
      <c r="B11" s="3">
        <v>4.2210000000000001</v>
      </c>
      <c r="C11" s="3">
        <v>3.4430000000000001</v>
      </c>
      <c r="F11" t="s">
        <v>17</v>
      </c>
    </row>
    <row r="12" spans="1:16" x14ac:dyDescent="0.3">
      <c r="A12" s="1"/>
      <c r="B12" s="1"/>
      <c r="C12" s="1"/>
      <c r="G12">
        <f>G4-G5</f>
        <v>6.0973800000000002</v>
      </c>
      <c r="H12">
        <f t="shared" ref="H12:K12" si="1">H4-H5</f>
        <v>13.4361</v>
      </c>
      <c r="I12">
        <f t="shared" si="1"/>
        <v>8.3435699999999997</v>
      </c>
      <c r="J12" s="9">
        <f t="shared" si="1"/>
        <v>2</v>
      </c>
      <c r="K12">
        <f t="shared" si="1"/>
        <v>2</v>
      </c>
    </row>
    <row r="13" spans="1:16" x14ac:dyDescent="0.3">
      <c r="A13" s="1">
        <f>A11*K47</f>
        <v>0.5071971105066837</v>
      </c>
      <c r="B13" s="1">
        <f>B11*K55</f>
        <v>-0.24153171343556704</v>
      </c>
      <c r="C13" s="1">
        <f>C11*K64</f>
        <v>0.59556365352215468</v>
      </c>
    </row>
    <row r="14" spans="1:16" x14ac:dyDescent="0.3">
      <c r="C14" s="16">
        <f>(A13+B13+C13)+P3</f>
        <v>0.86902572265952638</v>
      </c>
      <c r="F14" t="s">
        <v>18</v>
      </c>
    </row>
    <row r="15" spans="1:16" x14ac:dyDescent="0.3">
      <c r="A15" s="43" t="s">
        <v>37</v>
      </c>
      <c r="B15" s="43"/>
      <c r="C15" s="43"/>
      <c r="D15" s="43"/>
      <c r="E15" s="43"/>
      <c r="G15">
        <f>G5+G6</f>
        <v>-6.7239699999999996</v>
      </c>
      <c r="H15">
        <f t="shared" ref="H15:K15" si="2">H5+H6</f>
        <v>-8.1181300000000007</v>
      </c>
      <c r="I15">
        <f t="shared" si="2"/>
        <v>-5.7968700000000002</v>
      </c>
      <c r="J15" s="9">
        <f t="shared" si="2"/>
        <v>-2</v>
      </c>
      <c r="K15">
        <f t="shared" si="2"/>
        <v>-2</v>
      </c>
    </row>
    <row r="17" spans="6:12" x14ac:dyDescent="0.3">
      <c r="F17" t="s">
        <v>20</v>
      </c>
    </row>
    <row r="18" spans="6:12" x14ac:dyDescent="0.3">
      <c r="G18">
        <f>G3-G6</f>
        <v>6.1047899999999995</v>
      </c>
      <c r="H18">
        <f t="shared" ref="H18:K18" si="3">H3-H6</f>
        <v>9.0939599999999992</v>
      </c>
      <c r="I18">
        <f t="shared" si="3"/>
        <v>6.8978700000000002</v>
      </c>
      <c r="J18" s="9">
        <f t="shared" si="3"/>
        <v>2</v>
      </c>
      <c r="K18">
        <f t="shared" si="3"/>
        <v>2</v>
      </c>
    </row>
    <row r="20" spans="6:12" x14ac:dyDescent="0.3">
      <c r="F20" t="s">
        <v>23</v>
      </c>
    </row>
    <row r="21" spans="6:12" x14ac:dyDescent="0.3">
      <c r="G21">
        <f>G9</f>
        <v>5.4782000000000002</v>
      </c>
      <c r="H21">
        <f t="shared" ref="H21:K21" si="4">H9</f>
        <v>14.41193</v>
      </c>
      <c r="I21">
        <f t="shared" si="4"/>
        <v>9.4445700000000006</v>
      </c>
      <c r="J21" s="9">
        <f t="shared" si="4"/>
        <v>2</v>
      </c>
      <c r="K21">
        <f t="shared" si="4"/>
        <v>2</v>
      </c>
    </row>
    <row r="22" spans="6:12" x14ac:dyDescent="0.3">
      <c r="G22" s="5">
        <f>G12</f>
        <v>6.0973800000000002</v>
      </c>
      <c r="H22" s="5">
        <f t="shared" ref="H22:K22" si="5">H12</f>
        <v>13.4361</v>
      </c>
      <c r="I22" s="5">
        <f t="shared" si="5"/>
        <v>8.3435699999999997</v>
      </c>
      <c r="J22" s="10">
        <f>J12</f>
        <v>2</v>
      </c>
      <c r="K22" s="5">
        <f t="shared" si="5"/>
        <v>2</v>
      </c>
    </row>
    <row r="23" spans="6:12" x14ac:dyDescent="0.3">
      <c r="G23">
        <f>G21*I22</f>
        <v>45.707745174000003</v>
      </c>
      <c r="H23">
        <f>H21*I22</f>
        <v>120.2469467901</v>
      </c>
      <c r="I23">
        <f>I21*I22</f>
        <v>78.801430914899996</v>
      </c>
      <c r="J23" s="12">
        <f>J21*I22</f>
        <v>16.687139999999999</v>
      </c>
      <c r="K23">
        <f>K21*I22</f>
        <v>16.687139999999999</v>
      </c>
    </row>
    <row r="24" spans="6:12" ht="15" thickBot="1" x14ac:dyDescent="0.35">
      <c r="G24" s="6">
        <f>G22*I21</f>
        <v>57.587132226600005</v>
      </c>
      <c r="H24" s="6">
        <f>H22*I21</f>
        <v>126.89818697700001</v>
      </c>
      <c r="I24" s="6">
        <f>I22*I21</f>
        <v>78.801430914899996</v>
      </c>
      <c r="J24" s="13">
        <f>J22*I21</f>
        <v>18.889140000000001</v>
      </c>
      <c r="K24" s="6">
        <f>K22*I21</f>
        <v>18.889140000000001</v>
      </c>
      <c r="L24" s="1" t="s">
        <v>19</v>
      </c>
    </row>
    <row r="25" spans="6:12" ht="15" thickTop="1" x14ac:dyDescent="0.3">
      <c r="G25">
        <f>G23-G24</f>
        <v>-11.879387052600002</v>
      </c>
      <c r="H25">
        <f>H23-H24</f>
        <v>-6.6512401869000115</v>
      </c>
      <c r="I25">
        <f>I23-I24</f>
        <v>0</v>
      </c>
      <c r="J25" s="11">
        <f>J23-J24</f>
        <v>-2.2020000000000017</v>
      </c>
      <c r="K25">
        <f>K23-K24</f>
        <v>-2.2020000000000017</v>
      </c>
    </row>
    <row r="27" spans="6:12" x14ac:dyDescent="0.3">
      <c r="F27" t="s">
        <v>22</v>
      </c>
    </row>
    <row r="28" spans="6:12" x14ac:dyDescent="0.3">
      <c r="G28">
        <f>G15</f>
        <v>-6.7239699999999996</v>
      </c>
      <c r="H28">
        <f t="shared" ref="H28:K28" si="6">H15</f>
        <v>-8.1181300000000007</v>
      </c>
      <c r="I28">
        <f t="shared" si="6"/>
        <v>-5.7968700000000002</v>
      </c>
      <c r="J28" s="9">
        <f t="shared" si="6"/>
        <v>-2</v>
      </c>
      <c r="K28">
        <f t="shared" si="6"/>
        <v>-2</v>
      </c>
    </row>
    <row r="29" spans="6:12" x14ac:dyDescent="0.3">
      <c r="G29" s="5">
        <f>G18</f>
        <v>6.1047899999999995</v>
      </c>
      <c r="H29" s="5">
        <f t="shared" ref="H29:K29" si="7">H18</f>
        <v>9.0939599999999992</v>
      </c>
      <c r="I29" s="5">
        <f t="shared" si="7"/>
        <v>6.8978700000000002</v>
      </c>
      <c r="J29" s="10">
        <f t="shared" si="7"/>
        <v>2</v>
      </c>
      <c r="K29" s="5">
        <f t="shared" si="7"/>
        <v>2</v>
      </c>
    </row>
    <row r="30" spans="6:12" x14ac:dyDescent="0.3">
      <c r="G30">
        <f>G28*I29</f>
        <v>-46.381070943899999</v>
      </c>
      <c r="H30">
        <f>H28*I29</f>
        <v>-55.997805383100008</v>
      </c>
      <c r="I30">
        <f>I28*I29</f>
        <v>-39.9860556669</v>
      </c>
      <c r="J30" s="12">
        <f>J28*I29</f>
        <v>-13.79574</v>
      </c>
      <c r="K30">
        <f>K28*I29</f>
        <v>-13.79574</v>
      </c>
    </row>
    <row r="31" spans="6:12" ht="15" thickBot="1" x14ac:dyDescent="0.35">
      <c r="G31" s="6">
        <f>G29*I28</f>
        <v>-35.388674007299997</v>
      </c>
      <c r="H31" s="6">
        <f>H29*I28</f>
        <v>-52.7165039052</v>
      </c>
      <c r="I31" s="6">
        <f>I29*I28</f>
        <v>-39.9860556669</v>
      </c>
      <c r="J31" s="13">
        <f>J29*I28</f>
        <v>-11.59374</v>
      </c>
      <c r="K31" s="6">
        <f>K29*I28</f>
        <v>-11.59374</v>
      </c>
      <c r="L31" t="s">
        <v>19</v>
      </c>
    </row>
    <row r="32" spans="6:12" ht="15" thickTop="1" x14ac:dyDescent="0.3">
      <c r="F32" t="s">
        <v>15</v>
      </c>
      <c r="G32">
        <f>G30-G31</f>
        <v>-10.992396936600002</v>
      </c>
      <c r="H32">
        <f t="shared" ref="H32:K32" si="8">H30-H31</f>
        <v>-3.2813014779000085</v>
      </c>
      <c r="I32">
        <f t="shared" si="8"/>
        <v>0</v>
      </c>
      <c r="J32">
        <f t="shared" si="8"/>
        <v>-2.202</v>
      </c>
      <c r="K32">
        <f t="shared" si="8"/>
        <v>-2.202</v>
      </c>
    </row>
    <row r="35" spans="5:12" x14ac:dyDescent="0.3">
      <c r="F35" t="s">
        <v>21</v>
      </c>
    </row>
    <row r="36" spans="5:12" x14ac:dyDescent="0.3">
      <c r="G36">
        <f>G25</f>
        <v>-11.879387052600002</v>
      </c>
      <c r="H36">
        <f t="shared" ref="H36:K36" si="9">H25</f>
        <v>-6.6512401869000115</v>
      </c>
      <c r="I36">
        <f t="shared" si="9"/>
        <v>0</v>
      </c>
      <c r="J36">
        <f t="shared" si="9"/>
        <v>-2.2020000000000017</v>
      </c>
      <c r="K36">
        <f t="shared" si="9"/>
        <v>-2.2020000000000017</v>
      </c>
    </row>
    <row r="37" spans="5:12" x14ac:dyDescent="0.3">
      <c r="G37" s="5">
        <f>G32</f>
        <v>-10.992396936600002</v>
      </c>
      <c r="H37" s="5">
        <f t="shared" ref="H37:K37" si="10">H32</f>
        <v>-3.2813014779000085</v>
      </c>
      <c r="I37" s="5">
        <f t="shared" si="10"/>
        <v>0</v>
      </c>
      <c r="J37" s="5">
        <f t="shared" si="10"/>
        <v>-2.202</v>
      </c>
      <c r="K37" s="5">
        <f t="shared" si="10"/>
        <v>-2.202</v>
      </c>
    </row>
    <row r="38" spans="5:12" x14ac:dyDescent="0.3">
      <c r="G38">
        <f>G36*H37</f>
        <v>38.97985029224261</v>
      </c>
      <c r="H38">
        <f>H36*H37</f>
        <v>21.824724255142936</v>
      </c>
      <c r="I38">
        <f t="shared" ref="I38" si="11">I36*I37</f>
        <v>0</v>
      </c>
      <c r="J38">
        <f>J36*H37</f>
        <v>7.2254258543358247</v>
      </c>
      <c r="K38">
        <f>K36*H37</f>
        <v>7.2254258543358247</v>
      </c>
    </row>
    <row r="39" spans="5:12" ht="15" thickBot="1" x14ac:dyDescent="0.35">
      <c r="G39" s="14">
        <f>G37*H36</f>
        <v>73.11307225507052</v>
      </c>
      <c r="H39" s="14">
        <f>H37*H36</f>
        <v>21.824724255142936</v>
      </c>
      <c r="I39" s="14">
        <f t="shared" ref="I39" si="12">I37*I36</f>
        <v>0</v>
      </c>
      <c r="J39" s="14">
        <f>J37*H36</f>
        <v>14.646030891553824</v>
      </c>
      <c r="K39" s="14">
        <f>K37*H36</f>
        <v>14.646030891553824</v>
      </c>
      <c r="L39" s="1" t="s">
        <v>19</v>
      </c>
    </row>
    <row r="40" spans="5:12" x14ac:dyDescent="0.3">
      <c r="F40" t="s">
        <v>4</v>
      </c>
      <c r="G40">
        <f>G38-G39</f>
        <v>-34.133221962827911</v>
      </c>
      <c r="H40">
        <f t="shared" ref="H40:K40" si="13">H38-H39</f>
        <v>0</v>
      </c>
      <c r="I40">
        <f t="shared" si="13"/>
        <v>0</v>
      </c>
      <c r="J40">
        <f t="shared" si="13"/>
        <v>-7.4206050372179995</v>
      </c>
      <c r="K40">
        <f t="shared" si="13"/>
        <v>-7.4206050372179995</v>
      </c>
    </row>
    <row r="42" spans="5:12" x14ac:dyDescent="0.3">
      <c r="E42" s="44" t="s">
        <v>26</v>
      </c>
      <c r="F42" s="44"/>
      <c r="G42" s="44"/>
      <c r="H42" s="44"/>
      <c r="I42" s="44"/>
      <c r="J42" s="44"/>
      <c r="K42" s="44"/>
      <c r="L42" s="44"/>
    </row>
    <row r="43" spans="5:12" x14ac:dyDescent="0.3">
      <c r="F43" t="s">
        <v>24</v>
      </c>
    </row>
    <row r="44" spans="5:12" x14ac:dyDescent="0.3">
      <c r="G44">
        <f>G40</f>
        <v>-34.133221962827911</v>
      </c>
      <c r="H44">
        <f t="shared" ref="H44:K44" si="14">H40</f>
        <v>0</v>
      </c>
      <c r="I44">
        <f t="shared" si="14"/>
        <v>0</v>
      </c>
      <c r="J44">
        <f t="shared" si="14"/>
        <v>-7.4206050372179995</v>
      </c>
      <c r="K44">
        <f t="shared" si="14"/>
        <v>-7.4206050372179995</v>
      </c>
    </row>
    <row r="45" spans="5:12" x14ac:dyDescent="0.3">
      <c r="G45">
        <f>G44/J44</f>
        <v>4.5997896117139971</v>
      </c>
      <c r="J45" s="9">
        <f>J44/J44</f>
        <v>1</v>
      </c>
      <c r="K45">
        <f>K44/J44</f>
        <v>1</v>
      </c>
    </row>
    <row r="46" spans="5:12" x14ac:dyDescent="0.3">
      <c r="G46">
        <f>G45*10</f>
        <v>45.997896117139973</v>
      </c>
      <c r="J46"/>
      <c r="K46">
        <v>10</v>
      </c>
    </row>
    <row r="47" spans="5:12" x14ac:dyDescent="0.3">
      <c r="F47" t="s">
        <v>3</v>
      </c>
      <c r="G47">
        <f>G46/G46</f>
        <v>1</v>
      </c>
      <c r="J47" t="s">
        <v>3</v>
      </c>
      <c r="K47">
        <f>K46/G46</f>
        <v>0.21740124753822704</v>
      </c>
    </row>
    <row r="49" spans="6:12" x14ac:dyDescent="0.3">
      <c r="F49" t="s">
        <v>25</v>
      </c>
    </row>
    <row r="50" spans="6:12" x14ac:dyDescent="0.3">
      <c r="G50">
        <f>G25</f>
        <v>-11.879387052600002</v>
      </c>
      <c r="H50">
        <f t="shared" ref="H50:K50" si="15">H25</f>
        <v>-6.6512401869000115</v>
      </c>
      <c r="I50">
        <f t="shared" si="15"/>
        <v>0</v>
      </c>
      <c r="J50">
        <f t="shared" si="15"/>
        <v>-2.2020000000000017</v>
      </c>
      <c r="K50">
        <f t="shared" si="15"/>
        <v>-2.2020000000000017</v>
      </c>
    </row>
    <row r="51" spans="6:12" x14ac:dyDescent="0.3">
      <c r="G51">
        <f>G50*K47</f>
        <v>-2.5825935652247023</v>
      </c>
      <c r="H51">
        <f>H50</f>
        <v>-6.6512401869000115</v>
      </c>
      <c r="I51">
        <f t="shared" ref="I51:K52" si="16">I50</f>
        <v>0</v>
      </c>
      <c r="J51">
        <f t="shared" si="16"/>
        <v>-2.2020000000000017</v>
      </c>
      <c r="K51">
        <f t="shared" si="16"/>
        <v>-2.2020000000000017</v>
      </c>
    </row>
    <row r="52" spans="6:12" ht="15" thickBot="1" x14ac:dyDescent="0.35">
      <c r="G52" s="14">
        <v>0</v>
      </c>
      <c r="H52" s="14">
        <f>H51</f>
        <v>-6.6512401869000115</v>
      </c>
      <c r="I52" s="14">
        <f t="shared" si="16"/>
        <v>0</v>
      </c>
      <c r="J52" s="14">
        <f t="shared" si="16"/>
        <v>-2.2020000000000017</v>
      </c>
      <c r="K52" s="14">
        <f>K51-G51</f>
        <v>0.38059356522470056</v>
      </c>
      <c r="L52" t="s">
        <v>27</v>
      </c>
    </row>
    <row r="53" spans="6:12" x14ac:dyDescent="0.3">
      <c r="H53">
        <f>H52/J52</f>
        <v>3.0205450440054524</v>
      </c>
      <c r="J53" s="9">
        <f>J52/J52</f>
        <v>1</v>
      </c>
      <c r="K53">
        <f>K52/J52</f>
        <v>-0.17283994787679394</v>
      </c>
    </row>
    <row r="54" spans="6:12" x14ac:dyDescent="0.3">
      <c r="H54">
        <f>H53/H53</f>
        <v>1</v>
      </c>
      <c r="K54">
        <f>K53/H53</f>
        <v>-5.7221443599992192E-2</v>
      </c>
    </row>
    <row r="55" spans="6:12" x14ac:dyDescent="0.3">
      <c r="J55" s="9" t="s">
        <v>4</v>
      </c>
      <c r="K55">
        <f>K54</f>
        <v>-5.7221443599992192E-2</v>
      </c>
    </row>
    <row r="57" spans="6:12" x14ac:dyDescent="0.3">
      <c r="F57" t="s">
        <v>28</v>
      </c>
    </row>
    <row r="58" spans="6:12" x14ac:dyDescent="0.3">
      <c r="G58">
        <f>G18</f>
        <v>6.1047899999999995</v>
      </c>
      <c r="H58">
        <f t="shared" ref="H58:K58" si="17">H18</f>
        <v>9.0939599999999992</v>
      </c>
      <c r="I58">
        <f t="shared" si="17"/>
        <v>6.8978700000000002</v>
      </c>
      <c r="J58">
        <f t="shared" si="17"/>
        <v>2</v>
      </c>
      <c r="K58">
        <f t="shared" si="17"/>
        <v>2</v>
      </c>
    </row>
    <row r="59" spans="6:12" x14ac:dyDescent="0.3">
      <c r="G59">
        <f>G58*K47</f>
        <v>1.327188961958893</v>
      </c>
      <c r="H59">
        <f>H58*K55</f>
        <v>-0.52036951924058494</v>
      </c>
      <c r="I59">
        <f t="shared" ref="I59:K59" si="18">I58</f>
        <v>6.8978700000000002</v>
      </c>
      <c r="J59">
        <f t="shared" si="18"/>
        <v>2</v>
      </c>
      <c r="K59">
        <f t="shared" si="18"/>
        <v>2</v>
      </c>
    </row>
    <row r="60" spans="6:12" x14ac:dyDescent="0.3">
      <c r="G60">
        <f>G59/J59</f>
        <v>0.66359448097944651</v>
      </c>
      <c r="H60">
        <f>H59/J59</f>
        <v>-0.26018475962029247</v>
      </c>
      <c r="I60">
        <f>I59/J59</f>
        <v>3.4489350000000001</v>
      </c>
      <c r="J60" s="9">
        <f>J59/J59</f>
        <v>1</v>
      </c>
      <c r="K60">
        <f>K59/J59</f>
        <v>1</v>
      </c>
    </row>
    <row r="61" spans="6:12" x14ac:dyDescent="0.3">
      <c r="I61">
        <f>I60</f>
        <v>3.4489350000000001</v>
      </c>
      <c r="K61">
        <f>1-(G60+H60)</f>
        <v>0.59659027864084591</v>
      </c>
    </row>
    <row r="62" spans="6:12" x14ac:dyDescent="0.3">
      <c r="I62">
        <f>I61*10</f>
        <v>34.489350000000002</v>
      </c>
      <c r="K62">
        <f>K61*10</f>
        <v>5.9659027864084591</v>
      </c>
    </row>
    <row r="63" spans="6:12" x14ac:dyDescent="0.3">
      <c r="I63">
        <f>I62/I62</f>
        <v>1</v>
      </c>
      <c r="K63">
        <f>K62/I62</f>
        <v>0.17297811603896446</v>
      </c>
    </row>
    <row r="64" spans="6:12" x14ac:dyDescent="0.3">
      <c r="J64" s="9" t="s">
        <v>15</v>
      </c>
      <c r="K64">
        <f>K63</f>
        <v>0.17297811603896446</v>
      </c>
    </row>
    <row r="67" spans="5:11" x14ac:dyDescent="0.3">
      <c r="E67" s="44" t="s">
        <v>29</v>
      </c>
      <c r="F67" s="44"/>
      <c r="G67" s="44"/>
      <c r="H67" s="44"/>
      <c r="I67" s="44"/>
      <c r="J67" s="44"/>
      <c r="K67" s="44"/>
    </row>
    <row r="68" spans="5:11" x14ac:dyDescent="0.3">
      <c r="G68">
        <f>G3</f>
        <v>2.94781</v>
      </c>
      <c r="H68">
        <f t="shared" ref="H68:K68" si="19">H3</f>
        <v>6.6268799999999999</v>
      </c>
      <c r="I68">
        <f t="shared" si="19"/>
        <v>4.2233400000000003</v>
      </c>
      <c r="J68">
        <f t="shared" si="19"/>
        <v>1</v>
      </c>
      <c r="K68">
        <f t="shared" si="19"/>
        <v>1</v>
      </c>
    </row>
    <row r="69" spans="5:11" x14ac:dyDescent="0.3">
      <c r="G69">
        <f>G68*K47</f>
        <v>0.64085757150566103</v>
      </c>
      <c r="H69">
        <f>H68*K55</f>
        <v>-0.37919964016391627</v>
      </c>
      <c r="I69">
        <f>I68*K64</f>
        <v>0.73054539659200024</v>
      </c>
      <c r="J69" s="9">
        <v>1</v>
      </c>
      <c r="K69">
        <v>1</v>
      </c>
    </row>
    <row r="70" spans="5:11" x14ac:dyDescent="0.3">
      <c r="J70" s="9" t="s">
        <v>5</v>
      </c>
      <c r="K70" s="15">
        <f>K69-(G69+H69+I69)</f>
        <v>7.796672066255006E-3</v>
      </c>
    </row>
  </sheetData>
  <mergeCells count="5">
    <mergeCell ref="E42:L42"/>
    <mergeCell ref="E67:K67"/>
    <mergeCell ref="M1:P1"/>
    <mergeCell ref="A8:D8"/>
    <mergeCell ref="A15:E15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88F56A-E99C-46BC-93BA-099BA697C792}">
  <dimension ref="A1:O65"/>
  <sheetViews>
    <sheetView topLeftCell="A37" zoomScale="70" zoomScaleNormal="70" workbookViewId="0">
      <selection activeCell="B47" sqref="B47"/>
    </sheetView>
  </sheetViews>
  <sheetFormatPr defaultRowHeight="14.4" x14ac:dyDescent="0.3"/>
  <cols>
    <col min="1" max="1" width="15.44140625" customWidth="1"/>
    <col min="15" max="15" width="12.5546875" customWidth="1"/>
  </cols>
  <sheetData>
    <row r="1" spans="1:15" x14ac:dyDescent="0.3">
      <c r="B1" t="s">
        <v>48</v>
      </c>
      <c r="C1" t="s">
        <v>49</v>
      </c>
      <c r="D1" t="s">
        <v>50</v>
      </c>
      <c r="E1" t="s">
        <v>51</v>
      </c>
      <c r="F1" t="s">
        <v>52</v>
      </c>
      <c r="G1" t="s">
        <v>53</v>
      </c>
      <c r="H1" t="s">
        <v>54</v>
      </c>
      <c r="I1" t="s">
        <v>55</v>
      </c>
      <c r="J1" t="s">
        <v>56</v>
      </c>
      <c r="K1" t="s">
        <v>57</v>
      </c>
      <c r="L1" t="s">
        <v>58</v>
      </c>
      <c r="M1" t="s">
        <v>59</v>
      </c>
      <c r="N1" t="s">
        <v>60</v>
      </c>
      <c r="O1" t="s">
        <v>65</v>
      </c>
    </row>
    <row r="2" spans="1:15" x14ac:dyDescent="0.3">
      <c r="A2" t="s">
        <v>40</v>
      </c>
      <c r="C2">
        <v>1</v>
      </c>
      <c r="D2">
        <v>1</v>
      </c>
      <c r="F2">
        <v>1</v>
      </c>
      <c r="O2">
        <f>SUM(B2:N2)</f>
        <v>3</v>
      </c>
    </row>
    <row r="3" spans="1:15" x14ac:dyDescent="0.3">
      <c r="A3" t="s">
        <v>41</v>
      </c>
      <c r="D3">
        <v>1</v>
      </c>
      <c r="E3">
        <v>1</v>
      </c>
      <c r="L3">
        <v>1</v>
      </c>
      <c r="O3">
        <f t="shared" ref="O3:O9" si="0">SUM(B3:N3)</f>
        <v>3</v>
      </c>
    </row>
    <row r="4" spans="1:15" x14ac:dyDescent="0.3">
      <c r="A4" t="s">
        <v>42</v>
      </c>
      <c r="C4">
        <v>1</v>
      </c>
      <c r="D4">
        <v>1</v>
      </c>
      <c r="H4">
        <v>1</v>
      </c>
      <c r="O4">
        <f t="shared" si="0"/>
        <v>3</v>
      </c>
    </row>
    <row r="5" spans="1:15" x14ac:dyDescent="0.3">
      <c r="A5" t="s">
        <v>43</v>
      </c>
      <c r="D5">
        <v>1</v>
      </c>
      <c r="F5">
        <v>1</v>
      </c>
      <c r="M5">
        <v>1</v>
      </c>
      <c r="O5">
        <f>SUM(B5:N5)</f>
        <v>3</v>
      </c>
    </row>
    <row r="6" spans="1:15" x14ac:dyDescent="0.3">
      <c r="A6" t="s">
        <v>44</v>
      </c>
      <c r="B6">
        <v>1</v>
      </c>
      <c r="F6">
        <v>1</v>
      </c>
      <c r="K6">
        <v>1</v>
      </c>
      <c r="O6">
        <f t="shared" si="0"/>
        <v>3</v>
      </c>
    </row>
    <row r="7" spans="1:15" x14ac:dyDescent="0.3">
      <c r="A7" t="s">
        <v>45</v>
      </c>
      <c r="E7">
        <v>1</v>
      </c>
      <c r="F7">
        <v>1</v>
      </c>
      <c r="J7">
        <v>1</v>
      </c>
      <c r="O7">
        <f t="shared" si="0"/>
        <v>3</v>
      </c>
    </row>
    <row r="8" spans="1:15" x14ac:dyDescent="0.3">
      <c r="A8" t="s">
        <v>46</v>
      </c>
      <c r="F8">
        <v>1</v>
      </c>
      <c r="G8">
        <v>1</v>
      </c>
      <c r="N8">
        <v>1</v>
      </c>
      <c r="O8">
        <f t="shared" si="0"/>
        <v>3</v>
      </c>
    </row>
    <row r="9" spans="1:15" x14ac:dyDescent="0.3">
      <c r="A9" t="s">
        <v>47</v>
      </c>
      <c r="B9">
        <v>1</v>
      </c>
      <c r="D9">
        <v>1</v>
      </c>
      <c r="I9">
        <v>1</v>
      </c>
      <c r="O9">
        <f t="shared" si="0"/>
        <v>3</v>
      </c>
    </row>
    <row r="11" spans="1:15" x14ac:dyDescent="0.3">
      <c r="A11" t="s">
        <v>61</v>
      </c>
      <c r="B11" t="s">
        <v>48</v>
      </c>
      <c r="C11" t="s">
        <v>49</v>
      </c>
      <c r="D11" t="s">
        <v>50</v>
      </c>
      <c r="E11" t="s">
        <v>51</v>
      </c>
      <c r="F11" t="s">
        <v>52</v>
      </c>
      <c r="G11" t="s">
        <v>53</v>
      </c>
      <c r="H11" t="s">
        <v>54</v>
      </c>
      <c r="I11" t="s">
        <v>55</v>
      </c>
      <c r="J11" t="s">
        <v>56</v>
      </c>
      <c r="K11" t="s">
        <v>57</v>
      </c>
      <c r="L11" t="s">
        <v>58</v>
      </c>
      <c r="M11" t="s">
        <v>59</v>
      </c>
      <c r="N11" t="s">
        <v>60</v>
      </c>
    </row>
    <row r="12" spans="1:15" x14ac:dyDescent="0.3">
      <c r="A12" t="s">
        <v>40</v>
      </c>
      <c r="B12">
        <f>B2/O2</f>
        <v>0</v>
      </c>
      <c r="C12">
        <f>C2/O2</f>
        <v>0.33333333333333331</v>
      </c>
      <c r="D12">
        <f>D2/O2</f>
        <v>0.33333333333333331</v>
      </c>
      <c r="E12">
        <f>E2/O2</f>
        <v>0</v>
      </c>
      <c r="F12">
        <f>F2/O2</f>
        <v>0.33333333333333331</v>
      </c>
      <c r="G12">
        <f>G2/O2</f>
        <v>0</v>
      </c>
      <c r="H12">
        <f>H2/O2</f>
        <v>0</v>
      </c>
      <c r="I12">
        <f>I2/O2</f>
        <v>0</v>
      </c>
      <c r="J12">
        <f>J2/O2</f>
        <v>0</v>
      </c>
      <c r="K12">
        <f>K2/O2</f>
        <v>0</v>
      </c>
      <c r="L12">
        <f>L2/O2</f>
        <v>0</v>
      </c>
      <c r="M12">
        <f>M2/O2</f>
        <v>0</v>
      </c>
      <c r="N12">
        <f>N2/O2</f>
        <v>0</v>
      </c>
    </row>
    <row r="13" spans="1:15" x14ac:dyDescent="0.3">
      <c r="A13" t="s">
        <v>41</v>
      </c>
      <c r="B13">
        <f t="shared" ref="B13:B19" si="1">B3/O3</f>
        <v>0</v>
      </c>
      <c r="C13">
        <f t="shared" ref="C13:C19" si="2">C3/O3</f>
        <v>0</v>
      </c>
      <c r="D13">
        <f t="shared" ref="D13:D19" si="3">D3/O3</f>
        <v>0.33333333333333331</v>
      </c>
      <c r="E13">
        <f t="shared" ref="E13:E19" si="4">E3/O3</f>
        <v>0.33333333333333331</v>
      </c>
      <c r="F13">
        <f t="shared" ref="F13:F19" si="5">F3/O3</f>
        <v>0</v>
      </c>
      <c r="G13">
        <f t="shared" ref="G13:G19" si="6">G3/O3</f>
        <v>0</v>
      </c>
      <c r="H13">
        <f t="shared" ref="H13:H19" si="7">H3/O3</f>
        <v>0</v>
      </c>
      <c r="I13">
        <f t="shared" ref="I13:I19" si="8">I3/O3</f>
        <v>0</v>
      </c>
      <c r="J13">
        <f t="shared" ref="J13:J19" si="9">J3/O3</f>
        <v>0</v>
      </c>
      <c r="K13">
        <f t="shared" ref="K13:K19" si="10">K3/O3</f>
        <v>0</v>
      </c>
      <c r="L13">
        <f t="shared" ref="L13:L19" si="11">L3/O3</f>
        <v>0.33333333333333331</v>
      </c>
      <c r="M13">
        <f t="shared" ref="M13:M19" si="12">M3/O3</f>
        <v>0</v>
      </c>
      <c r="N13">
        <f t="shared" ref="N13:N19" si="13">N3/O3</f>
        <v>0</v>
      </c>
    </row>
    <row r="14" spans="1:15" x14ac:dyDescent="0.3">
      <c r="A14" t="s">
        <v>42</v>
      </c>
      <c r="B14">
        <f t="shared" si="1"/>
        <v>0</v>
      </c>
      <c r="C14">
        <f t="shared" si="2"/>
        <v>0.33333333333333331</v>
      </c>
      <c r="D14">
        <f t="shared" si="3"/>
        <v>0.33333333333333331</v>
      </c>
      <c r="E14">
        <f t="shared" si="4"/>
        <v>0</v>
      </c>
      <c r="F14">
        <f t="shared" si="5"/>
        <v>0</v>
      </c>
      <c r="G14">
        <f t="shared" si="6"/>
        <v>0</v>
      </c>
      <c r="H14">
        <f t="shared" si="7"/>
        <v>0.33333333333333331</v>
      </c>
      <c r="I14">
        <f t="shared" si="8"/>
        <v>0</v>
      </c>
      <c r="J14">
        <f t="shared" si="9"/>
        <v>0</v>
      </c>
      <c r="K14">
        <f t="shared" si="10"/>
        <v>0</v>
      </c>
      <c r="L14">
        <f t="shared" si="11"/>
        <v>0</v>
      </c>
      <c r="M14">
        <f t="shared" si="12"/>
        <v>0</v>
      </c>
      <c r="N14">
        <f t="shared" si="13"/>
        <v>0</v>
      </c>
    </row>
    <row r="15" spans="1:15" x14ac:dyDescent="0.3">
      <c r="A15" t="s">
        <v>43</v>
      </c>
      <c r="B15">
        <f t="shared" si="1"/>
        <v>0</v>
      </c>
      <c r="C15">
        <f t="shared" si="2"/>
        <v>0</v>
      </c>
      <c r="D15">
        <f t="shared" si="3"/>
        <v>0.33333333333333331</v>
      </c>
      <c r="E15">
        <f t="shared" si="4"/>
        <v>0</v>
      </c>
      <c r="F15">
        <f t="shared" si="5"/>
        <v>0.33333333333333331</v>
      </c>
      <c r="G15">
        <f t="shared" si="6"/>
        <v>0</v>
      </c>
      <c r="H15">
        <f t="shared" si="7"/>
        <v>0</v>
      </c>
      <c r="I15">
        <f t="shared" si="8"/>
        <v>0</v>
      </c>
      <c r="J15">
        <f t="shared" si="9"/>
        <v>0</v>
      </c>
      <c r="K15">
        <f t="shared" si="10"/>
        <v>0</v>
      </c>
      <c r="L15">
        <f t="shared" si="11"/>
        <v>0</v>
      </c>
      <c r="M15">
        <f t="shared" si="12"/>
        <v>0.33333333333333331</v>
      </c>
      <c r="N15">
        <f t="shared" si="13"/>
        <v>0</v>
      </c>
    </row>
    <row r="16" spans="1:15" x14ac:dyDescent="0.3">
      <c r="A16" t="s">
        <v>44</v>
      </c>
      <c r="B16">
        <f t="shared" si="1"/>
        <v>0.33333333333333331</v>
      </c>
      <c r="C16">
        <f t="shared" si="2"/>
        <v>0</v>
      </c>
      <c r="D16">
        <f t="shared" si="3"/>
        <v>0</v>
      </c>
      <c r="E16">
        <f t="shared" si="4"/>
        <v>0</v>
      </c>
      <c r="F16">
        <f t="shared" si="5"/>
        <v>0.33333333333333331</v>
      </c>
      <c r="G16">
        <f t="shared" si="6"/>
        <v>0</v>
      </c>
      <c r="H16">
        <f t="shared" si="7"/>
        <v>0</v>
      </c>
      <c r="I16">
        <f t="shared" si="8"/>
        <v>0</v>
      </c>
      <c r="J16">
        <f t="shared" si="9"/>
        <v>0</v>
      </c>
      <c r="K16">
        <f t="shared" si="10"/>
        <v>0.33333333333333331</v>
      </c>
      <c r="L16">
        <f t="shared" si="11"/>
        <v>0</v>
      </c>
      <c r="M16">
        <f t="shared" si="12"/>
        <v>0</v>
      </c>
      <c r="N16">
        <f t="shared" si="13"/>
        <v>0</v>
      </c>
    </row>
    <row r="17" spans="1:14" x14ac:dyDescent="0.3">
      <c r="A17" t="s">
        <v>45</v>
      </c>
      <c r="B17">
        <f t="shared" si="1"/>
        <v>0</v>
      </c>
      <c r="C17">
        <f t="shared" si="2"/>
        <v>0</v>
      </c>
      <c r="D17">
        <f t="shared" si="3"/>
        <v>0</v>
      </c>
      <c r="E17">
        <f t="shared" si="4"/>
        <v>0.33333333333333331</v>
      </c>
      <c r="F17">
        <f t="shared" si="5"/>
        <v>0.33333333333333331</v>
      </c>
      <c r="G17">
        <f t="shared" si="6"/>
        <v>0</v>
      </c>
      <c r="H17">
        <f t="shared" si="7"/>
        <v>0</v>
      </c>
      <c r="I17">
        <f t="shared" si="8"/>
        <v>0</v>
      </c>
      <c r="J17">
        <f t="shared" si="9"/>
        <v>0.33333333333333331</v>
      </c>
      <c r="K17">
        <f t="shared" si="10"/>
        <v>0</v>
      </c>
      <c r="L17">
        <f t="shared" si="11"/>
        <v>0</v>
      </c>
      <c r="M17">
        <f t="shared" si="12"/>
        <v>0</v>
      </c>
      <c r="N17">
        <f t="shared" si="13"/>
        <v>0</v>
      </c>
    </row>
    <row r="18" spans="1:14" x14ac:dyDescent="0.3">
      <c r="A18" t="s">
        <v>46</v>
      </c>
      <c r="B18">
        <f t="shared" si="1"/>
        <v>0</v>
      </c>
      <c r="C18">
        <f t="shared" si="2"/>
        <v>0</v>
      </c>
      <c r="D18">
        <f t="shared" si="3"/>
        <v>0</v>
      </c>
      <c r="E18">
        <f t="shared" si="4"/>
        <v>0</v>
      </c>
      <c r="F18">
        <f t="shared" si="5"/>
        <v>0.33333333333333331</v>
      </c>
      <c r="G18">
        <f t="shared" si="6"/>
        <v>0.33333333333333331</v>
      </c>
      <c r="H18">
        <f t="shared" si="7"/>
        <v>0</v>
      </c>
      <c r="I18">
        <f t="shared" si="8"/>
        <v>0</v>
      </c>
      <c r="J18">
        <f t="shared" si="9"/>
        <v>0</v>
      </c>
      <c r="K18">
        <f t="shared" si="10"/>
        <v>0</v>
      </c>
      <c r="L18">
        <f t="shared" si="11"/>
        <v>0</v>
      </c>
      <c r="M18">
        <f t="shared" si="12"/>
        <v>0</v>
      </c>
      <c r="N18">
        <f t="shared" si="13"/>
        <v>0.33333333333333331</v>
      </c>
    </row>
    <row r="19" spans="1:14" x14ac:dyDescent="0.3">
      <c r="A19" t="s">
        <v>47</v>
      </c>
      <c r="B19">
        <f t="shared" si="1"/>
        <v>0.33333333333333331</v>
      </c>
      <c r="C19">
        <f t="shared" si="2"/>
        <v>0</v>
      </c>
      <c r="D19">
        <f t="shared" si="3"/>
        <v>0.33333333333333331</v>
      </c>
      <c r="E19">
        <f t="shared" si="4"/>
        <v>0</v>
      </c>
      <c r="F19">
        <f t="shared" si="5"/>
        <v>0</v>
      </c>
      <c r="G19">
        <f t="shared" si="6"/>
        <v>0</v>
      </c>
      <c r="H19">
        <f t="shared" si="7"/>
        <v>0</v>
      </c>
      <c r="I19">
        <f t="shared" si="8"/>
        <v>0.33333333333333331</v>
      </c>
      <c r="J19">
        <f t="shared" si="9"/>
        <v>0</v>
      </c>
      <c r="K19">
        <f t="shared" si="10"/>
        <v>0</v>
      </c>
      <c r="L19">
        <f t="shared" si="11"/>
        <v>0</v>
      </c>
      <c r="M19">
        <f t="shared" si="12"/>
        <v>0</v>
      </c>
      <c r="N19">
        <f t="shared" si="13"/>
        <v>0</v>
      </c>
    </row>
    <row r="20" spans="1:14" x14ac:dyDescent="0.3">
      <c r="A20" s="19" t="s">
        <v>62</v>
      </c>
      <c r="B20" s="19">
        <f>COUNTIF(B12:B19,"&gt;0")</f>
        <v>2</v>
      </c>
      <c r="C20" s="19">
        <f t="shared" ref="C20:N20" si="14">COUNTIF(C12:C19,"&gt;0")</f>
        <v>2</v>
      </c>
      <c r="D20" s="19">
        <f t="shared" si="14"/>
        <v>5</v>
      </c>
      <c r="E20" s="19">
        <f t="shared" si="14"/>
        <v>2</v>
      </c>
      <c r="F20" s="19">
        <f t="shared" si="14"/>
        <v>5</v>
      </c>
      <c r="G20" s="19">
        <f t="shared" si="14"/>
        <v>1</v>
      </c>
      <c r="H20" s="19">
        <f t="shared" si="14"/>
        <v>1</v>
      </c>
      <c r="I20" s="19">
        <f t="shared" si="14"/>
        <v>1</v>
      </c>
      <c r="J20" s="19">
        <f t="shared" si="14"/>
        <v>1</v>
      </c>
      <c r="K20" s="19">
        <f t="shared" si="14"/>
        <v>1</v>
      </c>
      <c r="L20" s="19">
        <f t="shared" si="14"/>
        <v>1</v>
      </c>
      <c r="M20" s="19">
        <f t="shared" si="14"/>
        <v>1</v>
      </c>
      <c r="N20" s="19">
        <f t="shared" si="14"/>
        <v>1</v>
      </c>
    </row>
    <row r="21" spans="1:14" x14ac:dyDescent="0.3">
      <c r="A21" s="19" t="s">
        <v>63</v>
      </c>
      <c r="B21" s="19">
        <f>9/(B20+1)</f>
        <v>3</v>
      </c>
      <c r="C21" s="19">
        <f t="shared" ref="C21:N21" si="15">9/(C20+1)</f>
        <v>3</v>
      </c>
      <c r="D21" s="19">
        <f t="shared" si="15"/>
        <v>1.5</v>
      </c>
      <c r="E21" s="19">
        <f t="shared" si="15"/>
        <v>3</v>
      </c>
      <c r="F21" s="19">
        <f t="shared" si="15"/>
        <v>1.5</v>
      </c>
      <c r="G21" s="19">
        <f t="shared" si="15"/>
        <v>4.5</v>
      </c>
      <c r="H21" s="19">
        <f t="shared" si="15"/>
        <v>4.5</v>
      </c>
      <c r="I21" s="19">
        <f t="shared" si="15"/>
        <v>4.5</v>
      </c>
      <c r="J21" s="19">
        <f t="shared" si="15"/>
        <v>4.5</v>
      </c>
      <c r="K21" s="19">
        <f t="shared" si="15"/>
        <v>4.5</v>
      </c>
      <c r="L21" s="19">
        <f t="shared" si="15"/>
        <v>4.5</v>
      </c>
      <c r="M21" s="19">
        <f t="shared" si="15"/>
        <v>4.5</v>
      </c>
      <c r="N21" s="19">
        <f t="shared" si="15"/>
        <v>4.5</v>
      </c>
    </row>
    <row r="22" spans="1:14" x14ac:dyDescent="0.3">
      <c r="A22" s="19" t="s">
        <v>64</v>
      </c>
      <c r="B22" s="19">
        <f>LN(B21)+1</f>
        <v>2.09861228866811</v>
      </c>
      <c r="C22" s="19">
        <f t="shared" ref="C22:N22" si="16">LN(C21)+1</f>
        <v>2.09861228866811</v>
      </c>
      <c r="D22" s="19">
        <f t="shared" si="16"/>
        <v>1.4054651081081644</v>
      </c>
      <c r="E22" s="19">
        <f t="shared" si="16"/>
        <v>2.09861228866811</v>
      </c>
      <c r="F22" s="19">
        <f t="shared" si="16"/>
        <v>1.4054651081081644</v>
      </c>
      <c r="G22" s="19">
        <f t="shared" si="16"/>
        <v>2.5040773967762742</v>
      </c>
      <c r="H22" s="19">
        <f t="shared" si="16"/>
        <v>2.5040773967762742</v>
      </c>
      <c r="I22" s="19">
        <f t="shared" si="16"/>
        <v>2.5040773967762742</v>
      </c>
      <c r="J22" s="19">
        <f t="shared" si="16"/>
        <v>2.5040773967762742</v>
      </c>
      <c r="K22" s="19">
        <f t="shared" si="16"/>
        <v>2.5040773967762742</v>
      </c>
      <c r="L22" s="19">
        <f t="shared" si="16"/>
        <v>2.5040773967762742</v>
      </c>
      <c r="M22" s="19">
        <f t="shared" si="16"/>
        <v>2.5040773967762742</v>
      </c>
      <c r="N22" s="19">
        <f t="shared" si="16"/>
        <v>2.5040773967762742</v>
      </c>
    </row>
    <row r="24" spans="1:14" x14ac:dyDescent="0.3">
      <c r="A24" s="20" t="s">
        <v>67</v>
      </c>
      <c r="B24" t="s">
        <v>48</v>
      </c>
      <c r="C24" t="s">
        <v>49</v>
      </c>
      <c r="D24" t="s">
        <v>50</v>
      </c>
      <c r="E24" t="s">
        <v>51</v>
      </c>
      <c r="F24" t="s">
        <v>52</v>
      </c>
      <c r="G24" t="s">
        <v>53</v>
      </c>
      <c r="H24" t="s">
        <v>54</v>
      </c>
      <c r="I24" t="s">
        <v>55</v>
      </c>
      <c r="J24" t="s">
        <v>56</v>
      </c>
      <c r="K24" t="s">
        <v>57</v>
      </c>
      <c r="L24" t="s">
        <v>58</v>
      </c>
      <c r="M24" t="s">
        <v>59</v>
      </c>
      <c r="N24" t="s">
        <v>60</v>
      </c>
    </row>
    <row r="25" spans="1:14" x14ac:dyDescent="0.3">
      <c r="A25" t="s">
        <v>40</v>
      </c>
      <c r="B25">
        <f>B12*B22</f>
        <v>0</v>
      </c>
      <c r="C25">
        <f t="shared" ref="C25:N25" si="17">C12*C22</f>
        <v>0.69953742955603659</v>
      </c>
      <c r="D25">
        <f t="shared" si="17"/>
        <v>0.46848836936938809</v>
      </c>
      <c r="E25">
        <f t="shared" si="17"/>
        <v>0</v>
      </c>
      <c r="F25">
        <f t="shared" si="17"/>
        <v>0.46848836936938809</v>
      </c>
      <c r="G25">
        <f t="shared" si="17"/>
        <v>0</v>
      </c>
      <c r="H25">
        <f t="shared" si="17"/>
        <v>0</v>
      </c>
      <c r="I25">
        <f t="shared" si="17"/>
        <v>0</v>
      </c>
      <c r="J25">
        <f t="shared" si="17"/>
        <v>0</v>
      </c>
      <c r="K25">
        <f t="shared" si="17"/>
        <v>0</v>
      </c>
      <c r="L25">
        <f t="shared" si="17"/>
        <v>0</v>
      </c>
      <c r="M25">
        <f t="shared" si="17"/>
        <v>0</v>
      </c>
      <c r="N25">
        <f t="shared" si="17"/>
        <v>0</v>
      </c>
    </row>
    <row r="26" spans="1:14" x14ac:dyDescent="0.3">
      <c r="A26" t="s">
        <v>41</v>
      </c>
      <c r="B26">
        <f>B13*B22</f>
        <v>0</v>
      </c>
      <c r="C26">
        <f t="shared" ref="C26:N26" si="18">C13*C22</f>
        <v>0</v>
      </c>
      <c r="D26">
        <f t="shared" si="18"/>
        <v>0.46848836936938809</v>
      </c>
      <c r="E26">
        <f t="shared" si="18"/>
        <v>0.69953742955603659</v>
      </c>
      <c r="F26">
        <f t="shared" si="18"/>
        <v>0</v>
      </c>
      <c r="G26">
        <f t="shared" si="18"/>
        <v>0</v>
      </c>
      <c r="H26">
        <f t="shared" si="18"/>
        <v>0</v>
      </c>
      <c r="I26">
        <f t="shared" si="18"/>
        <v>0</v>
      </c>
      <c r="J26">
        <f t="shared" si="18"/>
        <v>0</v>
      </c>
      <c r="K26">
        <f t="shared" si="18"/>
        <v>0</v>
      </c>
      <c r="L26">
        <f t="shared" si="18"/>
        <v>0.83469246559209131</v>
      </c>
      <c r="M26">
        <f t="shared" si="18"/>
        <v>0</v>
      </c>
      <c r="N26">
        <f t="shared" si="18"/>
        <v>0</v>
      </c>
    </row>
    <row r="27" spans="1:14" x14ac:dyDescent="0.3">
      <c r="A27" t="s">
        <v>42</v>
      </c>
      <c r="B27">
        <f>B14*B22</f>
        <v>0</v>
      </c>
      <c r="C27">
        <f t="shared" ref="C27:N27" si="19">C14*C22</f>
        <v>0.69953742955603659</v>
      </c>
      <c r="D27">
        <f t="shared" si="19"/>
        <v>0.46848836936938809</v>
      </c>
      <c r="E27">
        <f t="shared" si="19"/>
        <v>0</v>
      </c>
      <c r="F27">
        <f t="shared" si="19"/>
        <v>0</v>
      </c>
      <c r="G27">
        <f t="shared" si="19"/>
        <v>0</v>
      </c>
      <c r="H27">
        <f t="shared" si="19"/>
        <v>0.83469246559209131</v>
      </c>
      <c r="I27">
        <f t="shared" si="19"/>
        <v>0</v>
      </c>
      <c r="J27">
        <f t="shared" si="19"/>
        <v>0</v>
      </c>
      <c r="K27">
        <f t="shared" si="19"/>
        <v>0</v>
      </c>
      <c r="L27">
        <f t="shared" si="19"/>
        <v>0</v>
      </c>
      <c r="M27">
        <f t="shared" si="19"/>
        <v>0</v>
      </c>
      <c r="N27">
        <f t="shared" si="19"/>
        <v>0</v>
      </c>
    </row>
    <row r="28" spans="1:14" x14ac:dyDescent="0.3">
      <c r="A28" t="s">
        <v>43</v>
      </c>
      <c r="B28">
        <f>B15*B22</f>
        <v>0</v>
      </c>
      <c r="C28">
        <f t="shared" ref="C28:N28" si="20">C15*C22</f>
        <v>0</v>
      </c>
      <c r="D28">
        <f t="shared" si="20"/>
        <v>0.46848836936938809</v>
      </c>
      <c r="E28">
        <f t="shared" si="20"/>
        <v>0</v>
      </c>
      <c r="F28">
        <f t="shared" si="20"/>
        <v>0.46848836936938809</v>
      </c>
      <c r="G28">
        <f t="shared" si="20"/>
        <v>0</v>
      </c>
      <c r="H28">
        <f t="shared" si="20"/>
        <v>0</v>
      </c>
      <c r="I28">
        <f t="shared" si="20"/>
        <v>0</v>
      </c>
      <c r="J28">
        <f t="shared" si="20"/>
        <v>0</v>
      </c>
      <c r="K28">
        <f t="shared" si="20"/>
        <v>0</v>
      </c>
      <c r="L28">
        <f t="shared" si="20"/>
        <v>0</v>
      </c>
      <c r="M28">
        <f t="shared" si="20"/>
        <v>0.83469246559209131</v>
      </c>
      <c r="N28">
        <f t="shared" si="20"/>
        <v>0</v>
      </c>
    </row>
    <row r="29" spans="1:14" x14ac:dyDescent="0.3">
      <c r="A29" t="s">
        <v>44</v>
      </c>
      <c r="B29">
        <f>B16*B22</f>
        <v>0.69953742955603659</v>
      </c>
      <c r="C29">
        <f t="shared" ref="C29:N29" si="21">C16*C22</f>
        <v>0</v>
      </c>
      <c r="D29">
        <f t="shared" si="21"/>
        <v>0</v>
      </c>
      <c r="E29">
        <f t="shared" si="21"/>
        <v>0</v>
      </c>
      <c r="F29">
        <f t="shared" si="21"/>
        <v>0.46848836936938809</v>
      </c>
      <c r="G29">
        <f t="shared" si="21"/>
        <v>0</v>
      </c>
      <c r="H29">
        <f t="shared" si="21"/>
        <v>0</v>
      </c>
      <c r="I29">
        <f t="shared" si="21"/>
        <v>0</v>
      </c>
      <c r="J29">
        <f t="shared" si="21"/>
        <v>0</v>
      </c>
      <c r="K29">
        <f t="shared" si="21"/>
        <v>0.83469246559209131</v>
      </c>
      <c r="L29">
        <f t="shared" si="21"/>
        <v>0</v>
      </c>
      <c r="M29">
        <f t="shared" si="21"/>
        <v>0</v>
      </c>
      <c r="N29">
        <f t="shared" si="21"/>
        <v>0</v>
      </c>
    </row>
    <row r="30" spans="1:14" x14ac:dyDescent="0.3">
      <c r="A30" t="s">
        <v>45</v>
      </c>
      <c r="B30">
        <f>B17*B22</f>
        <v>0</v>
      </c>
      <c r="C30">
        <f t="shared" ref="C30:N30" si="22">C17*C22</f>
        <v>0</v>
      </c>
      <c r="D30">
        <f t="shared" si="22"/>
        <v>0</v>
      </c>
      <c r="E30">
        <f t="shared" si="22"/>
        <v>0.69953742955603659</v>
      </c>
      <c r="F30">
        <f t="shared" si="22"/>
        <v>0.46848836936938809</v>
      </c>
      <c r="G30">
        <f t="shared" si="22"/>
        <v>0</v>
      </c>
      <c r="H30">
        <f t="shared" si="22"/>
        <v>0</v>
      </c>
      <c r="I30">
        <f t="shared" si="22"/>
        <v>0</v>
      </c>
      <c r="J30">
        <f t="shared" si="22"/>
        <v>0.83469246559209131</v>
      </c>
      <c r="K30">
        <f t="shared" si="22"/>
        <v>0</v>
      </c>
      <c r="L30">
        <f t="shared" si="22"/>
        <v>0</v>
      </c>
      <c r="M30">
        <f t="shared" si="22"/>
        <v>0</v>
      </c>
      <c r="N30">
        <f t="shared" si="22"/>
        <v>0</v>
      </c>
    </row>
    <row r="31" spans="1:14" x14ac:dyDescent="0.3">
      <c r="A31" t="s">
        <v>46</v>
      </c>
      <c r="B31">
        <f>B18*B22</f>
        <v>0</v>
      </c>
      <c r="C31">
        <f t="shared" ref="C31:N31" si="23">C18*C22</f>
        <v>0</v>
      </c>
      <c r="D31">
        <f t="shared" si="23"/>
        <v>0</v>
      </c>
      <c r="E31">
        <f t="shared" si="23"/>
        <v>0</v>
      </c>
      <c r="F31">
        <f t="shared" si="23"/>
        <v>0.46848836936938809</v>
      </c>
      <c r="G31">
        <f t="shared" si="23"/>
        <v>0.83469246559209131</v>
      </c>
      <c r="H31">
        <f t="shared" si="23"/>
        <v>0</v>
      </c>
      <c r="I31">
        <f t="shared" si="23"/>
        <v>0</v>
      </c>
      <c r="J31">
        <f t="shared" si="23"/>
        <v>0</v>
      </c>
      <c r="K31">
        <f t="shared" si="23"/>
        <v>0</v>
      </c>
      <c r="L31">
        <f t="shared" si="23"/>
        <v>0</v>
      </c>
      <c r="M31">
        <f t="shared" si="23"/>
        <v>0</v>
      </c>
      <c r="N31">
        <f t="shared" si="23"/>
        <v>0.83469246559209131</v>
      </c>
    </row>
    <row r="32" spans="1:14" x14ac:dyDescent="0.3">
      <c r="A32" t="s">
        <v>47</v>
      </c>
      <c r="B32">
        <f>B19*B22</f>
        <v>0.69953742955603659</v>
      </c>
      <c r="C32">
        <f t="shared" ref="C32:N32" si="24">C19*C22</f>
        <v>0</v>
      </c>
      <c r="D32">
        <f t="shared" si="24"/>
        <v>0.46848836936938809</v>
      </c>
      <c r="E32">
        <f t="shared" si="24"/>
        <v>0</v>
      </c>
      <c r="F32">
        <f t="shared" si="24"/>
        <v>0</v>
      </c>
      <c r="G32">
        <f t="shared" si="24"/>
        <v>0</v>
      </c>
      <c r="H32">
        <f t="shared" si="24"/>
        <v>0</v>
      </c>
      <c r="I32">
        <f t="shared" si="24"/>
        <v>0.83469246559209131</v>
      </c>
      <c r="J32">
        <f t="shared" si="24"/>
        <v>0</v>
      </c>
      <c r="K32">
        <f t="shared" si="24"/>
        <v>0</v>
      </c>
      <c r="L32">
        <f t="shared" si="24"/>
        <v>0</v>
      </c>
      <c r="M32">
        <f t="shared" si="24"/>
        <v>0</v>
      </c>
      <c r="N32">
        <f t="shared" si="24"/>
        <v>0</v>
      </c>
    </row>
    <row r="34" spans="1:15" x14ac:dyDescent="0.3">
      <c r="A34" s="20" t="s">
        <v>68</v>
      </c>
      <c r="B34" t="s">
        <v>48</v>
      </c>
      <c r="C34" t="s">
        <v>49</v>
      </c>
      <c r="D34" t="s">
        <v>50</v>
      </c>
      <c r="E34" t="s">
        <v>51</v>
      </c>
      <c r="F34" t="s">
        <v>52</v>
      </c>
      <c r="G34" t="s">
        <v>53</v>
      </c>
      <c r="H34" t="s">
        <v>54</v>
      </c>
      <c r="I34" t="s">
        <v>55</v>
      </c>
      <c r="J34" t="s">
        <v>56</v>
      </c>
      <c r="K34" t="s">
        <v>57</v>
      </c>
      <c r="L34" t="s">
        <v>58</v>
      </c>
      <c r="M34" t="s">
        <v>59</v>
      </c>
      <c r="N34" t="s">
        <v>60</v>
      </c>
      <c r="O34" t="s">
        <v>66</v>
      </c>
    </row>
    <row r="35" spans="1:15" x14ac:dyDescent="0.3">
      <c r="A35" t="s">
        <v>40</v>
      </c>
      <c r="B35">
        <f t="shared" ref="B35:B42" si="25">B25^2</f>
        <v>0</v>
      </c>
      <c r="C35">
        <f>C25^2</f>
        <v>0.48935261534986685</v>
      </c>
      <c r="D35">
        <f t="shared" ref="D35:N35" si="26">D25^2</f>
        <v>0.21948135223438822</v>
      </c>
      <c r="E35">
        <f t="shared" si="26"/>
        <v>0</v>
      </c>
      <c r="F35">
        <f t="shared" si="26"/>
        <v>0.21948135223438822</v>
      </c>
      <c r="G35">
        <f t="shared" si="26"/>
        <v>0</v>
      </c>
      <c r="H35">
        <f t="shared" si="26"/>
        <v>0</v>
      </c>
      <c r="I35">
        <f t="shared" si="26"/>
        <v>0</v>
      </c>
      <c r="J35">
        <f t="shared" si="26"/>
        <v>0</v>
      </c>
      <c r="K35">
        <f t="shared" si="26"/>
        <v>0</v>
      </c>
      <c r="L35">
        <f t="shared" si="26"/>
        <v>0</v>
      </c>
      <c r="M35">
        <f t="shared" si="26"/>
        <v>0</v>
      </c>
      <c r="N35">
        <f t="shared" si="26"/>
        <v>0</v>
      </c>
      <c r="O35">
        <f>SQRT(SUM(B35:N35))</f>
        <v>0.96349121418861072</v>
      </c>
    </row>
    <row r="36" spans="1:15" x14ac:dyDescent="0.3">
      <c r="A36" t="s">
        <v>41</v>
      </c>
      <c r="B36">
        <f t="shared" si="25"/>
        <v>0</v>
      </c>
      <c r="C36">
        <f t="shared" ref="C36:N36" si="27">C26^2</f>
        <v>0</v>
      </c>
      <c r="D36">
        <f t="shared" si="27"/>
        <v>0.21948135223438822</v>
      </c>
      <c r="E36">
        <f t="shared" si="27"/>
        <v>0.48935261534986685</v>
      </c>
      <c r="F36">
        <f t="shared" si="27"/>
        <v>0</v>
      </c>
      <c r="G36">
        <f t="shared" si="27"/>
        <v>0</v>
      </c>
      <c r="H36">
        <f t="shared" si="27"/>
        <v>0</v>
      </c>
      <c r="I36">
        <f t="shared" si="27"/>
        <v>0</v>
      </c>
      <c r="J36">
        <f t="shared" si="27"/>
        <v>0</v>
      </c>
      <c r="K36">
        <f t="shared" si="27"/>
        <v>0</v>
      </c>
      <c r="L36">
        <f t="shared" si="27"/>
        <v>0.69671151211620452</v>
      </c>
      <c r="M36">
        <f t="shared" si="27"/>
        <v>0</v>
      </c>
      <c r="N36">
        <f t="shared" si="27"/>
        <v>0</v>
      </c>
      <c r="O36">
        <f t="shared" ref="O36:O42" si="28">SQRT(SUM(B36:N36))</f>
        <v>1.1855570335080718</v>
      </c>
    </row>
    <row r="37" spans="1:15" x14ac:dyDescent="0.3">
      <c r="A37" t="s">
        <v>42</v>
      </c>
      <c r="B37">
        <f t="shared" si="25"/>
        <v>0</v>
      </c>
      <c r="C37">
        <f t="shared" ref="C37:N37" si="29">C27^2</f>
        <v>0.48935261534986685</v>
      </c>
      <c r="D37">
        <f t="shared" si="29"/>
        <v>0.21948135223438822</v>
      </c>
      <c r="E37">
        <f t="shared" si="29"/>
        <v>0</v>
      </c>
      <c r="F37">
        <f t="shared" si="29"/>
        <v>0</v>
      </c>
      <c r="G37">
        <f t="shared" si="29"/>
        <v>0</v>
      </c>
      <c r="H37">
        <f t="shared" si="29"/>
        <v>0.69671151211620452</v>
      </c>
      <c r="I37">
        <f t="shared" si="29"/>
        <v>0</v>
      </c>
      <c r="J37">
        <f t="shared" si="29"/>
        <v>0</v>
      </c>
      <c r="K37">
        <f t="shared" si="29"/>
        <v>0</v>
      </c>
      <c r="L37">
        <f t="shared" si="29"/>
        <v>0</v>
      </c>
      <c r="M37">
        <f t="shared" si="29"/>
        <v>0</v>
      </c>
      <c r="N37">
        <f t="shared" si="29"/>
        <v>0</v>
      </c>
      <c r="O37">
        <f t="shared" si="28"/>
        <v>1.1855570335080718</v>
      </c>
    </row>
    <row r="38" spans="1:15" x14ac:dyDescent="0.3">
      <c r="A38" t="s">
        <v>43</v>
      </c>
      <c r="B38">
        <f t="shared" si="25"/>
        <v>0</v>
      </c>
      <c r="C38">
        <f t="shared" ref="C38:N38" si="30">C28^2</f>
        <v>0</v>
      </c>
      <c r="D38">
        <f t="shared" si="30"/>
        <v>0.21948135223438822</v>
      </c>
      <c r="E38">
        <f t="shared" si="30"/>
        <v>0</v>
      </c>
      <c r="F38">
        <f t="shared" si="30"/>
        <v>0.21948135223438822</v>
      </c>
      <c r="G38">
        <f t="shared" si="30"/>
        <v>0</v>
      </c>
      <c r="H38">
        <f t="shared" si="30"/>
        <v>0</v>
      </c>
      <c r="I38">
        <f t="shared" si="30"/>
        <v>0</v>
      </c>
      <c r="J38">
        <f t="shared" si="30"/>
        <v>0</v>
      </c>
      <c r="K38">
        <f t="shared" si="30"/>
        <v>0</v>
      </c>
      <c r="L38">
        <f t="shared" si="30"/>
        <v>0</v>
      </c>
      <c r="M38">
        <f t="shared" si="30"/>
        <v>0.69671151211620452</v>
      </c>
      <c r="N38">
        <f t="shared" si="30"/>
        <v>0</v>
      </c>
      <c r="O38">
        <f t="shared" si="28"/>
        <v>1.0656801661779114</v>
      </c>
    </row>
    <row r="39" spans="1:15" x14ac:dyDescent="0.3">
      <c r="A39" t="s">
        <v>44</v>
      </c>
      <c r="B39">
        <f t="shared" si="25"/>
        <v>0.48935261534986685</v>
      </c>
      <c r="C39">
        <f t="shared" ref="C39:N39" si="31">C29^2</f>
        <v>0</v>
      </c>
      <c r="D39">
        <f t="shared" si="31"/>
        <v>0</v>
      </c>
      <c r="E39">
        <f t="shared" si="31"/>
        <v>0</v>
      </c>
      <c r="F39">
        <f t="shared" si="31"/>
        <v>0.21948135223438822</v>
      </c>
      <c r="G39">
        <f t="shared" si="31"/>
        <v>0</v>
      </c>
      <c r="H39">
        <f t="shared" si="31"/>
        <v>0</v>
      </c>
      <c r="I39">
        <f t="shared" si="31"/>
        <v>0</v>
      </c>
      <c r="J39">
        <f t="shared" si="31"/>
        <v>0</v>
      </c>
      <c r="K39">
        <f t="shared" si="31"/>
        <v>0.69671151211620452</v>
      </c>
      <c r="L39">
        <f t="shared" si="31"/>
        <v>0</v>
      </c>
      <c r="M39">
        <f t="shared" si="31"/>
        <v>0</v>
      </c>
      <c r="N39">
        <f t="shared" si="31"/>
        <v>0</v>
      </c>
      <c r="O39">
        <f t="shared" si="28"/>
        <v>1.1855570335080718</v>
      </c>
    </row>
    <row r="40" spans="1:15" x14ac:dyDescent="0.3">
      <c r="A40" t="s">
        <v>45</v>
      </c>
      <c r="B40">
        <f t="shared" si="25"/>
        <v>0</v>
      </c>
      <c r="C40">
        <f t="shared" ref="C40:N40" si="32">C30^2</f>
        <v>0</v>
      </c>
      <c r="D40">
        <f t="shared" si="32"/>
        <v>0</v>
      </c>
      <c r="E40">
        <f t="shared" si="32"/>
        <v>0.48935261534986685</v>
      </c>
      <c r="F40">
        <f t="shared" si="32"/>
        <v>0.21948135223438822</v>
      </c>
      <c r="G40">
        <f t="shared" si="32"/>
        <v>0</v>
      </c>
      <c r="H40">
        <f t="shared" si="32"/>
        <v>0</v>
      </c>
      <c r="I40">
        <f t="shared" si="32"/>
        <v>0</v>
      </c>
      <c r="J40">
        <f t="shared" si="32"/>
        <v>0.69671151211620452</v>
      </c>
      <c r="K40">
        <f t="shared" si="32"/>
        <v>0</v>
      </c>
      <c r="L40">
        <f t="shared" si="32"/>
        <v>0</v>
      </c>
      <c r="M40">
        <f t="shared" si="32"/>
        <v>0</v>
      </c>
      <c r="N40">
        <f t="shared" si="32"/>
        <v>0</v>
      </c>
      <c r="O40">
        <f t="shared" si="28"/>
        <v>1.1855570335080718</v>
      </c>
    </row>
    <row r="41" spans="1:15" x14ac:dyDescent="0.3">
      <c r="A41" t="s">
        <v>46</v>
      </c>
      <c r="B41">
        <f t="shared" si="25"/>
        <v>0</v>
      </c>
      <c r="C41">
        <f t="shared" ref="C41:N41" si="33">C31^2</f>
        <v>0</v>
      </c>
      <c r="D41">
        <f t="shared" si="33"/>
        <v>0</v>
      </c>
      <c r="E41">
        <f t="shared" si="33"/>
        <v>0</v>
      </c>
      <c r="F41">
        <f t="shared" si="33"/>
        <v>0.21948135223438822</v>
      </c>
      <c r="G41">
        <f t="shared" si="33"/>
        <v>0.69671151211620452</v>
      </c>
      <c r="H41">
        <f t="shared" si="33"/>
        <v>0</v>
      </c>
      <c r="I41">
        <f t="shared" si="33"/>
        <v>0</v>
      </c>
      <c r="J41">
        <f t="shared" si="33"/>
        <v>0</v>
      </c>
      <c r="K41">
        <f t="shared" si="33"/>
        <v>0</v>
      </c>
      <c r="L41">
        <f t="shared" si="33"/>
        <v>0</v>
      </c>
      <c r="M41">
        <f t="shared" si="33"/>
        <v>0</v>
      </c>
      <c r="N41">
        <f t="shared" si="33"/>
        <v>0.69671151211620452</v>
      </c>
      <c r="O41">
        <f t="shared" si="28"/>
        <v>1.2700017230172553</v>
      </c>
    </row>
    <row r="42" spans="1:15" x14ac:dyDescent="0.3">
      <c r="A42" t="s">
        <v>47</v>
      </c>
      <c r="B42">
        <f t="shared" si="25"/>
        <v>0.48935261534986685</v>
      </c>
      <c r="C42">
        <f t="shared" ref="C42:N42" si="34">C32^2</f>
        <v>0</v>
      </c>
      <c r="D42">
        <f t="shared" si="34"/>
        <v>0.21948135223438822</v>
      </c>
      <c r="E42">
        <f t="shared" si="34"/>
        <v>0</v>
      </c>
      <c r="F42">
        <f t="shared" si="34"/>
        <v>0</v>
      </c>
      <c r="G42">
        <f t="shared" si="34"/>
        <v>0</v>
      </c>
      <c r="H42">
        <f t="shared" si="34"/>
        <v>0</v>
      </c>
      <c r="I42">
        <f t="shared" si="34"/>
        <v>0.69671151211620452</v>
      </c>
      <c r="J42">
        <f t="shared" si="34"/>
        <v>0</v>
      </c>
      <c r="K42">
        <f t="shared" si="34"/>
        <v>0</v>
      </c>
      <c r="L42">
        <f t="shared" si="34"/>
        <v>0</v>
      </c>
      <c r="M42">
        <f t="shared" si="34"/>
        <v>0</v>
      </c>
      <c r="N42">
        <f t="shared" si="34"/>
        <v>0</v>
      </c>
      <c r="O42">
        <f t="shared" si="28"/>
        <v>1.1855570335080718</v>
      </c>
    </row>
    <row r="45" spans="1:15" x14ac:dyDescent="0.3">
      <c r="A45" t="s">
        <v>69</v>
      </c>
      <c r="B45" t="s">
        <v>48</v>
      </c>
      <c r="C45" t="s">
        <v>49</v>
      </c>
      <c r="D45" t="s">
        <v>50</v>
      </c>
      <c r="E45" t="s">
        <v>51</v>
      </c>
      <c r="F45" t="s">
        <v>52</v>
      </c>
      <c r="G45" t="s">
        <v>53</v>
      </c>
      <c r="H45" t="s">
        <v>54</v>
      </c>
      <c r="I45" t="s">
        <v>55</v>
      </c>
      <c r="J45" t="s">
        <v>56</v>
      </c>
      <c r="K45" t="s">
        <v>57</v>
      </c>
      <c r="L45" t="s">
        <v>58</v>
      </c>
      <c r="M45" t="s">
        <v>59</v>
      </c>
      <c r="N45" t="s">
        <v>60</v>
      </c>
    </row>
    <row r="46" spans="1:15" x14ac:dyDescent="0.3">
      <c r="A46" t="s">
        <v>40</v>
      </c>
      <c r="B46">
        <f>B25/O35</f>
        <v>0</v>
      </c>
      <c r="C46">
        <f>C25/O35</f>
        <v>0.72604443014578113</v>
      </c>
      <c r="D46">
        <f>D25/O35</f>
        <v>0.48624041659157041</v>
      </c>
      <c r="E46">
        <f>E25/O35</f>
        <v>0</v>
      </c>
      <c r="F46">
        <f>F25/O35</f>
        <v>0.48624041659157041</v>
      </c>
      <c r="G46">
        <f>G25/O35</f>
        <v>0</v>
      </c>
      <c r="H46">
        <f>H25/O35</f>
        <v>0</v>
      </c>
      <c r="I46">
        <f>I25/O35</f>
        <v>0</v>
      </c>
      <c r="J46">
        <f>J25/O35</f>
        <v>0</v>
      </c>
      <c r="K46">
        <f>K25/O35</f>
        <v>0</v>
      </c>
      <c r="L46">
        <f>L25/O35</f>
        <v>0</v>
      </c>
      <c r="M46">
        <f>M25/O35</f>
        <v>0</v>
      </c>
      <c r="N46">
        <f>N25/O35</f>
        <v>0</v>
      </c>
    </row>
    <row r="47" spans="1:15" x14ac:dyDescent="0.3">
      <c r="A47" t="s">
        <v>41</v>
      </c>
      <c r="B47">
        <f t="shared" ref="B47:B53" si="35">B26/O36</f>
        <v>0</v>
      </c>
      <c r="C47">
        <f t="shared" ref="C47:C53" si="36">C26/O36</f>
        <v>0</v>
      </c>
      <c r="D47">
        <f t="shared" ref="D47:D53" si="37">D26/O36</f>
        <v>0.39516308041556431</v>
      </c>
      <c r="E47">
        <f t="shared" ref="E47:E53" si="38">E26/O36</f>
        <v>0.59004957988912632</v>
      </c>
      <c r="F47">
        <f t="shared" ref="F47:F53" si="39">F26/O36</f>
        <v>0</v>
      </c>
      <c r="G47">
        <f t="shared" ref="G47:G53" si="40">G26/O36</f>
        <v>0</v>
      </c>
      <c r="H47">
        <f t="shared" ref="H47:H53" si="41">H26/O36</f>
        <v>0</v>
      </c>
      <c r="I47">
        <f t="shared" ref="I47:I53" si="42">I26/O36</f>
        <v>0</v>
      </c>
      <c r="J47">
        <f t="shared" ref="J47:J53" si="43">J26/O36</f>
        <v>0</v>
      </c>
      <c r="K47">
        <f t="shared" ref="K47:K53" si="44">K26/O36</f>
        <v>0</v>
      </c>
      <c r="L47">
        <f t="shared" ref="L47:L53" si="45">L26/O36</f>
        <v>0.70405087397797328</v>
      </c>
      <c r="M47">
        <f t="shared" ref="M47:M53" si="46">M26/O36</f>
        <v>0</v>
      </c>
      <c r="N47">
        <f t="shared" ref="N47:N53" si="47">N26/O36</f>
        <v>0</v>
      </c>
    </row>
    <row r="48" spans="1:15" x14ac:dyDescent="0.3">
      <c r="A48" t="s">
        <v>42</v>
      </c>
      <c r="B48">
        <f t="shared" si="35"/>
        <v>0</v>
      </c>
      <c r="C48">
        <f t="shared" si="36"/>
        <v>0.59004957988912632</v>
      </c>
      <c r="D48">
        <f t="shared" si="37"/>
        <v>0.39516308041556431</v>
      </c>
      <c r="E48">
        <f t="shared" si="38"/>
        <v>0</v>
      </c>
      <c r="F48">
        <f t="shared" si="39"/>
        <v>0</v>
      </c>
      <c r="G48">
        <f t="shared" si="40"/>
        <v>0</v>
      </c>
      <c r="H48">
        <f t="shared" si="41"/>
        <v>0.70405087397797328</v>
      </c>
      <c r="I48">
        <f t="shared" si="42"/>
        <v>0</v>
      </c>
      <c r="J48">
        <f t="shared" si="43"/>
        <v>0</v>
      </c>
      <c r="K48">
        <f t="shared" si="44"/>
        <v>0</v>
      </c>
      <c r="L48">
        <f t="shared" si="45"/>
        <v>0</v>
      </c>
      <c r="M48">
        <f t="shared" si="46"/>
        <v>0</v>
      </c>
      <c r="N48">
        <f t="shared" si="47"/>
        <v>0</v>
      </c>
    </row>
    <row r="49" spans="1:14" x14ac:dyDescent="0.3">
      <c r="A49" t="s">
        <v>43</v>
      </c>
      <c r="B49">
        <f t="shared" si="35"/>
        <v>0</v>
      </c>
      <c r="C49">
        <f t="shared" si="36"/>
        <v>0</v>
      </c>
      <c r="D49">
        <f t="shared" si="37"/>
        <v>0.4396144211350328</v>
      </c>
      <c r="E49">
        <f t="shared" si="38"/>
        <v>0</v>
      </c>
      <c r="F49">
        <f t="shared" si="39"/>
        <v>0.4396144211350328</v>
      </c>
      <c r="G49">
        <f t="shared" si="40"/>
        <v>0</v>
      </c>
      <c r="H49">
        <f t="shared" si="41"/>
        <v>0</v>
      </c>
      <c r="I49">
        <f t="shared" si="42"/>
        <v>0</v>
      </c>
      <c r="J49">
        <f t="shared" si="43"/>
        <v>0</v>
      </c>
      <c r="K49">
        <f t="shared" si="44"/>
        <v>0</v>
      </c>
      <c r="L49">
        <f t="shared" si="45"/>
        <v>0</v>
      </c>
      <c r="M49">
        <f t="shared" si="46"/>
        <v>0.78324856939557841</v>
      </c>
      <c r="N49">
        <f t="shared" si="47"/>
        <v>0</v>
      </c>
    </row>
    <row r="50" spans="1:14" x14ac:dyDescent="0.3">
      <c r="A50" t="s">
        <v>44</v>
      </c>
      <c r="B50">
        <f t="shared" si="35"/>
        <v>0.59004957988912632</v>
      </c>
      <c r="C50">
        <f t="shared" si="36"/>
        <v>0</v>
      </c>
      <c r="D50">
        <f t="shared" si="37"/>
        <v>0</v>
      </c>
      <c r="E50">
        <f t="shared" si="38"/>
        <v>0</v>
      </c>
      <c r="F50">
        <f t="shared" si="39"/>
        <v>0.39516308041556431</v>
      </c>
      <c r="G50">
        <f t="shared" si="40"/>
        <v>0</v>
      </c>
      <c r="H50">
        <f t="shared" si="41"/>
        <v>0</v>
      </c>
      <c r="I50">
        <f t="shared" si="42"/>
        <v>0</v>
      </c>
      <c r="J50">
        <f t="shared" si="43"/>
        <v>0</v>
      </c>
      <c r="K50">
        <f t="shared" si="44"/>
        <v>0.70405087397797328</v>
      </c>
      <c r="L50">
        <f t="shared" si="45"/>
        <v>0</v>
      </c>
      <c r="M50">
        <f t="shared" si="46"/>
        <v>0</v>
      </c>
      <c r="N50">
        <f t="shared" si="47"/>
        <v>0</v>
      </c>
    </row>
    <row r="51" spans="1:14" x14ac:dyDescent="0.3">
      <c r="A51" t="s">
        <v>45</v>
      </c>
      <c r="B51">
        <f t="shared" si="35"/>
        <v>0</v>
      </c>
      <c r="C51">
        <f t="shared" si="36"/>
        <v>0</v>
      </c>
      <c r="D51">
        <f t="shared" si="37"/>
        <v>0</v>
      </c>
      <c r="E51">
        <f t="shared" si="38"/>
        <v>0.59004957988912632</v>
      </c>
      <c r="F51">
        <f t="shared" si="39"/>
        <v>0.39516308041556431</v>
      </c>
      <c r="G51">
        <f t="shared" si="40"/>
        <v>0</v>
      </c>
      <c r="H51">
        <f t="shared" si="41"/>
        <v>0</v>
      </c>
      <c r="I51">
        <f t="shared" si="42"/>
        <v>0</v>
      </c>
      <c r="J51">
        <f t="shared" si="43"/>
        <v>0.70405087397797328</v>
      </c>
      <c r="K51">
        <f t="shared" si="44"/>
        <v>0</v>
      </c>
      <c r="L51">
        <f t="shared" si="45"/>
        <v>0</v>
      </c>
      <c r="M51">
        <f t="shared" si="46"/>
        <v>0</v>
      </c>
      <c r="N51">
        <f t="shared" si="47"/>
        <v>0</v>
      </c>
    </row>
    <row r="52" spans="1:14" x14ac:dyDescent="0.3">
      <c r="A52" t="s">
        <v>46</v>
      </c>
      <c r="B52">
        <f t="shared" si="35"/>
        <v>0</v>
      </c>
      <c r="C52">
        <f t="shared" si="36"/>
        <v>0</v>
      </c>
      <c r="D52">
        <f t="shared" si="37"/>
        <v>0</v>
      </c>
      <c r="E52">
        <f t="shared" si="38"/>
        <v>0</v>
      </c>
      <c r="F52">
        <f t="shared" si="39"/>
        <v>0.36888797934569639</v>
      </c>
      <c r="G52">
        <f t="shared" si="40"/>
        <v>0.65723727020545974</v>
      </c>
      <c r="H52">
        <f t="shared" si="41"/>
        <v>0</v>
      </c>
      <c r="I52">
        <f t="shared" si="42"/>
        <v>0</v>
      </c>
      <c r="J52">
        <f t="shared" si="43"/>
        <v>0</v>
      </c>
      <c r="K52">
        <f t="shared" si="44"/>
        <v>0</v>
      </c>
      <c r="L52">
        <f t="shared" si="45"/>
        <v>0</v>
      </c>
      <c r="M52">
        <f t="shared" si="46"/>
        <v>0</v>
      </c>
      <c r="N52">
        <f t="shared" si="47"/>
        <v>0.65723727020545974</v>
      </c>
    </row>
    <row r="53" spans="1:14" x14ac:dyDescent="0.3">
      <c r="A53" t="s">
        <v>47</v>
      </c>
      <c r="B53">
        <f t="shared" si="35"/>
        <v>0.59004957988912632</v>
      </c>
      <c r="C53">
        <f t="shared" si="36"/>
        <v>0</v>
      </c>
      <c r="D53">
        <f t="shared" si="37"/>
        <v>0.39516308041556431</v>
      </c>
      <c r="E53">
        <f t="shared" si="38"/>
        <v>0</v>
      </c>
      <c r="F53">
        <f t="shared" si="39"/>
        <v>0</v>
      </c>
      <c r="G53">
        <f t="shared" si="40"/>
        <v>0</v>
      </c>
      <c r="H53">
        <f t="shared" si="41"/>
        <v>0</v>
      </c>
      <c r="I53">
        <f t="shared" si="42"/>
        <v>0.70405087397797328</v>
      </c>
      <c r="J53">
        <f t="shared" si="43"/>
        <v>0</v>
      </c>
      <c r="K53">
        <f t="shared" si="44"/>
        <v>0</v>
      </c>
      <c r="L53">
        <f t="shared" si="45"/>
        <v>0</v>
      </c>
      <c r="M53">
        <f t="shared" si="46"/>
        <v>0</v>
      </c>
      <c r="N53">
        <f t="shared" si="47"/>
        <v>0</v>
      </c>
    </row>
    <row r="56" spans="1:14" x14ac:dyDescent="0.3">
      <c r="A56" s="43" t="s">
        <v>70</v>
      </c>
      <c r="B56" s="43"/>
      <c r="C56" s="43"/>
      <c r="D56" s="43"/>
      <c r="E56" s="43"/>
      <c r="F56" s="43"/>
      <c r="G56" s="43"/>
      <c r="H56" s="43"/>
      <c r="I56" s="43"/>
      <c r="J56" s="43"/>
      <c r="K56" s="43"/>
      <c r="L56" s="43"/>
      <c r="M56" s="43"/>
      <c r="N56" s="43"/>
    </row>
    <row r="57" spans="1:14" x14ac:dyDescent="0.3">
      <c r="B57" t="s">
        <v>0</v>
      </c>
      <c r="C57" t="s">
        <v>1</v>
      </c>
      <c r="D57" t="s">
        <v>14</v>
      </c>
      <c r="E57" t="s">
        <v>2</v>
      </c>
    </row>
    <row r="58" spans="1:14" x14ac:dyDescent="0.3">
      <c r="A58" t="s">
        <v>40</v>
      </c>
      <c r="B58">
        <v>0.72604000000000002</v>
      </c>
      <c r="C58">
        <v>0.48624000000000001</v>
      </c>
      <c r="D58">
        <v>0.48624000000000001</v>
      </c>
      <c r="E58">
        <v>-1</v>
      </c>
    </row>
    <row r="59" spans="1:14" x14ac:dyDescent="0.3">
      <c r="A59" t="s">
        <v>41</v>
      </c>
      <c r="B59">
        <v>0.39516000000000001</v>
      </c>
      <c r="C59">
        <v>0.59004999999999996</v>
      </c>
      <c r="D59">
        <v>0.70404999999999995</v>
      </c>
      <c r="E59">
        <v>1</v>
      </c>
    </row>
    <row r="60" spans="1:14" x14ac:dyDescent="0.3">
      <c r="A60" t="s">
        <v>42</v>
      </c>
      <c r="B60">
        <v>0.59004999999999996</v>
      </c>
      <c r="C60">
        <v>0.39516000000000001</v>
      </c>
      <c r="D60">
        <v>0.70404999999999995</v>
      </c>
      <c r="E60">
        <v>-1</v>
      </c>
    </row>
    <row r="61" spans="1:14" x14ac:dyDescent="0.3">
      <c r="A61" t="s">
        <v>43</v>
      </c>
      <c r="B61">
        <v>0.43961</v>
      </c>
      <c r="C61">
        <v>0.43961</v>
      </c>
      <c r="D61">
        <v>0.78325</v>
      </c>
      <c r="E61">
        <v>1</v>
      </c>
    </row>
    <row r="62" spans="1:14" x14ac:dyDescent="0.3">
      <c r="A62" t="s">
        <v>44</v>
      </c>
      <c r="B62">
        <v>0.59004999999999996</v>
      </c>
      <c r="C62">
        <v>0.39516000000000001</v>
      </c>
      <c r="D62">
        <v>0.70404999999999995</v>
      </c>
      <c r="E62">
        <v>-1</v>
      </c>
    </row>
    <row r="63" spans="1:14" x14ac:dyDescent="0.3">
      <c r="A63" t="s">
        <v>45</v>
      </c>
      <c r="B63">
        <v>0.59004999999999996</v>
      </c>
      <c r="C63">
        <v>0.39516000000000001</v>
      </c>
      <c r="D63">
        <v>0.70405099999999998</v>
      </c>
      <c r="E63">
        <v>1</v>
      </c>
    </row>
    <row r="64" spans="1:14" x14ac:dyDescent="0.3">
      <c r="A64" t="s">
        <v>46</v>
      </c>
      <c r="B64">
        <v>0.36888799999999999</v>
      </c>
      <c r="C64">
        <v>0.65723699999999996</v>
      </c>
      <c r="D64">
        <v>0.65723699999999996</v>
      </c>
      <c r="E64">
        <v>-1</v>
      </c>
    </row>
    <row r="65" spans="1:5" x14ac:dyDescent="0.3">
      <c r="A65" t="s">
        <v>47</v>
      </c>
      <c r="B65">
        <v>0.59004999999999996</v>
      </c>
      <c r="C65">
        <v>0.39516299999999999</v>
      </c>
      <c r="D65">
        <v>0.70405099999999998</v>
      </c>
      <c r="E65">
        <v>1</v>
      </c>
    </row>
  </sheetData>
  <mergeCells count="1">
    <mergeCell ref="A56:N5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AF956E-AA10-413E-9CDD-E25767463BCE}">
  <dimension ref="A1:L113"/>
  <sheetViews>
    <sheetView tabSelected="1" topLeftCell="A39" workbookViewId="0">
      <selection activeCell="H116" sqref="H116"/>
    </sheetView>
  </sheetViews>
  <sheetFormatPr defaultRowHeight="14.4" x14ac:dyDescent="0.3"/>
  <cols>
    <col min="8" max="8" width="16" customWidth="1"/>
  </cols>
  <sheetData>
    <row r="1" spans="1:5" x14ac:dyDescent="0.3">
      <c r="A1" s="1"/>
      <c r="B1" s="1" t="s">
        <v>0</v>
      </c>
      <c r="C1" s="1" t="s">
        <v>1</v>
      </c>
      <c r="D1" s="1" t="s">
        <v>14</v>
      </c>
      <c r="E1" s="1" t="s">
        <v>2</v>
      </c>
    </row>
    <row r="2" spans="1:5" x14ac:dyDescent="0.3">
      <c r="A2" s="1" t="s">
        <v>40</v>
      </c>
      <c r="B2" s="1">
        <v>0.43961</v>
      </c>
      <c r="C2" s="1">
        <v>0.43961</v>
      </c>
      <c r="D2" s="1">
        <v>0.78325</v>
      </c>
      <c r="E2" s="1">
        <v>1</v>
      </c>
    </row>
    <row r="3" spans="1:5" x14ac:dyDescent="0.3">
      <c r="A3" s="1" t="s">
        <v>41</v>
      </c>
      <c r="B3" s="1">
        <v>0.39516000000000001</v>
      </c>
      <c r="C3" s="1">
        <v>0.59004999999999996</v>
      </c>
      <c r="D3" s="1">
        <v>0.70404999999999995</v>
      </c>
      <c r="E3" s="1">
        <v>1</v>
      </c>
    </row>
    <row r="4" spans="1:5" x14ac:dyDescent="0.3">
      <c r="A4" s="1" t="s">
        <v>42</v>
      </c>
      <c r="B4" s="1">
        <v>0.59004999999999996</v>
      </c>
      <c r="C4" s="1">
        <v>0.39516000000000001</v>
      </c>
      <c r="D4" s="1">
        <v>0.70404999999999995</v>
      </c>
      <c r="E4" s="1">
        <v>-1</v>
      </c>
    </row>
    <row r="5" spans="1:5" x14ac:dyDescent="0.3">
      <c r="A5" s="1" t="s">
        <v>43</v>
      </c>
      <c r="B5" s="1">
        <v>0.72604000000000002</v>
      </c>
      <c r="C5" s="1">
        <v>0.48624000000000001</v>
      </c>
      <c r="D5" s="1">
        <v>0.48624000000000001</v>
      </c>
      <c r="E5" s="1">
        <v>-1</v>
      </c>
    </row>
    <row r="6" spans="1:5" x14ac:dyDescent="0.3">
      <c r="A6" s="1"/>
      <c r="B6" s="1"/>
      <c r="C6" s="1"/>
      <c r="D6" s="1"/>
      <c r="E6" s="1"/>
    </row>
    <row r="7" spans="1:5" x14ac:dyDescent="0.3">
      <c r="A7" s="45" t="s">
        <v>71</v>
      </c>
      <c r="B7" s="45"/>
      <c r="C7" s="45"/>
      <c r="D7" s="45"/>
      <c r="E7" s="45"/>
    </row>
    <row r="8" spans="1:5" x14ac:dyDescent="0.3">
      <c r="A8" s="43" t="s">
        <v>6</v>
      </c>
      <c r="B8" s="43"/>
      <c r="C8" t="s">
        <v>8</v>
      </c>
      <c r="E8" s="1"/>
    </row>
    <row r="9" spans="1:5" x14ac:dyDescent="0.3">
      <c r="A9" s="43" t="s">
        <v>7</v>
      </c>
      <c r="B9" s="43"/>
      <c r="C9" t="s">
        <v>11</v>
      </c>
      <c r="E9" s="1"/>
    </row>
    <row r="10" spans="1:5" x14ac:dyDescent="0.3">
      <c r="A10" s="43" t="s">
        <v>12</v>
      </c>
      <c r="B10" s="43"/>
      <c r="C10" t="s">
        <v>10</v>
      </c>
    </row>
    <row r="11" spans="1:5" x14ac:dyDescent="0.3">
      <c r="A11" s="43" t="s">
        <v>13</v>
      </c>
      <c r="B11" s="43"/>
      <c r="C11" t="s">
        <v>9</v>
      </c>
    </row>
    <row r="14" spans="1:5" x14ac:dyDescent="0.3">
      <c r="A14" s="1" t="s">
        <v>0</v>
      </c>
      <c r="B14" s="1" t="s">
        <v>1</v>
      </c>
      <c r="C14" s="1" t="s">
        <v>14</v>
      </c>
      <c r="D14" s="1" t="s">
        <v>5</v>
      </c>
      <c r="E14" s="1" t="s">
        <v>2</v>
      </c>
    </row>
    <row r="15" spans="1:5" x14ac:dyDescent="0.3">
      <c r="A15" s="1">
        <v>0.43961</v>
      </c>
      <c r="B15" s="1">
        <v>0.43961</v>
      </c>
      <c r="C15" s="1">
        <v>0.78325</v>
      </c>
      <c r="D15" s="8">
        <v>1</v>
      </c>
      <c r="E15" s="1">
        <v>1</v>
      </c>
    </row>
    <row r="16" spans="1:5" x14ac:dyDescent="0.3">
      <c r="A16" s="1">
        <v>0.39516000000000001</v>
      </c>
      <c r="B16" s="1">
        <v>0.59004999999999996</v>
      </c>
      <c r="C16" s="1">
        <v>0.70404999999999995</v>
      </c>
      <c r="D16" s="8">
        <v>1</v>
      </c>
      <c r="E16" s="1">
        <v>1</v>
      </c>
    </row>
    <row r="17" spans="1:6" x14ac:dyDescent="0.3">
      <c r="A17" s="1">
        <v>0.59004999999999996</v>
      </c>
      <c r="B17" s="1">
        <v>0.39516000000000001</v>
      </c>
      <c r="C17" s="1">
        <v>0.70404999999999995</v>
      </c>
      <c r="D17" s="8">
        <v>-1</v>
      </c>
      <c r="E17" s="1">
        <v>-1</v>
      </c>
    </row>
    <row r="18" spans="1:6" x14ac:dyDescent="0.3">
      <c r="A18" s="1">
        <v>0.72604000000000002</v>
      </c>
      <c r="B18" s="1">
        <v>0.48624000000000001</v>
      </c>
      <c r="C18" s="1">
        <v>0.48624000000000001</v>
      </c>
      <c r="D18" s="8">
        <v>-1</v>
      </c>
      <c r="E18" s="1">
        <v>-1</v>
      </c>
    </row>
    <row r="20" spans="1:6" x14ac:dyDescent="0.3">
      <c r="A20" s="43" t="s">
        <v>72</v>
      </c>
      <c r="B20" s="43"/>
      <c r="C20" s="43"/>
      <c r="D20" s="43"/>
      <c r="E20" s="43"/>
      <c r="F20" s="43"/>
    </row>
    <row r="21" spans="1:6" x14ac:dyDescent="0.3">
      <c r="A21" t="s">
        <v>0</v>
      </c>
      <c r="B21" t="s">
        <v>1</v>
      </c>
      <c r="C21" t="s">
        <v>14</v>
      </c>
      <c r="D21" t="s">
        <v>5</v>
      </c>
      <c r="E21" t="s">
        <v>2</v>
      </c>
    </row>
    <row r="22" spans="1:6" x14ac:dyDescent="0.3">
      <c r="A22" s="1">
        <v>0.72604000000000002</v>
      </c>
      <c r="B22" s="1">
        <v>0.48624000000000001</v>
      </c>
      <c r="C22" s="1">
        <v>0.48624000000000001</v>
      </c>
      <c r="D22" s="8">
        <v>-1</v>
      </c>
      <c r="E22">
        <f>E15</f>
        <v>1</v>
      </c>
    </row>
    <row r="23" spans="1:6" ht="15" thickBot="1" x14ac:dyDescent="0.35">
      <c r="A23" s="21">
        <v>0.39516000000000001</v>
      </c>
      <c r="B23" s="21">
        <v>0.59004999999999996</v>
      </c>
      <c r="C23" s="21">
        <v>0.70404999999999995</v>
      </c>
      <c r="D23" s="22">
        <v>1</v>
      </c>
      <c r="E23" s="24">
        <f>E16</f>
        <v>1</v>
      </c>
    </row>
    <row r="24" spans="1:6" ht="15" thickTop="1" x14ac:dyDescent="0.3">
      <c r="A24" s="2">
        <f>A22-A23</f>
        <v>0.33088000000000001</v>
      </c>
      <c r="B24" s="2">
        <f t="shared" ref="B24:C24" si="0">B22-B23</f>
        <v>-0.10380999999999996</v>
      </c>
      <c r="C24" s="2">
        <f t="shared" si="0"/>
        <v>-0.21780999999999995</v>
      </c>
      <c r="D24" s="23">
        <f>D22-D23</f>
        <v>-2</v>
      </c>
      <c r="E24" s="2">
        <f>E22-E23</f>
        <v>0</v>
      </c>
    </row>
    <row r="26" spans="1:6" x14ac:dyDescent="0.3">
      <c r="A26" s="43" t="s">
        <v>74</v>
      </c>
      <c r="B26" s="43"/>
      <c r="C26" s="43"/>
      <c r="D26" s="43"/>
      <c r="E26" s="43"/>
      <c r="F26" s="43"/>
    </row>
    <row r="27" spans="1:6" x14ac:dyDescent="0.3">
      <c r="A27" s="1" t="s">
        <v>0</v>
      </c>
      <c r="B27" s="1" t="s">
        <v>1</v>
      </c>
      <c r="C27" s="1" t="s">
        <v>14</v>
      </c>
      <c r="D27" s="1" t="s">
        <v>5</v>
      </c>
      <c r="E27" s="1" t="s">
        <v>2</v>
      </c>
    </row>
    <row r="28" spans="1:6" x14ac:dyDescent="0.3">
      <c r="A28" s="1">
        <v>0.39516000000000001</v>
      </c>
      <c r="B28" s="1">
        <v>0.59004999999999996</v>
      </c>
      <c r="C28" s="1">
        <v>0.70404999999999995</v>
      </c>
      <c r="D28" s="8">
        <v>1</v>
      </c>
      <c r="E28">
        <f>E16</f>
        <v>1</v>
      </c>
    </row>
    <row r="29" spans="1:6" ht="15" thickBot="1" x14ac:dyDescent="0.35">
      <c r="A29" s="21">
        <v>0.59004999999999996</v>
      </c>
      <c r="B29" s="21">
        <v>0.39516000000000001</v>
      </c>
      <c r="C29" s="21">
        <v>0.70404999999999995</v>
      </c>
      <c r="D29" s="22">
        <v>-1</v>
      </c>
      <c r="E29" s="24">
        <f>E17</f>
        <v>-1</v>
      </c>
    </row>
    <row r="30" spans="1:6" ht="15" thickTop="1" x14ac:dyDescent="0.3">
      <c r="A30" s="2">
        <f>A28-A29</f>
        <v>-0.19488999999999995</v>
      </c>
      <c r="B30" s="2">
        <f t="shared" ref="B30:C30" si="1">B28-B29</f>
        <v>0.19488999999999995</v>
      </c>
      <c r="C30" s="2">
        <f t="shared" si="1"/>
        <v>0</v>
      </c>
      <c r="D30" s="23">
        <f>D28-D29</f>
        <v>2</v>
      </c>
      <c r="E30" s="2">
        <f>E28-E29</f>
        <v>2</v>
      </c>
    </row>
    <row r="32" spans="1:6" x14ac:dyDescent="0.3">
      <c r="A32" s="43" t="s">
        <v>73</v>
      </c>
      <c r="B32" s="43"/>
      <c r="C32" s="43"/>
      <c r="D32" s="43"/>
      <c r="E32" s="43"/>
      <c r="F32" s="43"/>
    </row>
    <row r="33" spans="1:6" x14ac:dyDescent="0.3">
      <c r="A33" s="1" t="s">
        <v>0</v>
      </c>
      <c r="B33" s="1" t="s">
        <v>1</v>
      </c>
      <c r="C33" s="1" t="s">
        <v>14</v>
      </c>
      <c r="D33" s="1" t="s">
        <v>5</v>
      </c>
      <c r="E33" s="1" t="s">
        <v>2</v>
      </c>
    </row>
    <row r="34" spans="1:6" x14ac:dyDescent="0.3">
      <c r="A34" s="1">
        <v>0.59004999999999996</v>
      </c>
      <c r="B34" s="1">
        <v>0.39516000000000001</v>
      </c>
      <c r="C34" s="1">
        <v>0.70404999999999995</v>
      </c>
      <c r="D34" s="8">
        <v>-1</v>
      </c>
      <c r="E34">
        <f>E17</f>
        <v>-1</v>
      </c>
    </row>
    <row r="35" spans="1:6" ht="15" thickBot="1" x14ac:dyDescent="0.35">
      <c r="A35" s="21">
        <v>0.43961</v>
      </c>
      <c r="B35" s="21">
        <v>0.43961</v>
      </c>
      <c r="C35" s="21">
        <v>0.78325</v>
      </c>
      <c r="D35" s="22">
        <v>1</v>
      </c>
      <c r="E35" s="24">
        <f>E18</f>
        <v>-1</v>
      </c>
    </row>
    <row r="36" spans="1:6" ht="15" thickTop="1" x14ac:dyDescent="0.3">
      <c r="A36" s="2">
        <f>A34-A35</f>
        <v>0.15043999999999996</v>
      </c>
      <c r="B36" s="2">
        <f t="shared" ref="B36:D36" si="2">B34-B35</f>
        <v>-4.444999999999999E-2</v>
      </c>
      <c r="C36" s="2">
        <f t="shared" si="2"/>
        <v>-7.9200000000000048E-2</v>
      </c>
      <c r="D36" s="2">
        <f t="shared" si="2"/>
        <v>-2</v>
      </c>
      <c r="E36" s="2">
        <f>E34-E35</f>
        <v>0</v>
      </c>
    </row>
    <row r="38" spans="1:6" x14ac:dyDescent="0.3">
      <c r="A38" s="51" t="s">
        <v>75</v>
      </c>
      <c r="B38" s="52"/>
      <c r="C38" s="52"/>
      <c r="D38" s="52"/>
      <c r="E38" s="52"/>
      <c r="F38" s="53"/>
    </row>
    <row r="39" spans="1:6" x14ac:dyDescent="0.3">
      <c r="A39" s="27" t="s">
        <v>0</v>
      </c>
      <c r="B39" s="1" t="s">
        <v>1</v>
      </c>
      <c r="C39" s="1" t="s">
        <v>14</v>
      </c>
      <c r="D39" s="1" t="s">
        <v>5</v>
      </c>
      <c r="E39" s="1" t="s">
        <v>2</v>
      </c>
      <c r="F39" s="28"/>
    </row>
    <row r="40" spans="1:6" x14ac:dyDescent="0.3">
      <c r="A40" s="27">
        <v>0.72604000000000002</v>
      </c>
      <c r="B40" s="1">
        <v>0.48624000000000001</v>
      </c>
      <c r="C40" s="1">
        <v>0.48624000000000001</v>
      </c>
      <c r="D40" s="8">
        <v>-1</v>
      </c>
      <c r="E40">
        <f>E15</f>
        <v>1</v>
      </c>
      <c r="F40" s="28"/>
    </row>
    <row r="41" spans="1:6" ht="15" thickBot="1" x14ac:dyDescent="0.35">
      <c r="A41" s="29">
        <v>0.43961</v>
      </c>
      <c r="B41" s="21">
        <v>0.43961</v>
      </c>
      <c r="C41" s="21">
        <v>0.78325</v>
      </c>
      <c r="D41" s="22">
        <v>1</v>
      </c>
      <c r="E41" s="24">
        <f>E18</f>
        <v>-1</v>
      </c>
      <c r="F41" s="28"/>
    </row>
    <row r="42" spans="1:6" ht="15" thickTop="1" x14ac:dyDescent="0.3">
      <c r="A42" s="30">
        <f>A40-A41</f>
        <v>0.28643000000000002</v>
      </c>
      <c r="B42" s="31">
        <f t="shared" ref="B42:D42" si="3">B40-B41</f>
        <v>4.6630000000000005E-2</v>
      </c>
      <c r="C42" s="31">
        <f t="shared" si="3"/>
        <v>-0.29701</v>
      </c>
      <c r="D42" s="31">
        <f t="shared" si="3"/>
        <v>-2</v>
      </c>
      <c r="E42" s="31">
        <f>E40-E41</f>
        <v>2</v>
      </c>
      <c r="F42" s="32"/>
    </row>
    <row r="43" spans="1:6" ht="15" thickBot="1" x14ac:dyDescent="0.35"/>
    <row r="44" spans="1:6" x14ac:dyDescent="0.3">
      <c r="A44" s="46" t="s">
        <v>76</v>
      </c>
      <c r="B44" s="47"/>
      <c r="C44" s="47"/>
      <c r="D44" s="47"/>
      <c r="E44" s="47"/>
      <c r="F44" s="48"/>
    </row>
    <row r="45" spans="1:6" x14ac:dyDescent="0.3">
      <c r="A45" s="33">
        <f>A24</f>
        <v>0.33088000000000001</v>
      </c>
      <c r="B45">
        <f>B24</f>
        <v>-0.10380999999999996</v>
      </c>
      <c r="C45">
        <f>C24</f>
        <v>-0.21780999999999995</v>
      </c>
      <c r="D45" s="9">
        <f>D24</f>
        <v>-2</v>
      </c>
      <c r="E45">
        <f>E24</f>
        <v>0</v>
      </c>
      <c r="F45" s="34"/>
    </row>
    <row r="46" spans="1:6" ht="15" thickBot="1" x14ac:dyDescent="0.35">
      <c r="A46" s="35">
        <f>A30</f>
        <v>-0.19488999999999995</v>
      </c>
      <c r="B46" s="24">
        <f>B30</f>
        <v>0.19488999999999995</v>
      </c>
      <c r="C46" s="24">
        <f>C30</f>
        <v>0</v>
      </c>
      <c r="D46" s="25">
        <f>D30</f>
        <v>2</v>
      </c>
      <c r="E46">
        <f>E30</f>
        <v>2</v>
      </c>
      <c r="F46" s="34"/>
    </row>
    <row r="47" spans="1:6" ht="15" thickTop="1" x14ac:dyDescent="0.3">
      <c r="A47" s="33">
        <f>A45*C46</f>
        <v>0</v>
      </c>
      <c r="B47">
        <f>B45*C46</f>
        <v>0</v>
      </c>
      <c r="C47">
        <f>C45*C46</f>
        <v>0</v>
      </c>
      <c r="D47">
        <f>D45*C46</f>
        <v>0</v>
      </c>
      <c r="E47">
        <f>E45*D46</f>
        <v>0</v>
      </c>
      <c r="F47" s="34"/>
    </row>
    <row r="48" spans="1:6" ht="15" thickBot="1" x14ac:dyDescent="0.35">
      <c r="A48" s="36">
        <f>A46*C45</f>
        <v>4.2448990899999976E-2</v>
      </c>
      <c r="B48" s="26">
        <f>B46*C45</f>
        <v>-4.2448990899999976E-2</v>
      </c>
      <c r="C48" s="26">
        <f>C46*C45</f>
        <v>0</v>
      </c>
      <c r="D48" s="26">
        <f>D46*C45</f>
        <v>-0.4356199999999999</v>
      </c>
      <c r="E48" s="26">
        <f>E46*D45</f>
        <v>-4</v>
      </c>
      <c r="F48" s="34"/>
    </row>
    <row r="49" spans="1:6" ht="15" thickBot="1" x14ac:dyDescent="0.35">
      <c r="A49" s="39">
        <f>-A47-A48</f>
        <v>-4.2448990899999976E-2</v>
      </c>
      <c r="B49" s="40">
        <f>B47-B48</f>
        <v>4.2448990899999976E-2</v>
      </c>
      <c r="C49" s="40">
        <f>C47-C48</f>
        <v>0</v>
      </c>
      <c r="D49" s="40">
        <f>D47-D48</f>
        <v>0.4356199999999999</v>
      </c>
      <c r="E49" s="40">
        <f>E47-E48</f>
        <v>4</v>
      </c>
      <c r="F49" s="38"/>
    </row>
    <row r="50" spans="1:6" ht="15" thickBot="1" x14ac:dyDescent="0.35"/>
    <row r="51" spans="1:6" x14ac:dyDescent="0.3">
      <c r="A51" s="46" t="s">
        <v>77</v>
      </c>
      <c r="B51" s="47"/>
      <c r="C51" s="47"/>
      <c r="D51" s="47"/>
      <c r="E51" s="47"/>
      <c r="F51" s="48"/>
    </row>
    <row r="52" spans="1:6" x14ac:dyDescent="0.3">
      <c r="A52" s="33">
        <f>A36</f>
        <v>0.15043999999999996</v>
      </c>
      <c r="B52">
        <f>B36</f>
        <v>-4.444999999999999E-2</v>
      </c>
      <c r="C52">
        <f>C36</f>
        <v>-7.9200000000000048E-2</v>
      </c>
      <c r="D52">
        <f>D36</f>
        <v>-2</v>
      </c>
      <c r="E52">
        <f>E36</f>
        <v>0</v>
      </c>
      <c r="F52" s="49" t="s">
        <v>15</v>
      </c>
    </row>
    <row r="53" spans="1:6" ht="15" thickBot="1" x14ac:dyDescent="0.35">
      <c r="A53" s="35">
        <f>A42</f>
        <v>0.28643000000000002</v>
      </c>
      <c r="B53" s="24">
        <f>B42</f>
        <v>4.6630000000000005E-2</v>
      </c>
      <c r="C53" s="24">
        <f>C42</f>
        <v>-0.29701</v>
      </c>
      <c r="D53" s="24">
        <f>D42</f>
        <v>-2</v>
      </c>
      <c r="E53" s="24">
        <f>E42</f>
        <v>2</v>
      </c>
      <c r="F53" s="49"/>
    </row>
    <row r="54" spans="1:6" ht="15" thickTop="1" x14ac:dyDescent="0.3">
      <c r="A54" s="33">
        <f>A52*C53</f>
        <v>-4.4682184399999991E-2</v>
      </c>
      <c r="B54">
        <f>B52*C53</f>
        <v>1.3202094499999997E-2</v>
      </c>
      <c r="C54">
        <f>C52*C53</f>
        <v>2.3523192000000016E-2</v>
      </c>
      <c r="D54">
        <f>D52*C53</f>
        <v>0.59401999999999999</v>
      </c>
      <c r="E54">
        <f>E52*C53</f>
        <v>0</v>
      </c>
      <c r="F54" s="49"/>
    </row>
    <row r="55" spans="1:6" ht="15" thickBot="1" x14ac:dyDescent="0.35">
      <c r="A55" s="37">
        <f>A53*C52</f>
        <v>-2.2685256000000015E-2</v>
      </c>
      <c r="B55" s="14">
        <f>B53*C52</f>
        <v>-3.6930960000000025E-3</v>
      </c>
      <c r="C55" s="14">
        <f>C53*C52</f>
        <v>2.3523192000000016E-2</v>
      </c>
      <c r="D55" s="14">
        <f>D53*C52</f>
        <v>0.1584000000000001</v>
      </c>
      <c r="E55" s="14">
        <f>E53*C52</f>
        <v>-0.1584000000000001</v>
      </c>
      <c r="F55" s="49"/>
    </row>
    <row r="56" spans="1:6" ht="15" thickBot="1" x14ac:dyDescent="0.35">
      <c r="A56" s="39">
        <f>A54-A55</f>
        <v>-2.1996928399999977E-2</v>
      </c>
      <c r="B56" s="40">
        <f t="shared" ref="B56:C56" si="4">B54-B55</f>
        <v>1.6895190500000001E-2</v>
      </c>
      <c r="C56" s="40">
        <f t="shared" si="4"/>
        <v>0</v>
      </c>
      <c r="D56" s="40">
        <f>D54-D55</f>
        <v>0.4356199999999999</v>
      </c>
      <c r="E56" s="40">
        <f>E54-E55</f>
        <v>0.1584000000000001</v>
      </c>
      <c r="F56" s="50"/>
    </row>
    <row r="57" spans="1:6" ht="15" thickBot="1" x14ac:dyDescent="0.35"/>
    <row r="58" spans="1:6" x14ac:dyDescent="0.3">
      <c r="A58" s="46" t="s">
        <v>78</v>
      </c>
      <c r="B58" s="47"/>
      <c r="C58" s="47"/>
      <c r="D58" s="47"/>
      <c r="E58" s="47"/>
      <c r="F58" s="48"/>
    </row>
    <row r="59" spans="1:6" x14ac:dyDescent="0.3">
      <c r="A59" s="33">
        <f>A49</f>
        <v>-4.2448990899999976E-2</v>
      </c>
      <c r="B59">
        <f t="shared" ref="B59:E59" si="5">B49</f>
        <v>4.2448990899999976E-2</v>
      </c>
      <c r="C59">
        <f t="shared" si="5"/>
        <v>0</v>
      </c>
      <c r="D59">
        <f t="shared" si="5"/>
        <v>0.4356199999999999</v>
      </c>
      <c r="E59">
        <f t="shared" si="5"/>
        <v>4</v>
      </c>
      <c r="F59" s="49" t="s">
        <v>4</v>
      </c>
    </row>
    <row r="60" spans="1:6" ht="15" thickBot="1" x14ac:dyDescent="0.35">
      <c r="A60" s="35">
        <f>A56</f>
        <v>-2.1996928399999977E-2</v>
      </c>
      <c r="B60" s="24">
        <f t="shared" ref="B60:E60" si="6">B56</f>
        <v>1.6895190500000001E-2</v>
      </c>
      <c r="C60" s="24">
        <f t="shared" si="6"/>
        <v>0</v>
      </c>
      <c r="D60" s="24">
        <f t="shared" si="6"/>
        <v>0.4356199999999999</v>
      </c>
      <c r="E60" s="24">
        <f t="shared" si="6"/>
        <v>0.1584000000000001</v>
      </c>
      <c r="F60" s="49"/>
    </row>
    <row r="61" spans="1:6" ht="15" thickTop="1" x14ac:dyDescent="0.3">
      <c r="A61" s="33">
        <f>A59*B60</f>
        <v>-7.1718378778826608E-4</v>
      </c>
      <c r="B61">
        <f>B59*B60</f>
        <v>7.1718378778826608E-4</v>
      </c>
      <c r="C61">
        <f>C59*B60</f>
        <v>0</v>
      </c>
      <c r="D61">
        <f>D59*B60</f>
        <v>7.3598828856099984E-3</v>
      </c>
      <c r="E61">
        <f>E59*B60</f>
        <v>6.7580762000000003E-2</v>
      </c>
      <c r="F61" s="49"/>
    </row>
    <row r="62" spans="1:6" ht="15" thickBot="1" x14ac:dyDescent="0.35">
      <c r="A62" s="36">
        <f>A60*B59</f>
        <v>-9.3374741347955004E-4</v>
      </c>
      <c r="B62" s="26">
        <f>B60*B59</f>
        <v>7.1718378778826608E-4</v>
      </c>
      <c r="C62" s="26">
        <f>C60*B59</f>
        <v>0</v>
      </c>
      <c r="D62" s="26">
        <f>D60*B59</f>
        <v>1.8491629415857986E-2</v>
      </c>
      <c r="E62" s="26">
        <f>E60*B59</f>
        <v>6.7239201585600006E-3</v>
      </c>
      <c r="F62" s="49"/>
    </row>
    <row r="63" spans="1:6" ht="15" thickBot="1" x14ac:dyDescent="0.35">
      <c r="A63" s="37">
        <f>A61-A62</f>
        <v>2.1656362569128396E-4</v>
      </c>
      <c r="B63" s="14">
        <f t="shared" ref="B63:E63" si="7">B61-B62</f>
        <v>0</v>
      </c>
      <c r="C63" s="14">
        <f t="shared" si="7"/>
        <v>0</v>
      </c>
      <c r="D63" s="14">
        <f t="shared" si="7"/>
        <v>-1.1131746530247988E-2</v>
      </c>
      <c r="E63" s="14">
        <f t="shared" si="7"/>
        <v>6.0856841841440003E-2</v>
      </c>
      <c r="F63" s="50"/>
    </row>
    <row r="66" spans="1:6" x14ac:dyDescent="0.3">
      <c r="A66" s="43" t="s">
        <v>80</v>
      </c>
      <c r="B66" s="43"/>
      <c r="C66" s="43"/>
      <c r="D66" s="43"/>
      <c r="E66" s="43"/>
      <c r="F66" s="43"/>
    </row>
    <row r="67" spans="1:6" x14ac:dyDescent="0.3">
      <c r="A67">
        <f>A63</f>
        <v>2.1656362569128396E-4</v>
      </c>
      <c r="B67">
        <f t="shared" ref="B67:E67" si="8">B63</f>
        <v>0</v>
      </c>
      <c r="C67">
        <f t="shared" si="8"/>
        <v>0</v>
      </c>
      <c r="D67">
        <f t="shared" si="8"/>
        <v>-1.1131746530247988E-2</v>
      </c>
      <c r="E67">
        <f t="shared" si="8"/>
        <v>6.0856841841440003E-2</v>
      </c>
    </row>
    <row r="68" spans="1:6" x14ac:dyDescent="0.3">
      <c r="A68">
        <f>A67/D67</f>
        <v>-1.945459547635419E-2</v>
      </c>
      <c r="D68">
        <f>D67/D67</f>
        <v>1</v>
      </c>
      <c r="E68">
        <f>E67/D67</f>
        <v>-5.4669625899292074</v>
      </c>
    </row>
    <row r="69" spans="1:6" x14ac:dyDescent="0.3">
      <c r="A69">
        <f>A68*E68</f>
        <v>0.10635754567143435</v>
      </c>
      <c r="E69">
        <v>1</v>
      </c>
    </row>
    <row r="70" spans="1:6" x14ac:dyDescent="0.3">
      <c r="A70">
        <f>A69/A69</f>
        <v>1</v>
      </c>
      <c r="E70" s="19">
        <f>E69/A69</f>
        <v>9.4022478018555979</v>
      </c>
      <c r="F70" s="18" t="s">
        <v>3</v>
      </c>
    </row>
    <row r="72" spans="1:6" x14ac:dyDescent="0.3">
      <c r="A72" s="43" t="s">
        <v>79</v>
      </c>
      <c r="B72" s="43"/>
      <c r="C72" s="43"/>
      <c r="D72" s="43"/>
      <c r="E72" s="43"/>
      <c r="F72" s="43"/>
    </row>
    <row r="73" spans="1:6" x14ac:dyDescent="0.3">
      <c r="A73">
        <f>A49</f>
        <v>-4.2448990899999976E-2</v>
      </c>
      <c r="B73">
        <f t="shared" ref="B73:E73" si="9">B49</f>
        <v>4.2448990899999976E-2</v>
      </c>
      <c r="C73">
        <f t="shared" si="9"/>
        <v>0</v>
      </c>
      <c r="D73">
        <f t="shared" si="9"/>
        <v>0.4356199999999999</v>
      </c>
      <c r="E73">
        <f t="shared" si="9"/>
        <v>4</v>
      </c>
    </row>
    <row r="74" spans="1:6" ht="15" thickBot="1" x14ac:dyDescent="0.35">
      <c r="A74" s="6">
        <f>A73*E70</f>
        <v>-0.39911593138051304</v>
      </c>
      <c r="B74" s="6">
        <f>B73</f>
        <v>4.2448990899999976E-2</v>
      </c>
      <c r="C74" s="6">
        <f>C73</f>
        <v>0</v>
      </c>
      <c r="D74" s="6">
        <f>D73</f>
        <v>0.4356199999999999</v>
      </c>
      <c r="E74" s="6">
        <f>E73</f>
        <v>4</v>
      </c>
    </row>
    <row r="75" spans="1:6" ht="15.6" thickTop="1" thickBot="1" x14ac:dyDescent="0.35">
      <c r="A75" s="41">
        <f>A74-A74</f>
        <v>0</v>
      </c>
      <c r="B75" s="41">
        <f>B74</f>
        <v>4.2448990899999976E-2</v>
      </c>
      <c r="C75" s="41">
        <f>C74</f>
        <v>0</v>
      </c>
      <c r="D75" s="41">
        <f>D74</f>
        <v>0.4356199999999999</v>
      </c>
      <c r="E75" s="41">
        <f>E74-A74</f>
        <v>4.3991159313805133</v>
      </c>
    </row>
    <row r="76" spans="1:6" x14ac:dyDescent="0.3">
      <c r="B76">
        <f>B75/D75</f>
        <v>9.7444999999999962E-2</v>
      </c>
      <c r="C76">
        <f>C75/D75</f>
        <v>0</v>
      </c>
      <c r="D76">
        <f>D75/D75</f>
        <v>1</v>
      </c>
      <c r="E76">
        <f>E75/D75</f>
        <v>10.098516898628425</v>
      </c>
    </row>
    <row r="77" spans="1:6" x14ac:dyDescent="0.3">
      <c r="B77">
        <f>B76/B76</f>
        <v>1</v>
      </c>
      <c r="E77">
        <f>E76/B76</f>
        <v>103.6329919300983</v>
      </c>
    </row>
    <row r="78" spans="1:6" x14ac:dyDescent="0.3">
      <c r="E78" s="19">
        <f>E77/B77</f>
        <v>103.6329919300983</v>
      </c>
      <c r="F78" s="18" t="s">
        <v>4</v>
      </c>
    </row>
    <row r="80" spans="1:6" x14ac:dyDescent="0.3">
      <c r="A80" s="43" t="s">
        <v>81</v>
      </c>
      <c r="B80" s="43"/>
      <c r="C80" s="43"/>
      <c r="D80" s="43"/>
      <c r="E80" s="43"/>
      <c r="F80" s="43"/>
    </row>
    <row r="81" spans="1:9" x14ac:dyDescent="0.3">
      <c r="A81">
        <f>A24</f>
        <v>0.33088000000000001</v>
      </c>
      <c r="B81">
        <f t="shared" ref="B81:E81" si="10">B24</f>
        <v>-0.10380999999999996</v>
      </c>
      <c r="C81">
        <f t="shared" si="10"/>
        <v>-0.21780999999999995</v>
      </c>
      <c r="D81">
        <f t="shared" si="10"/>
        <v>-2</v>
      </c>
      <c r="E81">
        <f t="shared" si="10"/>
        <v>0</v>
      </c>
    </row>
    <row r="82" spans="1:9" ht="15" thickBot="1" x14ac:dyDescent="0.35">
      <c r="A82" s="24">
        <f>A81*E70</f>
        <v>3.1110157526779805</v>
      </c>
      <c r="B82" s="24">
        <f>B81*E78</f>
        <v>-10.7581408922635</v>
      </c>
      <c r="C82" s="24">
        <f>C81</f>
        <v>-0.21780999999999995</v>
      </c>
      <c r="D82" s="24">
        <f>D81</f>
        <v>-2</v>
      </c>
      <c r="E82" s="24">
        <f>E81</f>
        <v>0</v>
      </c>
    </row>
    <row r="83" spans="1:9" ht="15" thickTop="1" x14ac:dyDescent="0.3">
      <c r="A83">
        <f>A82/D82</f>
        <v>-1.5555078763389902</v>
      </c>
      <c r="B83">
        <f>B82/D82</f>
        <v>5.3790704461317498</v>
      </c>
      <c r="C83">
        <f>C82/D82</f>
        <v>0.10890499999999997</v>
      </c>
      <c r="D83">
        <f>D82/D82</f>
        <v>1</v>
      </c>
      <c r="E83">
        <f>E82/D82</f>
        <v>0</v>
      </c>
    </row>
    <row r="84" spans="1:9" x14ac:dyDescent="0.3">
      <c r="C84">
        <f>C83</f>
        <v>0.10890499999999997</v>
      </c>
      <c r="E84">
        <f>E83-(A83+B83)</f>
        <v>-3.8235625697927595</v>
      </c>
    </row>
    <row r="85" spans="1:9" x14ac:dyDescent="0.3">
      <c r="C85">
        <f>C84*1</f>
        <v>0.10890499999999997</v>
      </c>
      <c r="E85">
        <f>E84*1</f>
        <v>-3.8235625697927595</v>
      </c>
    </row>
    <row r="86" spans="1:9" x14ac:dyDescent="0.3">
      <c r="C86">
        <f>C85/C85</f>
        <v>1</v>
      </c>
      <c r="E86">
        <f>E85/C85</f>
        <v>-35.109155408776097</v>
      </c>
    </row>
    <row r="87" spans="1:9" x14ac:dyDescent="0.3">
      <c r="E87" s="19">
        <f>E86/C86</f>
        <v>-35.109155408776097</v>
      </c>
      <c r="F87" s="18" t="s">
        <v>15</v>
      </c>
    </row>
    <row r="89" spans="1:9" x14ac:dyDescent="0.3">
      <c r="A89" s="43" t="s">
        <v>82</v>
      </c>
      <c r="B89" s="43"/>
      <c r="C89" s="43"/>
      <c r="D89" s="43"/>
      <c r="E89" s="43"/>
      <c r="F89" s="43"/>
    </row>
    <row r="90" spans="1:9" x14ac:dyDescent="0.3">
      <c r="A90">
        <f>A15</f>
        <v>0.43961</v>
      </c>
      <c r="B90">
        <f t="shared" ref="B90:E90" si="11">B15</f>
        <v>0.43961</v>
      </c>
      <c r="C90">
        <f t="shared" si="11"/>
        <v>0.78325</v>
      </c>
      <c r="D90" s="8">
        <v>-1</v>
      </c>
      <c r="E90">
        <f t="shared" si="11"/>
        <v>1</v>
      </c>
    </row>
    <row r="91" spans="1:9" x14ac:dyDescent="0.3">
      <c r="A91">
        <f>A90*E70</f>
        <v>4.1333221561737394</v>
      </c>
      <c r="B91">
        <f>B90*E78</f>
        <v>45.558099582390511</v>
      </c>
      <c r="C91">
        <f>C90*E87</f>
        <v>-27.499245973923877</v>
      </c>
      <c r="D91" s="8">
        <v>-1</v>
      </c>
      <c r="E91">
        <v>-1</v>
      </c>
    </row>
    <row r="92" spans="1:9" x14ac:dyDescent="0.3">
      <c r="D92" s="42" t="s">
        <v>83</v>
      </c>
      <c r="E92">
        <f>E91-(A91+B91+C91)</f>
        <v>-23.192175764640375</v>
      </c>
    </row>
    <row r="95" spans="1:9" x14ac:dyDescent="0.3">
      <c r="A95" s="1"/>
      <c r="B95" s="1" t="s">
        <v>0</v>
      </c>
      <c r="C95" s="1" t="s">
        <v>1</v>
      </c>
      <c r="D95" s="1" t="s">
        <v>14</v>
      </c>
      <c r="E95" s="1" t="s">
        <v>2</v>
      </c>
      <c r="G95" s="1" t="s">
        <v>0</v>
      </c>
      <c r="H95" s="1" t="s">
        <v>84</v>
      </c>
      <c r="I95" s="1" t="s">
        <v>2</v>
      </c>
    </row>
    <row r="96" spans="1:9" x14ac:dyDescent="0.3">
      <c r="A96" s="1" t="s">
        <v>40</v>
      </c>
      <c r="B96" s="1">
        <v>0.72604000000000002</v>
      </c>
      <c r="C96" s="1">
        <v>0.48624000000000001</v>
      </c>
      <c r="D96" s="1">
        <v>0.48624000000000001</v>
      </c>
      <c r="E96" s="1">
        <v>1</v>
      </c>
      <c r="G96" s="1">
        <v>0.72604000000000002</v>
      </c>
      <c r="H96">
        <f>E92-(C96+D96+E92)</f>
        <v>-0.9724800000000009</v>
      </c>
      <c r="I96" s="1">
        <v>1</v>
      </c>
    </row>
    <row r="97" spans="1:12" x14ac:dyDescent="0.3">
      <c r="A97" s="1" t="s">
        <v>41</v>
      </c>
      <c r="B97" s="1">
        <v>0.39516000000000001</v>
      </c>
      <c r="C97" s="1">
        <v>0.59004999999999996</v>
      </c>
      <c r="D97" s="1">
        <v>0.70404999999999995</v>
      </c>
      <c r="E97" s="1">
        <v>1</v>
      </c>
      <c r="G97" s="1">
        <v>0.39516000000000001</v>
      </c>
      <c r="H97">
        <f>E92-(C97+D97+E92)</f>
        <v>-1.2941000000000003</v>
      </c>
      <c r="I97" s="1">
        <v>1</v>
      </c>
    </row>
    <row r="98" spans="1:12" x14ac:dyDescent="0.3">
      <c r="A98" s="1" t="s">
        <v>42</v>
      </c>
      <c r="B98" s="1">
        <v>0.59004999999999996</v>
      </c>
      <c r="C98" s="1">
        <v>0.39516000000000001</v>
      </c>
      <c r="D98" s="1">
        <v>0.70404999999999995</v>
      </c>
      <c r="E98" s="1">
        <v>-1</v>
      </c>
      <c r="G98" s="1">
        <v>0.59004999999999996</v>
      </c>
      <c r="H98">
        <f>E92-(C98+D98+E92)</f>
        <v>-1.0992099999999994</v>
      </c>
      <c r="I98" s="1">
        <v>-1</v>
      </c>
    </row>
    <row r="99" spans="1:12" x14ac:dyDescent="0.3">
      <c r="A99" s="1" t="s">
        <v>43</v>
      </c>
      <c r="B99" s="1">
        <v>0.43961</v>
      </c>
      <c r="C99" s="1">
        <v>0.43961</v>
      </c>
      <c r="D99" s="1">
        <v>0.78325</v>
      </c>
      <c r="E99" s="1">
        <v>-1</v>
      </c>
      <c r="G99" s="1">
        <v>0.43961</v>
      </c>
      <c r="H99">
        <f>E92-(C99+D99+E92)</f>
        <v>-1.2228600000000007</v>
      </c>
      <c r="I99" s="1">
        <v>-1</v>
      </c>
    </row>
    <row r="100" spans="1:12" x14ac:dyDescent="0.3">
      <c r="G100" s="1">
        <v>0.54400000000000004</v>
      </c>
      <c r="H100">
        <v>-1.044</v>
      </c>
      <c r="I100" s="1">
        <v>-10.0563</v>
      </c>
    </row>
    <row r="102" spans="1:12" x14ac:dyDescent="0.3">
      <c r="G102" s="43" t="s">
        <v>33</v>
      </c>
      <c r="H102" s="43"/>
      <c r="I102" s="43"/>
    </row>
    <row r="103" spans="1:12" x14ac:dyDescent="0.3">
      <c r="G103" s="1" t="s">
        <v>0</v>
      </c>
      <c r="H103" s="1" t="s">
        <v>1</v>
      </c>
      <c r="I103" s="1" t="s">
        <v>14</v>
      </c>
    </row>
    <row r="104" spans="1:12" x14ac:dyDescent="0.3">
      <c r="G104">
        <v>0.54400000000000004</v>
      </c>
      <c r="H104">
        <v>0.32200000000000001</v>
      </c>
      <c r="I104">
        <v>0.72199999999999998</v>
      </c>
    </row>
    <row r="106" spans="1:12" x14ac:dyDescent="0.3">
      <c r="G106" t="s">
        <v>34</v>
      </c>
      <c r="H106" t="s">
        <v>35</v>
      </c>
      <c r="I106" t="s">
        <v>36</v>
      </c>
      <c r="K106" t="s">
        <v>0</v>
      </c>
      <c r="L106" t="s">
        <v>1</v>
      </c>
    </row>
    <row r="107" spans="1:12" x14ac:dyDescent="0.3">
      <c r="G107">
        <f>G104*E70</f>
        <v>5.1148228042094459</v>
      </c>
      <c r="H107">
        <f>H104*E78</f>
        <v>33.369823401491651</v>
      </c>
      <c r="I107">
        <f>I104*E87</f>
        <v>-25.348810205136342</v>
      </c>
      <c r="K107">
        <f>G104</f>
        <v>0.54400000000000004</v>
      </c>
      <c r="L107">
        <f>E92-(H104+I104+E92)</f>
        <v>-1.0440000000000005</v>
      </c>
    </row>
    <row r="108" spans="1:12" x14ac:dyDescent="0.3">
      <c r="I108">
        <f>SUM(G107:I107)+E92</f>
        <v>-10.05633976407562</v>
      </c>
    </row>
    <row r="111" spans="1:12" x14ac:dyDescent="0.3">
      <c r="G111">
        <v>0.72319999999999995</v>
      </c>
      <c r="H111">
        <v>0.4899</v>
      </c>
      <c r="I111">
        <v>0.4844</v>
      </c>
    </row>
    <row r="112" spans="1:12" x14ac:dyDescent="0.3">
      <c r="G112">
        <f>G111*E70</f>
        <v>6.7997056103019684</v>
      </c>
      <c r="H112">
        <f>H111*E78</f>
        <v>50.769802746555158</v>
      </c>
      <c r="I112">
        <f>I111*E87</f>
        <v>-17.006874880011143</v>
      </c>
    </row>
    <row r="113" spans="9:9" x14ac:dyDescent="0.3">
      <c r="I113">
        <f>SUM(G112:I112)+E92</f>
        <v>17.370457712205614</v>
      </c>
    </row>
  </sheetData>
  <mergeCells count="19">
    <mergeCell ref="A9:B9"/>
    <mergeCell ref="A10:B10"/>
    <mergeCell ref="A11:B11"/>
    <mergeCell ref="A8:B8"/>
    <mergeCell ref="A7:E7"/>
    <mergeCell ref="A44:F44"/>
    <mergeCell ref="A38:F38"/>
    <mergeCell ref="A32:F32"/>
    <mergeCell ref="A26:F26"/>
    <mergeCell ref="A20:F20"/>
    <mergeCell ref="A80:F80"/>
    <mergeCell ref="A89:F89"/>
    <mergeCell ref="G102:I102"/>
    <mergeCell ref="A51:F51"/>
    <mergeCell ref="A58:F58"/>
    <mergeCell ref="F52:F56"/>
    <mergeCell ref="F59:F63"/>
    <mergeCell ref="A66:F66"/>
    <mergeCell ref="A72:F7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3</vt:i4>
      </vt:variant>
    </vt:vector>
  </HeadingPairs>
  <TitlesOfParts>
    <vt:vector size="3" baseType="lpstr">
      <vt:lpstr>SVM 1</vt:lpstr>
      <vt:lpstr>TF_IDF</vt:lpstr>
      <vt:lpstr>SVM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 hartanto</dc:creator>
  <cp:lastModifiedBy>dani</cp:lastModifiedBy>
  <dcterms:created xsi:type="dcterms:W3CDTF">2022-10-03T14:05:04Z</dcterms:created>
  <dcterms:modified xsi:type="dcterms:W3CDTF">2023-09-14T02:29:23Z</dcterms:modified>
</cp:coreProperties>
</file>