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botComp.ru\PycharmProjects\svetunkovProject\data\"/>
    </mc:Choice>
  </mc:AlternateContent>
  <xr:revisionPtr revIDLastSave="0" documentId="13_ncr:1_{63361427-C67E-4C14-A019-76E3537F3BC5}" xr6:coauthVersionLast="47" xr6:coauthVersionMax="47" xr10:uidLastSave="{00000000-0000-0000-0000-000000000000}"/>
  <bookViews>
    <workbookView xWindow="25368" yWindow="2688" windowWidth="17280" windowHeight="8964" activeTab="1" xr2:uid="{7BAFAFEA-8980-4D23-A545-85BB95708DB0}"/>
  </bookViews>
  <sheets>
    <sheet name="Корреляции" sheetId="2" r:id="rId1"/>
    <sheet name="данные" sheetId="1" r:id="rId2"/>
    <sheet name="data" sheetId="16" r:id="rId3"/>
    <sheet name="результаты" sheetId="4" r:id="rId4"/>
    <sheet name="ЧП7" sheetId="15" r:id="rId5"/>
    <sheet name="ЧП6" sheetId="13" r:id="rId6"/>
    <sheet name="ЧП5" sheetId="11" r:id="rId7"/>
    <sheet name="ЧП2" sheetId="5" r:id="rId8"/>
    <sheet name="ЧП3" sheetId="7" r:id="rId9"/>
    <sheet name="ЧП4" sheetId="9" r:id="rId10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данные!$G$8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2" i="15"/>
  <c r="C18" i="15"/>
  <c r="D18" i="15" s="1"/>
  <c r="C17" i="15"/>
  <c r="C16" i="15"/>
  <c r="D16" i="15" s="1"/>
  <c r="C15" i="15"/>
  <c r="C14" i="15"/>
  <c r="D14" i="15" s="1"/>
  <c r="E14" i="15" s="1"/>
  <c r="C13" i="15"/>
  <c r="C12" i="15"/>
  <c r="D12" i="15" s="1"/>
  <c r="E12" i="15" s="1"/>
  <c r="F12" i="15" s="1"/>
  <c r="G12" i="15" s="1"/>
  <c r="C11" i="15"/>
  <c r="C10" i="15"/>
  <c r="D10" i="15" s="1"/>
  <c r="E10" i="15" s="1"/>
  <c r="F10" i="15" s="1"/>
  <c r="G10" i="15" s="1"/>
  <c r="C9" i="15"/>
  <c r="C8" i="15"/>
  <c r="D8" i="15" s="1"/>
  <c r="E8" i="15" s="1"/>
  <c r="F8" i="15" s="1"/>
  <c r="G8" i="15" s="1"/>
  <c r="D7" i="15"/>
  <c r="E7" i="15" s="1"/>
  <c r="F7" i="15" s="1"/>
  <c r="C7" i="15"/>
  <c r="C6" i="15"/>
  <c r="C5" i="15"/>
  <c r="D5" i="15" s="1"/>
  <c r="C4" i="15"/>
  <c r="C3" i="15"/>
  <c r="C2" i="15"/>
  <c r="D2" i="15" s="1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2" i="13"/>
  <c r="C18" i="13"/>
  <c r="C17" i="13"/>
  <c r="C16" i="13"/>
  <c r="D16" i="13" s="1"/>
  <c r="E16" i="13" s="1"/>
  <c r="C15" i="13"/>
  <c r="C14" i="13"/>
  <c r="D14" i="13" s="1"/>
  <c r="E14" i="13" s="1"/>
  <c r="F14" i="13" s="1"/>
  <c r="C13" i="13"/>
  <c r="D13" i="13" s="1"/>
  <c r="C12" i="13"/>
  <c r="C11" i="13"/>
  <c r="C10" i="13"/>
  <c r="C9" i="13"/>
  <c r="C8" i="13"/>
  <c r="D8" i="13" s="1"/>
  <c r="E8" i="13" s="1"/>
  <c r="C7" i="13"/>
  <c r="C6" i="13"/>
  <c r="C5" i="13"/>
  <c r="D5" i="13" s="1"/>
  <c r="C4" i="13"/>
  <c r="C3" i="13"/>
  <c r="C2" i="13"/>
  <c r="G5" i="11"/>
  <c r="G3" i="11"/>
  <c r="G4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H3" i="11"/>
  <c r="G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2" i="11"/>
  <c r="C18" i="11"/>
  <c r="C17" i="11"/>
  <c r="C16" i="11"/>
  <c r="D16" i="11" s="1"/>
  <c r="E16" i="11" s="1"/>
  <c r="C15" i="11"/>
  <c r="C14" i="11"/>
  <c r="C13" i="11"/>
  <c r="D13" i="11" s="1"/>
  <c r="E13" i="11" s="1"/>
  <c r="C12" i="11"/>
  <c r="D12" i="11" s="1"/>
  <c r="C11" i="11"/>
  <c r="D11" i="11" s="1"/>
  <c r="E11" i="11" s="1"/>
  <c r="C10" i="11"/>
  <c r="D10" i="11" s="1"/>
  <c r="E10" i="11" s="1"/>
  <c r="C9" i="11"/>
  <c r="D9" i="11" s="1"/>
  <c r="C8" i="11"/>
  <c r="C7" i="11"/>
  <c r="D7" i="11" s="1"/>
  <c r="E7" i="11" s="1"/>
  <c r="C6" i="11"/>
  <c r="D6" i="11" s="1"/>
  <c r="C5" i="11"/>
  <c r="C4" i="11"/>
  <c r="C3" i="11"/>
  <c r="C2" i="11"/>
  <c r="I1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2" i="9"/>
  <c r="E18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2" i="9"/>
  <c r="C18" i="9"/>
  <c r="C17" i="9"/>
  <c r="C16" i="9"/>
  <c r="D16" i="9" s="1"/>
  <c r="C15" i="9"/>
  <c r="C14" i="9"/>
  <c r="C13" i="9"/>
  <c r="C12" i="9"/>
  <c r="D12" i="9" s="1"/>
  <c r="C11" i="9"/>
  <c r="D11" i="9" s="1"/>
  <c r="C10" i="9"/>
  <c r="C9" i="9"/>
  <c r="C8" i="9"/>
  <c r="D8" i="9" s="1"/>
  <c r="C7" i="9"/>
  <c r="D7" i="9" s="1"/>
  <c r="C6" i="9"/>
  <c r="C5" i="9"/>
  <c r="C4" i="9"/>
  <c r="D4" i="9" s="1"/>
  <c r="C3" i="9"/>
  <c r="D3" i="9" s="1"/>
  <c r="C2" i="9"/>
  <c r="H1" i="7"/>
  <c r="E3" i="7"/>
  <c r="E4" i="7"/>
  <c r="E5" i="7"/>
  <c r="E6" i="7"/>
  <c r="E7" i="7"/>
  <c r="E8" i="7"/>
  <c r="E9" i="7"/>
  <c r="E10" i="7"/>
  <c r="E11" i="7"/>
  <c r="E12" i="7"/>
  <c r="E13" i="7"/>
  <c r="E14" i="7"/>
  <c r="F14" i="7" s="1"/>
  <c r="E15" i="7"/>
  <c r="E16" i="7"/>
  <c r="E17" i="7"/>
  <c r="E18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2" i="7"/>
  <c r="C18" i="7"/>
  <c r="C17" i="7"/>
  <c r="C16" i="7"/>
  <c r="C15" i="7"/>
  <c r="C14" i="7"/>
  <c r="C13" i="7"/>
  <c r="C12" i="7"/>
  <c r="C11" i="7"/>
  <c r="F11" i="7" s="1"/>
  <c r="C10" i="7"/>
  <c r="F10" i="7" s="1"/>
  <c r="C9" i="7"/>
  <c r="F9" i="7" s="1"/>
  <c r="C8" i="7"/>
  <c r="F8" i="7" s="1"/>
  <c r="F7" i="7"/>
  <c r="C7" i="7"/>
  <c r="C6" i="7"/>
  <c r="C5" i="7"/>
  <c r="F5" i="7" s="1"/>
  <c r="C4" i="7"/>
  <c r="C3" i="7"/>
  <c r="F3" i="7" s="1"/>
  <c r="C2" i="7"/>
  <c r="F2" i="7" s="1"/>
  <c r="G1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2" i="5"/>
  <c r="D18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" i="5"/>
  <c r="B2" i="4"/>
  <c r="P1" i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L2" i="1"/>
  <c r="J8" i="15" l="1"/>
  <c r="E2" i="15"/>
  <c r="F2" i="15" s="1"/>
  <c r="G2" i="15" s="1"/>
  <c r="F14" i="15"/>
  <c r="G14" i="15" s="1"/>
  <c r="E5" i="15"/>
  <c r="F5" i="15" s="1"/>
  <c r="G5" i="15" s="1"/>
  <c r="E16" i="15"/>
  <c r="F16" i="15" s="1"/>
  <c r="G16" i="15" s="1"/>
  <c r="G7" i="15"/>
  <c r="J7" i="15" s="1"/>
  <c r="E18" i="15"/>
  <c r="F18" i="15" s="1"/>
  <c r="G18" i="15" s="1"/>
  <c r="D3" i="15"/>
  <c r="E3" i="15" s="1"/>
  <c r="F3" i="15" s="1"/>
  <c r="G3" i="15" s="1"/>
  <c r="D17" i="15"/>
  <c r="E17" i="15" s="1"/>
  <c r="F17" i="15" s="1"/>
  <c r="G17" i="15" s="1"/>
  <c r="J12" i="15"/>
  <c r="D15" i="15"/>
  <c r="E15" i="15" s="1"/>
  <c r="F15" i="15" s="1"/>
  <c r="G15" i="15" s="1"/>
  <c r="D6" i="15"/>
  <c r="E6" i="15" s="1"/>
  <c r="F6" i="15" s="1"/>
  <c r="G6" i="15" s="1"/>
  <c r="J10" i="15"/>
  <c r="D13" i="15"/>
  <c r="E13" i="15" s="1"/>
  <c r="F13" i="15" s="1"/>
  <c r="G13" i="15" s="1"/>
  <c r="D4" i="15"/>
  <c r="E4" i="15" s="1"/>
  <c r="F4" i="15" s="1"/>
  <c r="G4" i="15" s="1"/>
  <c r="D11" i="15"/>
  <c r="E11" i="15" s="1"/>
  <c r="F11" i="15" s="1"/>
  <c r="G11" i="15" s="1"/>
  <c r="D9" i="15"/>
  <c r="E9" i="15" s="1"/>
  <c r="F9" i="15" s="1"/>
  <c r="G9" i="15" s="1"/>
  <c r="E13" i="13"/>
  <c r="F13" i="13" s="1"/>
  <c r="E5" i="13"/>
  <c r="F5" i="13" s="1"/>
  <c r="I5" i="13"/>
  <c r="D9" i="13"/>
  <c r="E9" i="13" s="1"/>
  <c r="F9" i="13" s="1"/>
  <c r="D17" i="13"/>
  <c r="E17" i="13" s="1"/>
  <c r="F17" i="13" s="1"/>
  <c r="I14" i="13"/>
  <c r="D3" i="13"/>
  <c r="E3" i="13" s="1"/>
  <c r="F3" i="13" s="1"/>
  <c r="I3" i="13" s="1"/>
  <c r="D4" i="13"/>
  <c r="E4" i="13" s="1"/>
  <c r="F4" i="13" s="1"/>
  <c r="D12" i="13"/>
  <c r="E12" i="13" s="1"/>
  <c r="F12" i="13" s="1"/>
  <c r="D11" i="13"/>
  <c r="E11" i="13" s="1"/>
  <c r="F11" i="13" s="1"/>
  <c r="D7" i="13"/>
  <c r="E7" i="13" s="1"/>
  <c r="F7" i="13" s="1"/>
  <c r="D15" i="13"/>
  <c r="E15" i="13" s="1"/>
  <c r="F15" i="13" s="1"/>
  <c r="D6" i="13"/>
  <c r="E6" i="13" s="1"/>
  <c r="F6" i="13" s="1"/>
  <c r="F16" i="13"/>
  <c r="I16" i="13" s="1"/>
  <c r="D2" i="13"/>
  <c r="E2" i="13" s="1"/>
  <c r="F2" i="13" s="1"/>
  <c r="D10" i="13"/>
  <c r="E10" i="13" s="1"/>
  <c r="F10" i="13" s="1"/>
  <c r="D18" i="13"/>
  <c r="E18" i="13" s="1"/>
  <c r="F18" i="13" s="1"/>
  <c r="F8" i="13"/>
  <c r="I8" i="13" s="1"/>
  <c r="H11" i="11"/>
  <c r="D2" i="11"/>
  <c r="E2" i="11" s="1"/>
  <c r="E9" i="11"/>
  <c r="H9" i="11" s="1"/>
  <c r="E12" i="11"/>
  <c r="H12" i="11" s="1"/>
  <c r="H18" i="11"/>
  <c r="H16" i="11"/>
  <c r="E6" i="11"/>
  <c r="H6" i="11" s="1"/>
  <c r="H13" i="11"/>
  <c r="D4" i="11"/>
  <c r="E4" i="11" s="1"/>
  <c r="H10" i="11"/>
  <c r="H7" i="11"/>
  <c r="D17" i="11"/>
  <c r="E17" i="11" s="1"/>
  <c r="D14" i="11"/>
  <c r="E14" i="11" s="1"/>
  <c r="D8" i="11"/>
  <c r="E8" i="11" s="1"/>
  <c r="D5" i="11"/>
  <c r="E5" i="11" s="1"/>
  <c r="D18" i="11"/>
  <c r="E18" i="11" s="1"/>
  <c r="D15" i="11"/>
  <c r="E15" i="11" s="1"/>
  <c r="D3" i="11"/>
  <c r="E3" i="11" s="1"/>
  <c r="G11" i="9"/>
  <c r="G3" i="9"/>
  <c r="G12" i="9"/>
  <c r="D15" i="9"/>
  <c r="G15" i="9" s="1"/>
  <c r="G4" i="9"/>
  <c r="G8" i="9"/>
  <c r="D5" i="9"/>
  <c r="G5" i="9" s="1"/>
  <c r="D9" i="9"/>
  <c r="G9" i="9" s="1"/>
  <c r="D13" i="9"/>
  <c r="G13" i="9" s="1"/>
  <c r="D17" i="9"/>
  <c r="G17" i="9" s="1"/>
  <c r="G7" i="9"/>
  <c r="G16" i="9"/>
  <c r="D2" i="9"/>
  <c r="G2" i="9" s="1"/>
  <c r="D6" i="9"/>
  <c r="G6" i="9" s="1"/>
  <c r="D10" i="9"/>
  <c r="G10" i="9" s="1"/>
  <c r="D14" i="9"/>
  <c r="G14" i="9" s="1"/>
  <c r="D18" i="9"/>
  <c r="G18" i="9" s="1"/>
  <c r="F16" i="7"/>
  <c r="F12" i="7"/>
  <c r="F17" i="7"/>
  <c r="F15" i="7"/>
  <c r="F4" i="7"/>
  <c r="F18" i="7"/>
  <c r="F13" i="7"/>
  <c r="F6" i="7"/>
  <c r="J5" i="15" l="1"/>
  <c r="J15" i="15"/>
  <c r="J3" i="15"/>
  <c r="J14" i="15"/>
  <c r="J2" i="15"/>
  <c r="J18" i="15"/>
  <c r="J13" i="15"/>
  <c r="J17" i="15"/>
  <c r="J11" i="15"/>
  <c r="J6" i="15"/>
  <c r="J9" i="15"/>
  <c r="J16" i="15"/>
  <c r="J4" i="15"/>
  <c r="I17" i="13"/>
  <c r="I4" i="13"/>
  <c r="I2" i="13"/>
  <c r="I15" i="13"/>
  <c r="I12" i="13"/>
  <c r="I13" i="13"/>
  <c r="I11" i="13"/>
  <c r="I10" i="13"/>
  <c r="I9" i="13"/>
  <c r="I18" i="13"/>
  <c r="I7" i="13"/>
  <c r="I6" i="13"/>
  <c r="H17" i="11"/>
  <c r="H4" i="11"/>
  <c r="H2" i="11"/>
  <c r="H15" i="11"/>
  <c r="H14" i="11"/>
  <c r="H5" i="11"/>
  <c r="H8" i="11"/>
  <c r="L1" i="15" l="1"/>
  <c r="K1" i="13"/>
  <c r="J1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690439-0EDA-4F06-89A3-0A987EA486E2}" keepAlive="1" name="Запрос — security" description="Соединение с запросом &quot;security&quot; в книге." type="5" refreshedVersion="0" background="1">
    <dbPr connection="Provider=Microsoft.Mashup.OleDb.1;Data Source=$Workbook$;Location=security;Extended Properties=&quot;&quot;" command="SELECT * FROM [security]"/>
  </connection>
  <connection id="2" xr16:uid="{FD4801E9-80B1-45F9-9615-0FB2E7D5CBF7}" keepAlive="1" name="Запрос — security (2)" description="Соединение с запросом &quot;security (2)&quot; в книге." type="5" refreshedVersion="0" background="1">
    <dbPr connection="Provider=Microsoft.Mashup.OleDb.1;Data Source=$Workbook$;Location=&quot;security (2)&quot;;Extended Properties=&quot;&quot;" command="SELECT * FROM [security (2)]"/>
  </connection>
</connections>
</file>

<file path=xl/sharedStrings.xml><?xml version="1.0" encoding="utf-8"?>
<sst xmlns="http://schemas.openxmlformats.org/spreadsheetml/2006/main" count="165" uniqueCount="60">
  <si>
    <t>N</t>
  </si>
  <si>
    <t>Нефть и газ (Y1)</t>
  </si>
  <si>
    <t>Дата</t>
  </si>
  <si>
    <t>Финансы (Y2)</t>
  </si>
  <si>
    <t>Металл и добыча (Y3)</t>
  </si>
  <si>
    <t>Электроэнергетика (Y4)</t>
  </si>
  <si>
    <t>Потребительский (Y5)</t>
  </si>
  <si>
    <t>Химии и нефтехимии (Y6)</t>
  </si>
  <si>
    <t>Транспорт (Y7)</t>
  </si>
  <si>
    <t>Телекомм (Y8)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</si>
  <si>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</si>
  <si>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</si>
  <si>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</si>
  <si>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</si>
  <si>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</si>
  <si>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</si>
  <si>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</si>
  <si>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</si>
  <si>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</si>
  <si>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</si>
  <si>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</si>
  <si>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</si>
  <si>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</si>
  <si>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</si>
  <si>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</si>
  <si>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</si>
  <si>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</si>
  <si>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</si>
  <si>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</si>
  <si>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</si>
  <si>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</si>
  <si>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Столбец 7</t>
  </si>
  <si>
    <t>Столбец 8</t>
  </si>
  <si>
    <t>Y-пересечение</t>
  </si>
  <si>
    <t>Переменная X 1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</si>
  <si>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</si>
  <si>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</si>
  <si>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</si>
  <si>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</si>
  <si>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</si>
  <si>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Переменная X 7</t>
  </si>
  <si>
    <t>y`1</t>
  </si>
  <si>
    <t>ε</t>
  </si>
  <si>
    <t>σ^2</t>
  </si>
  <si>
    <t>Уровень ЧП</t>
  </si>
  <si>
    <t>y`1^2</t>
  </si>
  <si>
    <t>c0</t>
  </si>
  <si>
    <t>c1</t>
  </si>
  <si>
    <t>c2</t>
  </si>
  <si>
    <t>ЧП2</t>
  </si>
  <si>
    <t>y`1^3</t>
  </si>
  <si>
    <t>ЧП3</t>
  </si>
  <si>
    <t>y`1^4</t>
  </si>
  <si>
    <t>y`1^5</t>
  </si>
  <si>
    <t>ЧП5</t>
  </si>
  <si>
    <t>ЧП4</t>
  </si>
  <si>
    <t>ЧП6</t>
  </si>
  <si>
    <t>y`1^6</t>
  </si>
  <si>
    <t>y`1^7</t>
  </si>
  <si>
    <t>ЧП7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</si>
</sst>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</font>
    <font>
      <b/>
      <sz val="14"/>
      <color theme="1"/>
      <name val="Calibri"/>
      <family val="2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4" fontId="2" fillId="0" borderId="1" xfId="0" applyNumberFormat="1" applyFont="1" applyBorder="1"/>
    <xf numFmtId="0" fontId="1" fillId="4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4" borderId="1" xfId="0" applyFont="1" applyFill="1" applyBorder="1"/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/>
    <xf numFmtId="0" fontId="3" fillId="4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/>
    <xf numFmtId="0" fontId="7" fillId="0" borderId="1" xfId="0" applyFont="1" applyBorder="1"/>
    <xf numFmtId="0" fontId="3" fillId="4" borderId="1" xfId="0" applyFont="1" applyFill="1" applyBorder="1"/>
    <xf numFmtId="0" fontId="7" fillId="4" borderId="1" xfId="0" applyFont="1" applyFill="1" applyBorder="1"/>
    <xf numFmtId="0" fontId="8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данные!$C$1</c:f>
              <c:strCache>
                <c:ptCount val="1"/>
                <c:pt idx="0">
                  <c:v>Металл и добыча (Y3)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данные!$C$2:$C$18</c:f>
              <c:numCache>
                <c:formatCode>#,##0.00</c:formatCode>
                <c:ptCount val="17"/>
                <c:pt idx="0">
                  <c:v>7526.56</c:v>
                </c:pt>
                <c:pt idx="1">
                  <c:v>8839.1200000000008</c:v>
                </c:pt>
                <c:pt idx="2">
                  <c:v>8553.42</c:v>
                </c:pt>
                <c:pt idx="3">
                  <c:v>8252.98</c:v>
                </c:pt>
                <c:pt idx="4">
                  <c:v>8680.52</c:v>
                </c:pt>
                <c:pt idx="5">
                  <c:v>9075.34</c:v>
                </c:pt>
                <c:pt idx="6">
                  <c:v>9171.27</c:v>
                </c:pt>
                <c:pt idx="7">
                  <c:v>9278.81</c:v>
                </c:pt>
                <c:pt idx="8">
                  <c:v>9095.94</c:v>
                </c:pt>
                <c:pt idx="9">
                  <c:v>9023.81</c:v>
                </c:pt>
                <c:pt idx="10">
                  <c:v>9024.14</c:v>
                </c:pt>
                <c:pt idx="11">
                  <c:v>8870.51</c:v>
                </c:pt>
                <c:pt idx="12">
                  <c:v>8876.5300000000007</c:v>
                </c:pt>
                <c:pt idx="13">
                  <c:v>8924.2999999999993</c:v>
                </c:pt>
                <c:pt idx="14">
                  <c:v>8836.92</c:v>
                </c:pt>
                <c:pt idx="15">
                  <c:v>8469.74</c:v>
                </c:pt>
                <c:pt idx="16">
                  <c:v>8551.6299999999992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C-4EA5-8BEB-ACB2D23AAF3E}"/>
            </c:ext>
          </c:extLst>
        </c:ser>
        <c:ser>
          <c:idx val="1"/>
          <c:order val="1"/>
          <c:tx>
            <c:strRef>
              <c:f>данные!$K$1</c:f>
              <c:strCache>
                <c:ptCount val="1"/>
                <c:pt idx="0">
                  <c:v>y`1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данные!$K$2:$K$18</c:f>
              <c:numCache>
                <c:formatCode>General</c:formatCode>
                <c:ptCount val="17"/>
                <c:pt idx="0">
                  <c:v>7543.1909894976152</c:v>
                </c:pt>
                <c:pt idx="1">
                  <c:v>8859.107869706786</c:v>
                </c:pt>
                <c:pt idx="2">
                  <c:v>8475.9827697404016</c:v>
                </c:pt>
                <c:pt idx="3">
                  <c:v>8356.0094836541139</c:v>
                </c:pt>
                <c:pt idx="4">
                  <c:v>8580.8274036029761</c:v>
                </c:pt>
                <c:pt idx="5">
                  <c:v>9116.0092813952087</c:v>
                </c:pt>
                <c:pt idx="6">
                  <c:v>9284.5346773656565</c:v>
                </c:pt>
                <c:pt idx="7">
                  <c:v>9290.1001584006008</c:v>
                </c:pt>
                <c:pt idx="8">
                  <c:v>9062.2507883085364</c:v>
                </c:pt>
                <c:pt idx="9">
                  <c:v>8959.6941543201865</c:v>
                </c:pt>
                <c:pt idx="10">
                  <c:v>8984.6887719959668</c:v>
                </c:pt>
                <c:pt idx="11">
                  <c:v>8902.4511219969172</c:v>
                </c:pt>
                <c:pt idx="12">
                  <c:v>8855.7842474960344</c:v>
                </c:pt>
                <c:pt idx="13">
                  <c:v>8857.1669860885449</c:v>
                </c:pt>
                <c:pt idx="14">
                  <c:v>8789.1137011042356</c:v>
                </c:pt>
                <c:pt idx="15">
                  <c:v>8544.3877356540797</c:v>
                </c:pt>
                <c:pt idx="16">
                  <c:v>8590.2398596721669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C-4EA5-8BEB-ACB2D23AA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051855"/>
        <c:axId val="273056015"/>
      </c:lineChart>
      <c:catAx>
        <c:axId val="273051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3056015"/>
        <c:crosses val="autoZero"/>
        <c:auto val="1"/>
        <c:lblAlgn val="ctr"/>
        <c:lblOffset val="100"/>
        <c:noMultiLvlLbl val="0"/>
      </c:catAx>
      <c:valAx>
        <c:axId val="27305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305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дисперсий ошибок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результаты!$B$2:$B$8</c:f>
              <c:numCache>
                <c:formatCode>General</c:formatCode>
                <c:ptCount val="7"/>
                <c:pt idx="0">
                  <c:v>3996.5486223501571</c:v>
                </c:pt>
                <c:pt idx="1">
                  <c:v>3731.5836104352998</c:v>
                </c:pt>
                <c:pt idx="2">
                  <c:v>2906.3127157824351</c:v>
                </c:pt>
                <c:pt idx="3">
                  <c:v>2800.1781160215442</c:v>
                </c:pt>
                <c:pt idx="4">
                  <c:v>2804.7347818537596</c:v>
                </c:pt>
                <c:pt idx="5">
                  <c:v>2727.923647837752</c:v>
                </c:pt>
                <c:pt idx="6">
                  <c:v>2732.7279071425642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A-4EEE-ACE6-2C85316E8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055599"/>
        <c:axId val="410263599"/>
      </c:lineChart>
      <c:catAx>
        <c:axId val="273055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263599"/>
        <c:crosses val="autoZero"/>
        <c:auto val="1"/>
        <c:lblAlgn val="ctr"/>
        <c:lblOffset val="100"/>
        <c:noMultiLvlLbl val="0"/>
      </c:catAx>
      <c:valAx>
        <c:axId val="41026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305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34</xdr:row>
      <xdr:rowOff>71437</xdr:rowOff>
    </xdr:from>
    <xdr:to>
      <xdr:col>20</xdr:col>
      <xdr:colOff>209550</xdr:colOff>
      <xdr:row>63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5184D60-8C77-4497-B80D-3EB7BD321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9</xdr:row>
      <xdr:rowOff>166687</xdr:rowOff>
    </xdr:from>
    <xdr:to>
      <xdr:col>17</xdr:col>
      <xdr:colOff>266700</xdr:colOff>
      <xdr:row>24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5AB17CB-A5B8-4A6A-B35D-BB0642E7F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Фиолетовый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624E-B8C8-4239-9A48-B86F1653D73E}">
  <dimension ref="A1:I9"/>
  <sheetViews>
    <sheetView workbookViewId="0">
      <selection activeCell="D1" sqref="D1"/>
    </sheetView>
  </sheetViews>
  <sheetFormatPr defaultRowHeight="14.4" x14ac:dyDescent="0.3"/>
  <cols>
    <col min="1" max="1" width="12.6640625" bestFit="1" customWidth="1"/>
    <col min="2" max="6" width="17.109375" bestFit="1" customWidth="1"/>
    <col min="7" max="7" width="18.109375" bestFit="1" customWidth="1"/>
    <col min="8" max="8" width="17.109375" bestFit="1" customWidth="1"/>
    <col min="9" max="9" width="14.88671875" bestFit="1" customWidth="1"/>
  </cols>
  <sheetData>
    <row r="1" spans="1:9" ht="18" x14ac:dyDescent="0.35">
      <c r="A1" s="12"/>
      <c r="B1" s="12" t="s">
        <v>25</v>
      </c>
      <c r="C1" s="12" t="s">
        <v>26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</row>
    <row r="2" spans="1:9" ht="18" x14ac:dyDescent="0.35">
      <c r="A2" s="6" t="s">
        <v>25</v>
      </c>
      <c r="B2" s="6">
        <v>1</v>
      </c>
      <c r="C2" s="6"/>
      <c r="D2" s="6"/>
      <c r="E2" s="6"/>
      <c r="F2" s="6"/>
      <c r="G2" s="6"/>
      <c r="H2" s="6"/>
      <c r="I2" s="6"/>
    </row>
    <row r="3" spans="1:9" ht="18" x14ac:dyDescent="0.35">
      <c r="A3" s="6" t="s">
        <v>26</v>
      </c>
      <c r="B3" s="6">
        <v>0.78601866577768642</v>
      </c>
      <c r="C3" s="6">
        <v>1</v>
      </c>
      <c r="D3" s="6"/>
      <c r="E3" s="6"/>
      <c r="F3" s="6"/>
      <c r="G3" s="6"/>
      <c r="H3" s="6"/>
      <c r="I3" s="6"/>
    </row>
    <row r="4" spans="1:9" ht="18" x14ac:dyDescent="0.35">
      <c r="A4" s="6" t="s">
        <v>27</v>
      </c>
      <c r="B4" s="13">
        <v>0.93172194154227117</v>
      </c>
      <c r="C4" s="13">
        <v>0.87604851310065845</v>
      </c>
      <c r="D4" s="6">
        <v>1</v>
      </c>
      <c r="E4" s="6"/>
      <c r="F4" s="6"/>
      <c r="G4" s="6"/>
      <c r="H4" s="6"/>
      <c r="I4" s="6"/>
    </row>
    <row r="5" spans="1:9" ht="18" x14ac:dyDescent="0.35">
      <c r="A5" s="6" t="s">
        <v>28</v>
      </c>
      <c r="B5" s="6">
        <v>0.73349231878121179</v>
      </c>
      <c r="C5" s="13">
        <v>0.87918528124006867</v>
      </c>
      <c r="D5" s="13">
        <v>0.89186438707569782</v>
      </c>
      <c r="E5" s="6">
        <v>1</v>
      </c>
      <c r="F5" s="6"/>
      <c r="G5" s="6"/>
      <c r="H5" s="6"/>
      <c r="I5" s="6"/>
    </row>
    <row r="6" spans="1:9" ht="18" x14ac:dyDescent="0.35">
      <c r="A6" s="6" t="s">
        <v>29</v>
      </c>
      <c r="B6" s="13">
        <v>0.85208797917629575</v>
      </c>
      <c r="C6" s="13">
        <v>0.84739565540057038</v>
      </c>
      <c r="D6" s="13">
        <v>0.86014381240255822</v>
      </c>
      <c r="E6" s="13">
        <v>0.86504415293031356</v>
      </c>
      <c r="F6" s="6">
        <v>1</v>
      </c>
      <c r="G6" s="6"/>
      <c r="H6" s="6"/>
      <c r="I6" s="6"/>
    </row>
    <row r="7" spans="1:9" ht="18" x14ac:dyDescent="0.35">
      <c r="A7" s="6" t="s">
        <v>30</v>
      </c>
      <c r="B7" s="6">
        <v>0.66777266068558061</v>
      </c>
      <c r="C7" s="6">
        <v>0.19161490721234378</v>
      </c>
      <c r="D7" s="6">
        <v>0.42580450428348265</v>
      </c>
      <c r="E7" s="6">
        <v>0.1428202949982362</v>
      </c>
      <c r="F7" s="6">
        <v>0.45765117791299903</v>
      </c>
      <c r="G7" s="6">
        <v>1</v>
      </c>
      <c r="H7" s="6"/>
      <c r="I7" s="6"/>
    </row>
    <row r="8" spans="1:9" ht="18" x14ac:dyDescent="0.35">
      <c r="A8" s="6" t="s">
        <v>31</v>
      </c>
      <c r="B8" s="6">
        <v>0.66278726882039152</v>
      </c>
      <c r="C8" s="13">
        <v>0.8292106848862778</v>
      </c>
      <c r="D8" s="6">
        <v>0.79846488558070372</v>
      </c>
      <c r="E8" s="13">
        <v>0.95419835270807429</v>
      </c>
      <c r="F8" s="13">
        <v>0.88845197212853988</v>
      </c>
      <c r="G8" s="6">
        <v>0.20711821485494594</v>
      </c>
      <c r="H8" s="6">
        <v>1</v>
      </c>
      <c r="I8" s="6"/>
    </row>
    <row r="9" spans="1:9" ht="18" x14ac:dyDescent="0.35">
      <c r="A9" s="6" t="s">
        <v>32</v>
      </c>
      <c r="B9" s="6">
        <v>0.57950726424245624</v>
      </c>
      <c r="C9" s="6">
        <v>0.61800157830827718</v>
      </c>
      <c r="D9" s="6">
        <v>0.66475794797360854</v>
      </c>
      <c r="E9" s="6">
        <v>0.70532501633338385</v>
      </c>
      <c r="F9" s="6">
        <v>0.67041997681723497</v>
      </c>
      <c r="G9" s="6">
        <v>-7.5963421924752986E-2</v>
      </c>
      <c r="H9" s="6">
        <v>0.58813660111829591</v>
      </c>
      <c r="I9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G1" workbookViewId="0">
      <selection activeCell="K3" sqref="K3"/>
    </sheetView>
  </sheetViews>
  <sheetFormatPr defaultRowHeight="14.4" x14ac:dyDescent="0.3"/>
  <cols>
    <col min="1" max="1" width="3.6640625" customWidth="1"/>
    <col min="2" max="2" width="14.5546875" customWidth="1"/>
    <col min="3" max="3" width="22" customWidth="1"/>
    <col min="4" max="4" width="16.5546875" customWidth="1"/>
    <col min="5" max="5" width="14.6640625" customWidth="1"/>
    <col min="6" max="6" width="23.44140625" customWidth="1"/>
    <col min="7" max="7" width="22" customWidth="1"/>
    <col min="8" max="8" width="25.44140625" customWidth="1"/>
    <col min="9" max="9" width="15.88671875" customWidth="1"/>
    <col min="10" max="10" width="15.6640625" customWidth="1"/>
    <col min="11" max="11" width="9.33203125" bestFit="1" customWidth="1"/>
    <col min="12" max="12" width="10" bestFit="1" customWidth="1"/>
    <col min="17" max="17" width="19.88671875" bestFit="1" customWidth="1"/>
  </cols>
  <sheetData>
    <row r="1" spans="1:18" ht="42.6" customHeight="1" x14ac:dyDescent="0.35">
      <c r="A1" s="14" t="s">
        <v>0</v>
      </c>
      <c r="B1" s="15" t="s">
        <v>2</v>
      </c>
      <c r="C1" s="5" t="s">
        <v>4</v>
      </c>
      <c r="D1" s="14" t="s">
        <v>1</v>
      </c>
      <c r="E1" s="14" t="s">
        <v>3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41</v>
      </c>
      <c r="L1" s="16" t="s">
        <v>42</v>
      </c>
      <c r="O1" s="19" t="s">
        <v>43</v>
      </c>
      <c r="P1" s="6">
        <f>_xlfn.VAR.S(L2:L18)</f>
        <v>3996.5486223501571</v>
      </c>
    </row>
    <row r="2" spans="1:18" ht="18" x14ac:dyDescent="0.35">
      <c r="A2" s="6">
        <v>1</v>
      </c>
      <c r="B2" s="17">
        <v>44616</v>
      </c>
      <c r="C2" s="4">
        <v>7526.56</v>
      </c>
      <c r="D2" s="6">
        <v>5142.45</v>
      </c>
      <c r="E2" s="4">
        <v>5664.8</v>
      </c>
      <c r="F2" s="4">
        <v>1136.3699999999999</v>
      </c>
      <c r="G2" s="4">
        <v>4888.13</v>
      </c>
      <c r="H2" s="4">
        <v>22176.49</v>
      </c>
      <c r="I2" s="4">
        <v>772.49</v>
      </c>
      <c r="J2" s="4">
        <v>1388.55</v>
      </c>
      <c r="K2" s="6">
        <f>$R$2+$R$3*D2+$R$4*E2+F2*$R$5+G2*$R$6+H2*$R$7+I2*$R$8+$R$9*J2</f>
        <v>7543.1909894976152</v>
      </c>
      <c r="L2" s="4">
        <f>C2-K2</f>
        <v>-16.630989497614792</v>
      </c>
      <c r="Q2" s="6" t="s">
        <v>33</v>
      </c>
      <c r="R2" s="6">
        <v>3116.6507831827676</v>
      </c>
    </row>
    <row r="3" spans="1:18" ht="18" x14ac:dyDescent="0.35">
      <c r="A3" s="6">
        <v>2</v>
      </c>
      <c r="B3" s="17">
        <v>44617</v>
      </c>
      <c r="C3" s="4">
        <v>8839.1200000000008</v>
      </c>
      <c r="D3" s="6">
        <v>6480.57</v>
      </c>
      <c r="E3" s="4">
        <v>6404.97</v>
      </c>
      <c r="F3" s="4">
        <v>1365.92</v>
      </c>
      <c r="G3" s="4">
        <v>5324.68</v>
      </c>
      <c r="H3" s="4">
        <v>25755.06</v>
      </c>
      <c r="I3" s="4">
        <v>857.3</v>
      </c>
      <c r="J3" s="4">
        <v>1634.85</v>
      </c>
      <c r="K3" s="6">
        <f t="shared" ref="K3:K18" si="0">$R$2+$R$3*D3+$R$4*E3+F3*$R$5+G3*$R$6+H3*$R$7+I3*$R$8+$R$9*J3</f>
        <v>8859.107869706786</v>
      </c>
      <c r="L3" s="4">
        <f t="shared" ref="L3:L17" si="1">C3-K3</f>
        <v>-19.987869706785204</v>
      </c>
      <c r="Q3" s="6" t="s">
        <v>34</v>
      </c>
      <c r="R3" s="6">
        <v>0.93738381245667601</v>
      </c>
    </row>
    <row r="4" spans="1:18" ht="18" x14ac:dyDescent="0.35">
      <c r="A4" s="6">
        <v>3</v>
      </c>
      <c r="B4" s="18" t="s">
        <v>10</v>
      </c>
      <c r="C4" s="4">
        <v>8553.42</v>
      </c>
      <c r="D4" s="6">
        <v>6496.13</v>
      </c>
      <c r="E4" s="4">
        <v>6066.63</v>
      </c>
      <c r="F4" s="4">
        <v>1187.92</v>
      </c>
      <c r="G4" s="4">
        <v>5263.78</v>
      </c>
      <c r="H4" s="4">
        <v>36653.71</v>
      </c>
      <c r="I4" s="4">
        <v>760.47</v>
      </c>
      <c r="J4" s="4">
        <v>1343.05</v>
      </c>
      <c r="K4" s="6">
        <f t="shared" si="0"/>
        <v>8475.9827697404016</v>
      </c>
      <c r="L4" s="4">
        <f t="shared" si="1"/>
        <v>77.437230259598437</v>
      </c>
      <c r="Q4" s="6" t="s">
        <v>35</v>
      </c>
      <c r="R4" s="6">
        <v>-0.11504030461464126</v>
      </c>
    </row>
    <row r="5" spans="1:18" ht="18" x14ac:dyDescent="0.35">
      <c r="A5" s="6">
        <v>4</v>
      </c>
      <c r="B5" s="18" t="s">
        <v>11</v>
      </c>
      <c r="C5" s="4">
        <v>8252.98</v>
      </c>
      <c r="D5" s="6">
        <v>6481.01</v>
      </c>
      <c r="E5" s="4">
        <v>5832.78</v>
      </c>
      <c r="F5" s="4">
        <v>1171.24</v>
      </c>
      <c r="G5" s="4">
        <v>5309.61</v>
      </c>
      <c r="H5" s="4">
        <v>41395.61</v>
      </c>
      <c r="I5" s="4">
        <v>794.28</v>
      </c>
      <c r="J5" s="4">
        <v>1286.99</v>
      </c>
      <c r="K5" s="6">
        <f t="shared" si="0"/>
        <v>8356.0094836541139</v>
      </c>
      <c r="L5" s="4">
        <f t="shared" si="1"/>
        <v>-103.0294836541143</v>
      </c>
      <c r="Q5" s="6" t="s">
        <v>36</v>
      </c>
      <c r="R5" s="6">
        <v>1.9498674077559259</v>
      </c>
    </row>
    <row r="6" spans="1:18" ht="18" x14ac:dyDescent="0.35">
      <c r="A6" s="6">
        <v>5</v>
      </c>
      <c r="B6" s="18" t="s">
        <v>12</v>
      </c>
      <c r="C6" s="4">
        <v>8680.52</v>
      </c>
      <c r="D6" s="6">
        <v>6645.83</v>
      </c>
      <c r="E6" s="4">
        <v>6038.18</v>
      </c>
      <c r="F6" s="4">
        <v>1296.44</v>
      </c>
      <c r="G6" s="4">
        <v>6107.6</v>
      </c>
      <c r="H6" s="4">
        <v>37311.03</v>
      </c>
      <c r="I6" s="4">
        <v>901.76</v>
      </c>
      <c r="J6" s="4">
        <v>1579.67</v>
      </c>
      <c r="K6" s="6">
        <f t="shared" si="0"/>
        <v>8580.8274036029761</v>
      </c>
      <c r="L6" s="4">
        <f t="shared" si="1"/>
        <v>99.692596397024317</v>
      </c>
      <c r="Q6" s="6" t="s">
        <v>37</v>
      </c>
      <c r="R6" s="6">
        <v>-7.0094361724141199E-2</v>
      </c>
    </row>
    <row r="7" spans="1:18" ht="18" x14ac:dyDescent="0.35">
      <c r="A7" s="6">
        <v>6</v>
      </c>
      <c r="B7" s="18" t="s">
        <v>13</v>
      </c>
      <c r="C7" s="4">
        <v>9075.34</v>
      </c>
      <c r="D7" s="6">
        <v>7137.15</v>
      </c>
      <c r="E7" s="4">
        <v>6609.82</v>
      </c>
      <c r="F7" s="4">
        <v>1416.3</v>
      </c>
      <c r="G7" s="4">
        <v>6494.42</v>
      </c>
      <c r="H7" s="4">
        <v>38122.239999999998</v>
      </c>
      <c r="I7" s="4">
        <v>966.9</v>
      </c>
      <c r="J7" s="4">
        <v>1634.23</v>
      </c>
      <c r="K7" s="6">
        <f t="shared" si="0"/>
        <v>9116.0092813952087</v>
      </c>
      <c r="L7" s="4">
        <f t="shared" si="1"/>
        <v>-40.6692813952086</v>
      </c>
      <c r="Q7" s="6" t="s">
        <v>38</v>
      </c>
      <c r="R7" s="6">
        <v>-2.7318161322423786E-2</v>
      </c>
    </row>
    <row r="8" spans="1:18" ht="18" x14ac:dyDescent="0.35">
      <c r="A8" s="6">
        <v>7</v>
      </c>
      <c r="B8" s="18" t="s">
        <v>14</v>
      </c>
      <c r="C8" s="4">
        <v>9171.27</v>
      </c>
      <c r="D8" s="6">
        <v>7182.95</v>
      </c>
      <c r="E8" s="4">
        <v>7160.39</v>
      </c>
      <c r="F8" s="4">
        <v>1480.36</v>
      </c>
      <c r="G8" s="4">
        <v>6698.79</v>
      </c>
      <c r="H8" s="4">
        <v>35582.71</v>
      </c>
      <c r="I8" s="4">
        <v>1003.18</v>
      </c>
      <c r="J8" s="4">
        <v>1613.62</v>
      </c>
      <c r="K8" s="6">
        <f t="shared" si="0"/>
        <v>9284.5346773656565</v>
      </c>
      <c r="L8" s="4">
        <f t="shared" si="1"/>
        <v>-113.2646773656561</v>
      </c>
      <c r="Q8" s="6" t="s">
        <v>39</v>
      </c>
      <c r="R8" s="6">
        <v>-0.12592069193356126</v>
      </c>
    </row>
    <row r="9" spans="1:18" ht="18" x14ac:dyDescent="0.35">
      <c r="A9" s="6">
        <v>8</v>
      </c>
      <c r="B9" s="18" t="s">
        <v>15</v>
      </c>
      <c r="C9" s="4">
        <v>9278.81</v>
      </c>
      <c r="D9" s="6">
        <v>7192.49</v>
      </c>
      <c r="E9" s="4">
        <v>7487.57</v>
      </c>
      <c r="F9" s="4">
        <v>1477.14</v>
      </c>
      <c r="G9" s="4">
        <v>6622.47</v>
      </c>
      <c r="H9" s="4">
        <v>34738.47</v>
      </c>
      <c r="I9" s="4">
        <v>1033.29</v>
      </c>
      <c r="J9" s="4">
        <v>1589.39</v>
      </c>
      <c r="K9" s="6">
        <f t="shared" si="0"/>
        <v>9290.1001584006008</v>
      </c>
      <c r="L9" s="4">
        <f t="shared" si="1"/>
        <v>-11.290158400601285</v>
      </c>
      <c r="Q9" s="6" t="s">
        <v>40</v>
      </c>
      <c r="R9" s="6">
        <v>-0.65699897702788224</v>
      </c>
    </row>
    <row r="10" spans="1:18" ht="18" x14ac:dyDescent="0.35">
      <c r="A10" s="6">
        <v>9</v>
      </c>
      <c r="B10" s="18" t="s">
        <v>16</v>
      </c>
      <c r="C10" s="4">
        <v>9095.94</v>
      </c>
      <c r="D10" s="6">
        <v>6865.91</v>
      </c>
      <c r="E10" s="4">
        <v>7062.27</v>
      </c>
      <c r="F10" s="4">
        <v>1426.09</v>
      </c>
      <c r="G10" s="4">
        <v>6241.01</v>
      </c>
      <c r="H10" s="4">
        <v>33156.480000000003</v>
      </c>
      <c r="I10" s="4">
        <v>984.29</v>
      </c>
      <c r="J10" s="4">
        <v>1509.07</v>
      </c>
      <c r="K10" s="6">
        <f t="shared" si="0"/>
        <v>9062.2507883085364</v>
      </c>
      <c r="L10" s="4">
        <f t="shared" si="1"/>
        <v>33.689211691464152</v>
      </c>
    </row>
    <row r="11" spans="1:18" ht="18" x14ac:dyDescent="0.35">
      <c r="A11" s="6">
        <v>10</v>
      </c>
      <c r="B11" s="18" t="s">
        <v>17</v>
      </c>
      <c r="C11" s="4">
        <v>9023.81</v>
      </c>
      <c r="D11" s="6">
        <v>6766.87</v>
      </c>
      <c r="E11" s="4">
        <v>6788.57</v>
      </c>
      <c r="F11" s="4">
        <v>1427.67</v>
      </c>
      <c r="G11" s="4">
        <v>6177.8</v>
      </c>
      <c r="H11" s="4">
        <v>35470.78</v>
      </c>
      <c r="I11" s="4">
        <v>991.44</v>
      </c>
      <c r="J11" s="4">
        <v>1485.62</v>
      </c>
      <c r="K11" s="6">
        <f t="shared" si="0"/>
        <v>8959.6941543201865</v>
      </c>
      <c r="L11" s="4">
        <f t="shared" si="1"/>
        <v>64.115845679812992</v>
      </c>
    </row>
    <row r="12" spans="1:18" ht="18" x14ac:dyDescent="0.35">
      <c r="A12" s="6">
        <v>11</v>
      </c>
      <c r="B12" s="18" t="s">
        <v>18</v>
      </c>
      <c r="C12" s="4">
        <v>9024.14</v>
      </c>
      <c r="D12" s="6">
        <v>6774.05</v>
      </c>
      <c r="E12" s="4">
        <v>6902.9</v>
      </c>
      <c r="F12" s="4">
        <v>1436.5</v>
      </c>
      <c r="G12" s="4">
        <v>6143.59</v>
      </c>
      <c r="H12" s="4">
        <v>34764.85</v>
      </c>
      <c r="I12" s="4">
        <v>1007.51</v>
      </c>
      <c r="J12" s="4">
        <v>1493.93</v>
      </c>
      <c r="K12" s="6">
        <f t="shared" si="0"/>
        <v>8984.6887719959668</v>
      </c>
      <c r="L12" s="4">
        <f t="shared" si="1"/>
        <v>39.4512280040326</v>
      </c>
    </row>
    <row r="13" spans="1:18" ht="18" x14ac:dyDescent="0.35">
      <c r="A13" s="6">
        <v>12</v>
      </c>
      <c r="B13" s="18" t="s">
        <v>19</v>
      </c>
      <c r="C13" s="4">
        <v>8870.51</v>
      </c>
      <c r="D13" s="6">
        <v>6652.84</v>
      </c>
      <c r="E13" s="4">
        <v>6720.84</v>
      </c>
      <c r="F13" s="4">
        <v>1427.91</v>
      </c>
      <c r="G13" s="4">
        <v>6161.12</v>
      </c>
      <c r="H13" s="4">
        <v>33552.69</v>
      </c>
      <c r="I13" s="4">
        <v>986.9</v>
      </c>
      <c r="J13" s="4">
        <v>1505.03</v>
      </c>
      <c r="K13" s="6">
        <f t="shared" si="0"/>
        <v>8902.4511219969172</v>
      </c>
      <c r="L13" s="4">
        <f t="shared" si="1"/>
        <v>-31.941121996916991</v>
      </c>
    </row>
    <row r="14" spans="1:18" ht="18" x14ac:dyDescent="0.35">
      <c r="A14" s="6">
        <v>13</v>
      </c>
      <c r="B14" s="18" t="s">
        <v>20</v>
      </c>
      <c r="C14" s="4">
        <v>8876.5300000000007</v>
      </c>
      <c r="D14" s="6">
        <v>6597.73</v>
      </c>
      <c r="E14" s="4">
        <v>6582.65</v>
      </c>
      <c r="F14" s="4">
        <v>1405.88</v>
      </c>
      <c r="G14" s="4">
        <v>6123.05</v>
      </c>
      <c r="H14" s="4">
        <v>33168.589999999997</v>
      </c>
      <c r="I14" s="4">
        <v>974.74</v>
      </c>
      <c r="J14" s="4">
        <v>1478.61</v>
      </c>
      <c r="K14" s="6">
        <f t="shared" si="0"/>
        <v>8855.7842474960344</v>
      </c>
      <c r="L14" s="4">
        <f t="shared" si="1"/>
        <v>20.745752503966287</v>
      </c>
    </row>
    <row r="15" spans="1:18" ht="18" x14ac:dyDescent="0.35">
      <c r="A15" s="6">
        <v>14</v>
      </c>
      <c r="B15" s="18" t="s">
        <v>21</v>
      </c>
      <c r="C15" s="4">
        <v>8924.2999999999993</v>
      </c>
      <c r="D15" s="6">
        <v>6555.2</v>
      </c>
      <c r="E15" s="4">
        <v>6476.97</v>
      </c>
      <c r="F15" s="4">
        <v>1405.7</v>
      </c>
      <c r="G15" s="4">
        <v>5963.48</v>
      </c>
      <c r="H15" s="4">
        <v>32828.53</v>
      </c>
      <c r="I15" s="4">
        <v>947.71</v>
      </c>
      <c r="J15" s="4">
        <v>1470.14</v>
      </c>
      <c r="K15" s="6">
        <f t="shared" si="0"/>
        <v>8857.1669860885449</v>
      </c>
      <c r="L15" s="4">
        <f t="shared" si="1"/>
        <v>67.133013911454327</v>
      </c>
    </row>
    <row r="16" spans="1:18" ht="18" x14ac:dyDescent="0.35">
      <c r="A16" s="6">
        <v>15</v>
      </c>
      <c r="B16" s="18" t="s">
        <v>22</v>
      </c>
      <c r="C16" s="4">
        <v>8836.92</v>
      </c>
      <c r="D16" s="6">
        <v>6536.29</v>
      </c>
      <c r="E16" s="4">
        <v>6446.72</v>
      </c>
      <c r="F16" s="4">
        <v>1393.93</v>
      </c>
      <c r="G16" s="4">
        <v>5883.54</v>
      </c>
      <c r="H16" s="4">
        <v>34182.58</v>
      </c>
      <c r="I16" s="4">
        <v>959.68</v>
      </c>
      <c r="J16" s="4">
        <v>1467.04</v>
      </c>
      <c r="K16" s="6">
        <f t="shared" si="0"/>
        <v>8789.1137011042356</v>
      </c>
      <c r="L16" s="4">
        <f t="shared" si="1"/>
        <v>47.806298895764485</v>
      </c>
    </row>
    <row r="17" spans="1:12" ht="18" x14ac:dyDescent="0.35">
      <c r="A17" s="6">
        <v>16</v>
      </c>
      <c r="B17" s="18" t="s">
        <v>23</v>
      </c>
      <c r="C17" s="4">
        <v>8469.74</v>
      </c>
      <c r="D17" s="6">
        <v>6236.9</v>
      </c>
      <c r="E17" s="4">
        <v>6126.31</v>
      </c>
      <c r="F17" s="4">
        <v>1346.33</v>
      </c>
      <c r="G17" s="4">
        <v>5699.12</v>
      </c>
      <c r="H17" s="4">
        <v>32226.18</v>
      </c>
      <c r="I17" s="4">
        <v>944.96</v>
      </c>
      <c r="J17" s="4">
        <v>1431.05</v>
      </c>
      <c r="K17" s="6">
        <f t="shared" si="0"/>
        <v>8544.3877356540797</v>
      </c>
      <c r="L17" s="4">
        <f t="shared" si="1"/>
        <v>-74.647735654079952</v>
      </c>
    </row>
    <row r="18" spans="1:12" ht="18" x14ac:dyDescent="0.35">
      <c r="A18" s="6">
        <v>17</v>
      </c>
      <c r="B18" s="18" t="s">
        <v>24</v>
      </c>
      <c r="C18" s="4">
        <v>8551.6299999999992</v>
      </c>
      <c r="D18" s="6">
        <v>6255.28</v>
      </c>
      <c r="E18" s="4">
        <v>6145.71</v>
      </c>
      <c r="F18" s="4">
        <v>1365.66</v>
      </c>
      <c r="G18" s="4">
        <v>5678.42</v>
      </c>
      <c r="H18" s="4">
        <v>32326.639999999999</v>
      </c>
      <c r="I18" s="4">
        <v>945.15</v>
      </c>
      <c r="J18" s="4">
        <v>1439.45</v>
      </c>
      <c r="K18" s="6">
        <f t="shared" si="0"/>
        <v>8590.2398596721669</v>
      </c>
      <c r="L18" s="4">
        <f>C18-K18</f>
        <v>-38.609859672167659</v>
      </c>
    </row>
    <row r="19" spans="1:12" x14ac:dyDescent="0.3">
      <c r="A19" s="2">
        <v>19</v>
      </c>
      <c r="B19" s="2"/>
      <c r="C19" s="3"/>
      <c r="D19" s="3"/>
      <c r="E19" s="3"/>
      <c r="F19" s="3"/>
      <c r="G19" s="3"/>
      <c r="H19" s="3"/>
      <c r="I19" s="3"/>
      <c r="J19" s="3"/>
      <c r="K19" s="2"/>
      <c r="L19" s="2"/>
    </row>
    <row r="20" spans="1:12" x14ac:dyDescent="0.3">
      <c r="A20" s="2">
        <v>20</v>
      </c>
      <c r="B20" s="2"/>
      <c r="C20" s="3"/>
      <c r="D20" s="3"/>
      <c r="E20" s="3"/>
      <c r="F20" s="3"/>
      <c r="G20" s="3"/>
      <c r="H20" s="3"/>
      <c r="I20" s="3"/>
      <c r="J20" s="3"/>
      <c r="K20" s="2"/>
      <c r="L20" s="2"/>
    </row>
    <row r="21" spans="1:12" x14ac:dyDescent="0.3">
      <c r="A21" s="2">
        <v>21</v>
      </c>
      <c r="B21" s="2"/>
      <c r="C21" s="3"/>
      <c r="D21" s="3"/>
      <c r="E21" s="3"/>
      <c r="F21" s="3"/>
      <c r="G21" s="3"/>
      <c r="H21" s="3"/>
      <c r="I21" s="3"/>
      <c r="J21" s="3"/>
      <c r="K21" s="2"/>
      <c r="L21" s="2"/>
    </row>
    <row r="22" spans="1:12" x14ac:dyDescent="0.3">
      <c r="A22" s="2">
        <v>22</v>
      </c>
      <c r="B22" s="2"/>
      <c r="C22" s="3"/>
      <c r="D22" s="3"/>
      <c r="E22" s="3"/>
      <c r="F22" s="3"/>
      <c r="G22" s="3"/>
      <c r="H22" s="3"/>
      <c r="I22" s="3"/>
      <c r="J22" s="3"/>
      <c r="K22" s="2"/>
      <c r="L22" s="2"/>
    </row>
    <row r="23" spans="1:12" x14ac:dyDescent="0.3">
      <c r="A23" s="2">
        <v>23</v>
      </c>
      <c r="B23" s="2"/>
      <c r="C23" s="3"/>
      <c r="D23" s="3"/>
      <c r="E23" s="3"/>
      <c r="F23" s="3"/>
      <c r="G23" s="3"/>
      <c r="H23" s="3"/>
      <c r="I23" s="3"/>
      <c r="J23" s="3"/>
      <c r="K23" s="2"/>
      <c r="L23" s="2"/>
    </row>
    <row r="24" spans="1:12" x14ac:dyDescent="0.3">
      <c r="A24" s="2">
        <v>24</v>
      </c>
      <c r="B24" s="2"/>
      <c r="C24" s="3"/>
      <c r="D24" s="3"/>
      <c r="E24" s="3"/>
      <c r="F24" s="3"/>
      <c r="G24" s="3"/>
      <c r="H24" s="3"/>
      <c r="I24" s="3"/>
      <c r="J24" s="3"/>
      <c r="K24" s="2"/>
      <c r="L24" s="2"/>
    </row>
    <row r="25" spans="1:12" x14ac:dyDescent="0.3">
      <c r="A25" s="2">
        <v>25</v>
      </c>
      <c r="B25" s="2"/>
      <c r="C25" s="3"/>
      <c r="D25" s="3"/>
      <c r="E25" s="3"/>
      <c r="F25" s="3"/>
      <c r="G25" s="3"/>
      <c r="H25" s="3"/>
      <c r="I25" s="3"/>
      <c r="J25" s="3"/>
      <c r="K25" s="2"/>
      <c r="L25" s="2"/>
    </row>
    <row r="26" spans="1:12" x14ac:dyDescent="0.3">
      <c r="A26" s="2">
        <v>26</v>
      </c>
      <c r="B26" s="2"/>
      <c r="C26" s="3"/>
      <c r="D26" s="3"/>
      <c r="E26" s="3"/>
      <c r="F26" s="3"/>
      <c r="G26" s="3"/>
      <c r="H26" s="3"/>
      <c r="I26" s="3"/>
      <c r="J26" s="3"/>
      <c r="K26" s="2"/>
      <c r="L26" s="2"/>
    </row>
    <row r="27" spans="1:12" x14ac:dyDescent="0.3">
      <c r="A27" s="2"/>
      <c r="B27" s="2"/>
      <c r="C27" s="3"/>
      <c r="D27" s="3"/>
      <c r="E27" s="3"/>
      <c r="F27" s="3"/>
      <c r="G27" s="3"/>
      <c r="H27" s="3"/>
      <c r="I27" s="3"/>
      <c r="J27" s="3"/>
      <c r="K27" s="2"/>
      <c r="L27" s="2"/>
    </row>
    <row r="28" spans="1:12" x14ac:dyDescent="0.3">
      <c r="A28" s="2"/>
      <c r="B28" s="2"/>
      <c r="C28" s="3"/>
      <c r="D28" s="3"/>
      <c r="E28" s="3"/>
      <c r="F28" s="3"/>
      <c r="G28" s="3"/>
      <c r="H28" s="3"/>
      <c r="I28" s="3"/>
      <c r="J28" s="3"/>
      <c r="K28" s="2"/>
      <c r="L28" s="2"/>
    </row>
    <row r="29" spans="1:12" x14ac:dyDescent="0.3">
      <c r="C29" s="1"/>
      <c r="D29" s="1"/>
      <c r="E29" s="1"/>
      <c r="F29" s="1"/>
      <c r="G29" s="1"/>
      <c r="H29" s="1"/>
      <c r="I29" s="1"/>
      <c r="J29" s="1"/>
    </row>
    <row r="30" spans="1:12" x14ac:dyDescent="0.3">
      <c r="C30" s="1"/>
      <c r="D30" s="1"/>
      <c r="E30" s="1"/>
      <c r="F30" s="1"/>
      <c r="G30" s="1"/>
      <c r="H30" s="1"/>
      <c r="I30" s="1"/>
      <c r="J30" s="1"/>
    </row>
    <row r="31" spans="1:12" x14ac:dyDescent="0.3">
      <c r="C31" s="1"/>
      <c r="D31" s="1"/>
      <c r="E31" s="1"/>
      <c r="F31" s="1"/>
      <c r="G31" s="1"/>
      <c r="H31" s="1"/>
      <c r="I31" s="1"/>
      <c r="J31" s="1"/>
    </row>
    <row r="32" spans="1:12" x14ac:dyDescent="0.3">
      <c r="C32" s="1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7068-F75E-411D-B82F-7AC1FABD993A}">
  <dimension ref="A1:I18"/>
  <sheetViews>
    <sheetView workbookViewId="0">
      <selection activeCell="B2" sqref="B2:B18"/>
    </sheetView>
  </sheetViews>
  <sheetFormatPr defaultRowHeight="14.4" x14ac:dyDescent="0.3"/>
  <cols>
    <col min="1" max="1" width="13.109375" bestFit="1" customWidth="1"/>
    <col min="2" max="2" width="10.21875" bestFit="1" customWidth="1"/>
    <col min="4" max="6" width="10.21875" bestFit="1" customWidth="1"/>
    <col min="7" max="7" width="11.5546875" bestFit="1" customWidth="1"/>
    <col min="8" max="9" width="10.21875" bestFit="1" customWidth="1"/>
  </cols>
  <sheetData>
    <row r="1" spans="1:9" ht="72" x14ac:dyDescent="0.35">
      <c r="A1" s="15" t="s">
        <v>2</v>
      </c>
      <c r="B1" s="5" t="s">
        <v>4</v>
      </c>
      <c r="C1" s="14" t="s">
        <v>1</v>
      </c>
      <c r="D1" s="14" t="s">
        <v>3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</row>
    <row r="2" spans="1:9" ht="18" x14ac:dyDescent="0.35">
      <c r="A2" s="17">
        <v>44616</v>
      </c>
      <c r="B2" s="4">
        <v>7526.56</v>
      </c>
      <c r="C2" s="6">
        <v>5142.45</v>
      </c>
      <c r="D2" s="4">
        <v>5664.8</v>
      </c>
      <c r="E2" s="4">
        <v>1136.3699999999999</v>
      </c>
      <c r="F2" s="4">
        <v>4888.13</v>
      </c>
      <c r="G2" s="4">
        <v>22176.49</v>
      </c>
      <c r="H2" s="4">
        <v>772.49</v>
      </c>
      <c r="I2" s="4">
        <v>1388.55</v>
      </c>
    </row>
    <row r="3" spans="1:9" ht="18" x14ac:dyDescent="0.35">
      <c r="A3" s="17">
        <v>44617</v>
      </c>
      <c r="B3" s="4">
        <v>8839.1200000000008</v>
      </c>
      <c r="C3" s="6">
        <v>6480.57</v>
      </c>
      <c r="D3" s="4">
        <v>6404.97</v>
      </c>
      <c r="E3" s="4">
        <v>1365.92</v>
      </c>
      <c r="F3" s="4">
        <v>5324.68</v>
      </c>
      <c r="G3" s="4">
        <v>25755.06</v>
      </c>
      <c r="H3" s="4">
        <v>857.3</v>
      </c>
      <c r="I3" s="4">
        <v>1634.85</v>
      </c>
    </row>
    <row r="4" spans="1:9" ht="18" x14ac:dyDescent="0.35">
      <c r="A4" s="18" t="s">
        <v>10</v>
      </c>
      <c r="B4" s="4">
        <v>8553.42</v>
      </c>
      <c r="C4" s="6">
        <v>6496.13</v>
      </c>
      <c r="D4" s="4">
        <v>6066.63</v>
      </c>
      <c r="E4" s="4">
        <v>1187.92</v>
      </c>
      <c r="F4" s="4">
        <v>5263.78</v>
      </c>
      <c r="G4" s="4">
        <v>36653.71</v>
      </c>
      <c r="H4" s="4">
        <v>760.47</v>
      </c>
      <c r="I4" s="4">
        <v>1343.05</v>
      </c>
    </row>
    <row r="5" spans="1:9" ht="18" x14ac:dyDescent="0.35">
      <c r="A5" s="18" t="s">
        <v>11</v>
      </c>
      <c r="B5" s="4">
        <v>8252.98</v>
      </c>
      <c r="C5" s="6">
        <v>6481.01</v>
      </c>
      <c r="D5" s="4">
        <v>5832.78</v>
      </c>
      <c r="E5" s="4">
        <v>1171.24</v>
      </c>
      <c r="F5" s="4">
        <v>5309.61</v>
      </c>
      <c r="G5" s="4">
        <v>41395.61</v>
      </c>
      <c r="H5" s="4">
        <v>794.28</v>
      </c>
      <c r="I5" s="4">
        <v>1286.99</v>
      </c>
    </row>
    <row r="6" spans="1:9" ht="18" x14ac:dyDescent="0.35">
      <c r="A6" s="18" t="s">
        <v>12</v>
      </c>
      <c r="B6" s="4">
        <v>8680.52</v>
      </c>
      <c r="C6" s="6">
        <v>6645.83</v>
      </c>
      <c r="D6" s="4">
        <v>6038.18</v>
      </c>
      <c r="E6" s="4">
        <v>1296.44</v>
      </c>
      <c r="F6" s="4">
        <v>6107.6</v>
      </c>
      <c r="G6" s="4">
        <v>37311.03</v>
      </c>
      <c r="H6" s="4">
        <v>901.76</v>
      </c>
      <c r="I6" s="4">
        <v>1579.67</v>
      </c>
    </row>
    <row r="7" spans="1:9" ht="18" x14ac:dyDescent="0.35">
      <c r="A7" s="18" t="s">
        <v>13</v>
      </c>
      <c r="B7" s="4">
        <v>9075.34</v>
      </c>
      <c r="C7" s="6">
        <v>7137.15</v>
      </c>
      <c r="D7" s="4">
        <v>6609.82</v>
      </c>
      <c r="E7" s="4">
        <v>1416.3</v>
      </c>
      <c r="F7" s="4">
        <v>6494.42</v>
      </c>
      <c r="G7" s="4">
        <v>38122.239999999998</v>
      </c>
      <c r="H7" s="4">
        <v>966.9</v>
      </c>
      <c r="I7" s="4">
        <v>1634.23</v>
      </c>
    </row>
    <row r="8" spans="1:9" ht="18" x14ac:dyDescent="0.35">
      <c r="A8" s="18" t="s">
        <v>14</v>
      </c>
      <c r="B8" s="4">
        <v>9171.27</v>
      </c>
      <c r="C8" s="6">
        <v>7182.95</v>
      </c>
      <c r="D8" s="4">
        <v>7160.39</v>
      </c>
      <c r="E8" s="4">
        <v>1480.36</v>
      </c>
      <c r="F8" s="4">
        <v>6698.79</v>
      </c>
      <c r="G8" s="4">
        <v>35582.71</v>
      </c>
      <c r="H8" s="4">
        <v>1003.18</v>
      </c>
      <c r="I8" s="4">
        <v>1613.62</v>
      </c>
    </row>
    <row r="9" spans="1:9" ht="18" x14ac:dyDescent="0.35">
      <c r="A9" s="18" t="s">
        <v>15</v>
      </c>
      <c r="B9" s="4">
        <v>9278.81</v>
      </c>
      <c r="C9" s="6">
        <v>7192.49</v>
      </c>
      <c r="D9" s="4">
        <v>7487.57</v>
      </c>
      <c r="E9" s="4">
        <v>1477.14</v>
      </c>
      <c r="F9" s="4">
        <v>6622.47</v>
      </c>
      <c r="G9" s="4">
        <v>34738.47</v>
      </c>
      <c r="H9" s="4">
        <v>1033.29</v>
      </c>
      <c r="I9" s="4">
        <v>1589.39</v>
      </c>
    </row>
    <row r="10" spans="1:9" ht="18" x14ac:dyDescent="0.35">
      <c r="A10" s="18" t="s">
        <v>16</v>
      </c>
      <c r="B10" s="4">
        <v>9095.94</v>
      </c>
      <c r="C10" s="6">
        <v>6865.91</v>
      </c>
      <c r="D10" s="4">
        <v>7062.27</v>
      </c>
      <c r="E10" s="4">
        <v>1426.09</v>
      </c>
      <c r="F10" s="4">
        <v>6241.01</v>
      </c>
      <c r="G10" s="4">
        <v>33156.480000000003</v>
      </c>
      <c r="H10" s="4">
        <v>984.29</v>
      </c>
      <c r="I10" s="4">
        <v>1509.07</v>
      </c>
    </row>
    <row r="11" spans="1:9" ht="18" x14ac:dyDescent="0.35">
      <c r="A11" s="18" t="s">
        <v>17</v>
      </c>
      <c r="B11" s="4">
        <v>9023.81</v>
      </c>
      <c r="C11" s="6">
        <v>6766.87</v>
      </c>
      <c r="D11" s="4">
        <v>6788.57</v>
      </c>
      <c r="E11" s="4">
        <v>1427.67</v>
      </c>
      <c r="F11" s="4">
        <v>6177.8</v>
      </c>
      <c r="G11" s="4">
        <v>35470.78</v>
      </c>
      <c r="H11" s="4">
        <v>991.44</v>
      </c>
      <c r="I11" s="4">
        <v>1485.62</v>
      </c>
    </row>
    <row r="12" spans="1:9" ht="18" x14ac:dyDescent="0.35">
      <c r="A12" s="18" t="s">
        <v>18</v>
      </c>
      <c r="B12" s="4">
        <v>9024.14</v>
      </c>
      <c r="C12" s="6">
        <v>6774.05</v>
      </c>
      <c r="D12" s="4">
        <v>6902.9</v>
      </c>
      <c r="E12" s="4">
        <v>1436.5</v>
      </c>
      <c r="F12" s="4">
        <v>6143.59</v>
      </c>
      <c r="G12" s="4">
        <v>34764.85</v>
      </c>
      <c r="H12" s="4">
        <v>1007.51</v>
      </c>
      <c r="I12" s="4">
        <v>1493.93</v>
      </c>
    </row>
    <row r="13" spans="1:9" ht="18" x14ac:dyDescent="0.35">
      <c r="A13" s="18" t="s">
        <v>19</v>
      </c>
      <c r="B13" s="4">
        <v>8870.51</v>
      </c>
      <c r="C13" s="6">
        <v>6652.84</v>
      </c>
      <c r="D13" s="4">
        <v>6720.84</v>
      </c>
      <c r="E13" s="4">
        <v>1427.91</v>
      </c>
      <c r="F13" s="4">
        <v>6161.12</v>
      </c>
      <c r="G13" s="4">
        <v>33552.69</v>
      </c>
      <c r="H13" s="4">
        <v>986.9</v>
      </c>
      <c r="I13" s="4">
        <v>1505.03</v>
      </c>
    </row>
    <row r="14" spans="1:9" ht="18" x14ac:dyDescent="0.35">
      <c r="A14" s="18" t="s">
        <v>20</v>
      </c>
      <c r="B14" s="4">
        <v>8876.5300000000007</v>
      </c>
      <c r="C14" s="6">
        <v>6597.73</v>
      </c>
      <c r="D14" s="4">
        <v>6582.65</v>
      </c>
      <c r="E14" s="4">
        <v>1405.88</v>
      </c>
      <c r="F14" s="4">
        <v>6123.05</v>
      </c>
      <c r="G14" s="4">
        <v>33168.589999999997</v>
      </c>
      <c r="H14" s="4">
        <v>974.74</v>
      </c>
      <c r="I14" s="4">
        <v>1478.61</v>
      </c>
    </row>
    <row r="15" spans="1:9" ht="18" x14ac:dyDescent="0.35">
      <c r="A15" s="18" t="s">
        <v>21</v>
      </c>
      <c r="B15" s="4">
        <v>8924.2999999999993</v>
      </c>
      <c r="C15" s="6">
        <v>6555.2</v>
      </c>
      <c r="D15" s="4">
        <v>6476.97</v>
      </c>
      <c r="E15" s="4">
        <v>1405.7</v>
      </c>
      <c r="F15" s="4">
        <v>5963.48</v>
      </c>
      <c r="G15" s="4">
        <v>32828.53</v>
      </c>
      <c r="H15" s="4">
        <v>947.71</v>
      </c>
      <c r="I15" s="4">
        <v>1470.14</v>
      </c>
    </row>
    <row r="16" spans="1:9" ht="18" x14ac:dyDescent="0.35">
      <c r="A16" s="18" t="s">
        <v>22</v>
      </c>
      <c r="B16" s="4">
        <v>8836.92</v>
      </c>
      <c r="C16" s="6">
        <v>6536.29</v>
      </c>
      <c r="D16" s="4">
        <v>6446.72</v>
      </c>
      <c r="E16" s="4">
        <v>1393.93</v>
      </c>
      <c r="F16" s="4">
        <v>5883.54</v>
      </c>
      <c r="G16" s="4">
        <v>34182.58</v>
      </c>
      <c r="H16" s="4">
        <v>959.68</v>
      </c>
      <c r="I16" s="4">
        <v>1467.04</v>
      </c>
    </row>
    <row r="17" spans="1:9" ht="18" x14ac:dyDescent="0.35">
      <c r="A17" s="18" t="s">
        <v>23</v>
      </c>
      <c r="B17" s="4">
        <v>8469.74</v>
      </c>
      <c r="C17" s="6">
        <v>6236.9</v>
      </c>
      <c r="D17" s="4">
        <v>6126.31</v>
      </c>
      <c r="E17" s="4">
        <v>1346.33</v>
      </c>
      <c r="F17" s="4">
        <v>5699.12</v>
      </c>
      <c r="G17" s="4">
        <v>32226.18</v>
      </c>
      <c r="H17" s="4">
        <v>944.96</v>
      </c>
      <c r="I17" s="4">
        <v>1431.05</v>
      </c>
    </row>
    <row r="18" spans="1:9" ht="18" x14ac:dyDescent="0.35">
      <c r="A18" s="18" t="s">
        <v>24</v>
      </c>
      <c r="B18" s="4">
        <v>8551.6299999999992</v>
      </c>
      <c r="C18" s="6">
        <v>6255.28</v>
      </c>
      <c r="D18" s="4">
        <v>6145.71</v>
      </c>
      <c r="E18" s="4">
        <v>1365.66</v>
      </c>
      <c r="F18" s="4">
        <v>5678.42</v>
      </c>
      <c r="G18" s="4">
        <v>32326.639999999999</v>
      </c>
      <c r="H18" s="4">
        <v>945.15</v>
      </c>
      <c r="I18" s="4">
        <v>1439.45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3831-B174-4411-9306-187874F02F55}">
  <dimension ref="A1:B8"/>
  <sheetViews>
    <sheetView workbookViewId="0">
      <selection activeCell="I8" sqref="I8"/>
    </sheetView>
  </sheetViews>
  <sheetFormatPr defaultRowHeight="14.4" x14ac:dyDescent="0.3"/>
  <cols>
    <col min="1" max="1" width="14.88671875" bestFit="1" customWidth="1"/>
    <col min="2" max="2" width="12" bestFit="1" customWidth="1"/>
  </cols>
  <sheetData>
    <row r="1" spans="1:2" ht="18" x14ac:dyDescent="0.35">
      <c r="A1" s="10" t="s">
        <v>44</v>
      </c>
      <c r="B1" s="20" t="s">
        <v>43</v>
      </c>
    </row>
    <row r="2" spans="1:2" ht="18" x14ac:dyDescent="0.35">
      <c r="A2" s="6">
        <v>1</v>
      </c>
      <c r="B2" s="6">
        <f>данные!P1</f>
        <v>3996.5486223501571</v>
      </c>
    </row>
    <row r="3" spans="1:2" ht="18" x14ac:dyDescent="0.35">
      <c r="A3" s="6">
        <v>2</v>
      </c>
      <c r="B3" s="6">
        <v>3731.5836104352998</v>
      </c>
    </row>
    <row r="4" spans="1:2" ht="18" x14ac:dyDescent="0.35">
      <c r="A4" s="6">
        <v>3</v>
      </c>
      <c r="B4" s="6">
        <v>2906.3127157824351</v>
      </c>
    </row>
    <row r="5" spans="1:2" ht="18" x14ac:dyDescent="0.35">
      <c r="A5" s="6">
        <v>4</v>
      </c>
      <c r="B5" s="6">
        <v>2800.1781160215442</v>
      </c>
    </row>
    <row r="6" spans="1:2" ht="18" x14ac:dyDescent="0.35">
      <c r="A6" s="6">
        <v>5</v>
      </c>
      <c r="B6" s="6">
        <v>2804.7347818537596</v>
      </c>
    </row>
    <row r="7" spans="1:2" ht="18" x14ac:dyDescent="0.35">
      <c r="A7" s="6">
        <v>6</v>
      </c>
      <c r="B7" s="22">
        <v>2727.923647837752</v>
      </c>
    </row>
    <row r="8" spans="1:2" ht="18" x14ac:dyDescent="0.35">
      <c r="A8" s="6">
        <v>7</v>
      </c>
      <c r="B8" s="6">
        <v>2732.7279071425642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C649-8B6E-40E0-97FC-D16F1822085B}">
  <dimension ref="A1:R18"/>
  <sheetViews>
    <sheetView workbookViewId="0">
      <selection activeCell="L1" sqref="L1"/>
    </sheetView>
  </sheetViews>
  <sheetFormatPr defaultRowHeight="14.4" x14ac:dyDescent="0.3"/>
  <cols>
    <col min="1" max="1" width="11.109375" bestFit="1" customWidth="1"/>
    <col min="2" max="3" width="17.109375" bestFit="1" customWidth="1"/>
    <col min="4" max="7" width="16.88671875" bestFit="1" customWidth="1"/>
    <col min="8" max="8" width="16.88671875" customWidth="1"/>
    <col min="9" max="9" width="17.109375" bestFit="1" customWidth="1"/>
    <col min="10" max="10" width="8.5546875" bestFit="1" customWidth="1"/>
    <col min="17" max="17" width="19.88671875" bestFit="1" customWidth="1"/>
    <col min="18" max="18" width="14.33203125" bestFit="1" customWidth="1"/>
  </cols>
  <sheetData>
    <row r="1" spans="1:18" ht="72" x14ac:dyDescent="0.35">
      <c r="A1" s="9" t="s">
        <v>4</v>
      </c>
      <c r="B1" s="9" t="s">
        <v>41</v>
      </c>
      <c r="C1" s="10" t="s">
        <v>45</v>
      </c>
      <c r="D1" s="10" t="s">
        <v>50</v>
      </c>
      <c r="E1" s="10" t="s">
        <v>52</v>
      </c>
      <c r="F1" s="10" t="s">
        <v>53</v>
      </c>
      <c r="G1" s="10" t="s">
        <v>57</v>
      </c>
      <c r="H1" s="10" t="s">
        <v>58</v>
      </c>
      <c r="I1" s="10" t="s">
        <v>59</v>
      </c>
      <c r="J1" s="11" t="s">
        <v>42</v>
      </c>
      <c r="K1" s="20" t="s">
        <v>43</v>
      </c>
      <c r="L1" s="6">
        <f>_xlfn.VAR.S(J2:J18)</f>
        <v>2732.7279071425642</v>
      </c>
      <c r="Q1" s="6" t="s">
        <v>33</v>
      </c>
      <c r="R1" s="6">
        <v>3572828.3789547235</v>
      </c>
    </row>
    <row r="2" spans="1:18" ht="18" x14ac:dyDescent="0.35">
      <c r="A2" s="4">
        <v>7526.56</v>
      </c>
      <c r="B2" s="6">
        <v>7543.1909894976152</v>
      </c>
      <c r="C2" s="6">
        <f>B2*B2</f>
        <v>56899730.304038011</v>
      </c>
      <c r="D2" s="6">
        <f>C2*B2</f>
        <v>429205532934.26392</v>
      </c>
      <c r="E2" s="6">
        <f>D2*B2</f>
        <v>3237579308672261.5</v>
      </c>
      <c r="F2" s="6">
        <f>E2*B2</f>
        <v>2.4421679068960522E+19</v>
      </c>
      <c r="G2" s="6">
        <f>F2*B2</f>
        <v>1.8421738950138552E+23</v>
      </c>
      <c r="H2" s="6">
        <f>G2*B2</f>
        <v>1.3895869525956238E+27</v>
      </c>
      <c r="I2" s="6">
        <f>$R$1+$R$2*B2+$R$3*C2+$R$4*D2+E2*$R$5+F2*$R$6+G2*$R$7+H2*$R$8</f>
        <v>7526.4683991335332</v>
      </c>
      <c r="J2" s="4">
        <f>A2-I2</f>
        <v>9.1600866467160813E-2</v>
      </c>
      <c r="Q2" s="6" t="s">
        <v>34</v>
      </c>
      <c r="R2" s="6">
        <v>0</v>
      </c>
    </row>
    <row r="3" spans="1:18" ht="18" x14ac:dyDescent="0.35">
      <c r="A3" s="4">
        <v>8839.1200000000008</v>
      </c>
      <c r="B3" s="6">
        <v>8859.107869706786</v>
      </c>
      <c r="C3" s="6">
        <f t="shared" ref="C3:C18" si="0">B3*B3</f>
        <v>78483792.247100711</v>
      </c>
      <c r="D3" s="6">
        <f t="shared" ref="D3:D18" si="1">C3*B3</f>
        <v>695296381540.72229</v>
      </c>
      <c r="E3" s="6">
        <f t="shared" ref="E3:E17" si="2">D3*B3</f>
        <v>6159705645486065</v>
      </c>
      <c r="F3" s="6">
        <f t="shared" ref="F3:F18" si="3">E3*B3</f>
        <v>5.4569496759002915E+19</v>
      </c>
      <c r="G3" s="6">
        <f t="shared" ref="G3:G18" si="4">F3*B3</f>
        <v>4.8343705818362169E+23</v>
      </c>
      <c r="H3" s="6">
        <f t="shared" ref="H3:H18" si="5">G3*B3</f>
        <v>4.2828210466624205E+27</v>
      </c>
      <c r="I3" s="6">
        <f t="shared" ref="I3:I18" si="6">$R$1+$R$2*B3+$R$3*C3+$R$4*D3+E3*$R$5+F3*$R$6+G3*$R$7+H3*$R$8</f>
        <v>8885.7750562876463</v>
      </c>
      <c r="J3" s="4">
        <f>A3-I3</f>
        <v>-46.655056287645493</v>
      </c>
      <c r="Q3" s="6" t="s">
        <v>35</v>
      </c>
      <c r="R3" s="6">
        <v>0</v>
      </c>
    </row>
    <row r="4" spans="1:18" ht="18" x14ac:dyDescent="0.35">
      <c r="A4" s="4">
        <v>8553.42</v>
      </c>
      <c r="B4" s="6">
        <v>8475.9827697404016</v>
      </c>
      <c r="C4" s="6">
        <f t="shared" si="0"/>
        <v>71842283.912936166</v>
      </c>
      <c r="D4" s="6">
        <f t="shared" si="1"/>
        <v>608933960584.84497</v>
      </c>
      <c r="E4" s="6">
        <f t="shared" si="2"/>
        <v>5161313757826927</v>
      </c>
      <c r="F4" s="6">
        <f t="shared" si="3"/>
        <v>4.3747206480565117E+19</v>
      </c>
      <c r="G4" s="6">
        <f t="shared" si="4"/>
        <v>3.708005683535456E+23</v>
      </c>
      <c r="H4" s="6">
        <f t="shared" si="5"/>
        <v>3.1428992283746004E+27</v>
      </c>
      <c r="I4" s="6">
        <f t="shared" si="6"/>
        <v>8464.9535906091332</v>
      </c>
      <c r="J4" s="4">
        <f t="shared" ref="J4:J18" si="7">A4-I4</f>
        <v>88.466409390866829</v>
      </c>
      <c r="Q4" s="6" t="s">
        <v>36</v>
      </c>
      <c r="R4" s="6">
        <v>-1.9615649535892463E-4</v>
      </c>
    </row>
    <row r="5" spans="1:18" ht="18" x14ac:dyDescent="0.35">
      <c r="A5" s="4">
        <v>8252.98</v>
      </c>
      <c r="B5" s="6">
        <v>8356.0094836541139</v>
      </c>
      <c r="C5" s="6">
        <f t="shared" si="0"/>
        <v>69822894.490917489</v>
      </c>
      <c r="D5" s="6">
        <f t="shared" si="1"/>
        <v>583440768542.28711</v>
      </c>
      <c r="E5" s="6">
        <f t="shared" si="2"/>
        <v>4875236595089796</v>
      </c>
      <c r="F5" s="6">
        <f t="shared" si="3"/>
        <v>4.0737523223627923E+19</v>
      </c>
      <c r="G5" s="6">
        <f t="shared" si="4"/>
        <v>3.4040313039721462E+23</v>
      </c>
      <c r="H5" s="6">
        <f t="shared" si="5"/>
        <v>2.8444117858646736E+27</v>
      </c>
      <c r="I5" s="6">
        <f t="shared" si="6"/>
        <v>8276.6081865876913</v>
      </c>
      <c r="J5" s="4">
        <f t="shared" si="7"/>
        <v>-23.628186587691744</v>
      </c>
      <c r="Q5" s="6" t="s">
        <v>37</v>
      </c>
      <c r="R5" s="6">
        <v>6.8223380213088956E-8</v>
      </c>
    </row>
    <row r="6" spans="1:18" ht="18" x14ac:dyDescent="0.35">
      <c r="A6" s="4">
        <v>8680.52</v>
      </c>
      <c r="B6" s="6">
        <v>8580.8274036029761</v>
      </c>
      <c r="C6" s="6">
        <f t="shared" si="0"/>
        <v>73630598.930423796</v>
      </c>
      <c r="D6" s="6">
        <f t="shared" si="1"/>
        <v>631811461045.88049</v>
      </c>
      <c r="E6" s="6">
        <f t="shared" si="2"/>
        <v>5421465098852926</v>
      </c>
      <c r="F6" s="6">
        <f t="shared" si="3"/>
        <v>4.6520656287914303E+19</v>
      </c>
      <c r="G6" s="6">
        <f t="shared" si="4"/>
        <v>3.9918572230893018E+23</v>
      </c>
      <c r="H6" s="6">
        <f t="shared" si="5"/>
        <v>3.4253437851155161E+27</v>
      </c>
      <c r="I6" s="6">
        <f t="shared" si="6"/>
        <v>8601.9859671890736</v>
      </c>
      <c r="J6" s="4">
        <f t="shared" si="7"/>
        <v>78.534032810926874</v>
      </c>
      <c r="Q6" s="6" t="s">
        <v>38</v>
      </c>
      <c r="R6" s="6">
        <v>-9.4794074656569163E-12</v>
      </c>
    </row>
    <row r="7" spans="1:18" ht="18" x14ac:dyDescent="0.35">
      <c r="A7" s="4">
        <v>9075.34</v>
      </c>
      <c r="B7" s="6">
        <v>9116.0092813952087</v>
      </c>
      <c r="C7" s="6">
        <f t="shared" si="0"/>
        <v>83101625.218483597</v>
      </c>
      <c r="D7" s="6">
        <f t="shared" si="1"/>
        <v>757555186790.72266</v>
      </c>
      <c r="E7" s="6">
        <f t="shared" si="2"/>
        <v>6905880113953309</v>
      </c>
      <c r="F7" s="6">
        <f t="shared" si="3"/>
        <v>6.2954067215000969E+19</v>
      </c>
      <c r="G7" s="6">
        <f t="shared" si="4"/>
        <v>5.7388986103352668E+23</v>
      </c>
      <c r="H7" s="6">
        <f t="shared" si="5"/>
        <v>5.2315852996802353E+27</v>
      </c>
      <c r="I7" s="6">
        <f t="shared" si="6"/>
        <v>9116.420045375824</v>
      </c>
      <c r="J7" s="4">
        <f t="shared" si="7"/>
        <v>-41.080045375823829</v>
      </c>
      <c r="Q7" s="6" t="s">
        <v>39</v>
      </c>
      <c r="R7" s="6">
        <v>6.090906878908135E-16</v>
      </c>
    </row>
    <row r="8" spans="1:18" ht="18" x14ac:dyDescent="0.35">
      <c r="A8" s="4">
        <v>9171.27</v>
      </c>
      <c r="B8" s="6">
        <v>9284.5346773656565</v>
      </c>
      <c r="C8" s="6">
        <f t="shared" si="0"/>
        <v>86202584.175205395</v>
      </c>
      <c r="D8" s="6">
        <f t="shared" si="1"/>
        <v>800350882053.22644</v>
      </c>
      <c r="E8" s="6">
        <f t="shared" si="2"/>
        <v>7430885518483371</v>
      </c>
      <c r="F8" s="6">
        <f t="shared" si="3"/>
        <v>6.8992314279893131E+19</v>
      </c>
      <c r="G8" s="6">
        <f t="shared" si="4"/>
        <v>6.4056153440337755E+23</v>
      </c>
      <c r="H8" s="6">
        <f t="shared" si="5"/>
        <v>5.947315779154713E+27</v>
      </c>
      <c r="I8" s="6">
        <f t="shared" si="6"/>
        <v>9223.0267249047756</v>
      </c>
      <c r="J8" s="4">
        <f t="shared" si="7"/>
        <v>-51.756724904775183</v>
      </c>
      <c r="Q8" s="6" t="s">
        <v>40</v>
      </c>
      <c r="R8" s="6">
        <v>-1.5079662694453414E-20</v>
      </c>
    </row>
    <row r="9" spans="1:18" ht="18" x14ac:dyDescent="0.35">
      <c r="A9" s="4">
        <v>9278.81</v>
      </c>
      <c r="B9" s="6">
        <v>9290.1001584006008</v>
      </c>
      <c r="C9" s="6">
        <f t="shared" si="0"/>
        <v>86305960.953114867</v>
      </c>
      <c r="D9" s="6">
        <f t="shared" si="1"/>
        <v>801791021521.44849</v>
      </c>
      <c r="E9" s="6">
        <f t="shared" si="2"/>
        <v>7448718896040588</v>
      </c>
      <c r="F9" s="6">
        <f t="shared" si="3"/>
        <v>6.9199344595988218E+19</v>
      </c>
      <c r="G9" s="6">
        <f t="shared" si="4"/>
        <v>6.4286884219240794E+23</v>
      </c>
      <c r="H9" s="6">
        <f t="shared" si="5"/>
        <v>5.9723159326824999E+27</v>
      </c>
      <c r="I9" s="6">
        <f t="shared" si="6"/>
        <v>9224.6952587664127</v>
      </c>
      <c r="J9" s="4">
        <f t="shared" si="7"/>
        <v>54.114741233586756</v>
      </c>
    </row>
    <row r="10" spans="1:18" ht="18" x14ac:dyDescent="0.35">
      <c r="A10" s="4">
        <v>9095.94</v>
      </c>
      <c r="B10" s="6">
        <v>9062.2507883085364</v>
      </c>
      <c r="C10" s="6">
        <f t="shared" si="0"/>
        <v>82124389.350198686</v>
      </c>
      <c r="D10" s="6">
        <f t="shared" si="1"/>
        <v>744231812128.19519</v>
      </c>
      <c r="E10" s="6">
        <f t="shared" si="2"/>
        <v>6744415326143027</v>
      </c>
      <c r="F10" s="6">
        <f t="shared" si="3"/>
        <v>6.111958310601982E+19</v>
      </c>
      <c r="G10" s="6">
        <f t="shared" si="4"/>
        <v>5.5388099018361718E+23</v>
      </c>
      <c r="H10" s="6">
        <f t="shared" si="5"/>
        <v>5.0194084399205977E+27</v>
      </c>
      <c r="I10" s="6">
        <f t="shared" si="6"/>
        <v>9070.2155529111624</v>
      </c>
      <c r="J10" s="4">
        <f t="shared" si="7"/>
        <v>25.724447088838133</v>
      </c>
    </row>
    <row r="11" spans="1:18" ht="18" x14ac:dyDescent="0.35">
      <c r="A11" s="4">
        <v>9023.81</v>
      </c>
      <c r="B11" s="6">
        <v>8959.6941543201865</v>
      </c>
      <c r="C11" s="6">
        <f t="shared" si="0"/>
        <v>80276119.338959321</v>
      </c>
      <c r="D11" s="6">
        <f t="shared" si="1"/>
        <v>719249477172.78345</v>
      </c>
      <c r="E11" s="6">
        <f t="shared" si="2"/>
        <v>6444255336122838</v>
      </c>
      <c r="F11" s="6">
        <f t="shared" si="3"/>
        <v>5.7738556864006463E+19</v>
      </c>
      <c r="G11" s="6">
        <f t="shared" si="4"/>
        <v>5.1731981041332237E+23</v>
      </c>
      <c r="H11" s="6">
        <f t="shared" si="5"/>
        <v>4.6350272812742716E+27</v>
      </c>
      <c r="I11" s="6">
        <f t="shared" si="6"/>
        <v>8977.8446094989777</v>
      </c>
      <c r="J11" s="4">
        <f t="shared" si="7"/>
        <v>45.96539050102183</v>
      </c>
    </row>
    <row r="12" spans="1:18" ht="18" x14ac:dyDescent="0.35">
      <c r="A12" s="4">
        <v>9024.14</v>
      </c>
      <c r="B12" s="6">
        <v>8984.6887719959668</v>
      </c>
      <c r="C12" s="6">
        <f t="shared" si="0"/>
        <v>80724632.32963039</v>
      </c>
      <c r="D12" s="6">
        <f t="shared" si="1"/>
        <v>725285697715.53284</v>
      </c>
      <c r="E12" s="6">
        <f t="shared" si="2"/>
        <v>6516466264754009</v>
      </c>
      <c r="F12" s="6">
        <f t="shared" si="3"/>
        <v>5.8548421282025841E+19</v>
      </c>
      <c r="G12" s="6">
        <f t="shared" si="4"/>
        <v>5.2603934331070728E+23</v>
      </c>
      <c r="H12" s="6">
        <f t="shared" si="5"/>
        <v>4.7262997814718433E+27</v>
      </c>
      <c r="I12" s="6">
        <f t="shared" si="6"/>
        <v>9000.5812279731035</v>
      </c>
      <c r="J12" s="4">
        <f t="shared" si="7"/>
        <v>23.558772026895895</v>
      </c>
    </row>
    <row r="13" spans="1:18" ht="18" x14ac:dyDescent="0.35">
      <c r="A13" s="4">
        <v>8870.51</v>
      </c>
      <c r="B13" s="6">
        <v>8902.4511219969172</v>
      </c>
      <c r="C13" s="6">
        <f t="shared" si="0"/>
        <v>79253635.979544163</v>
      </c>
      <c r="D13" s="6">
        <f t="shared" si="1"/>
        <v>705551620548.42822</v>
      </c>
      <c r="E13" s="6">
        <f t="shared" si="2"/>
        <v>6281138815978098</v>
      </c>
      <c r="F13" s="6">
        <f t="shared" si="3"/>
        <v>5.5917531299722609E+19</v>
      </c>
      <c r="G13" s="6">
        <f t="shared" si="4"/>
        <v>4.9780308925851327E+23</v>
      </c>
      <c r="H13" s="6">
        <f t="shared" si="5"/>
        <v>4.4316676705029829E+27</v>
      </c>
      <c r="I13" s="6">
        <f t="shared" si="6"/>
        <v>8925.5728764012456</v>
      </c>
      <c r="J13" s="4">
        <f t="shared" si="7"/>
        <v>-55.062876401245376</v>
      </c>
    </row>
    <row r="14" spans="1:18" ht="18" x14ac:dyDescent="0.35">
      <c r="A14" s="4">
        <v>8876.5300000000007</v>
      </c>
      <c r="B14" s="6">
        <v>8855.7842474960344</v>
      </c>
      <c r="C14" s="6">
        <f t="shared" si="0"/>
        <v>78424914.638198897</v>
      </c>
      <c r="D14" s="6">
        <f t="shared" si="1"/>
        <v>694514123664.18298</v>
      </c>
      <c r="E14" s="6">
        <f t="shared" si="2"/>
        <v>6150467236008784</v>
      </c>
      <c r="F14" s="6">
        <f t="shared" si="3"/>
        <v>5.4467210863387066E+19</v>
      </c>
      <c r="G14" s="6">
        <f t="shared" si="4"/>
        <v>4.8234986796902809E+23</v>
      </c>
      <c r="H14" s="6">
        <f t="shared" si="5"/>
        <v>4.2715863625419108E+27</v>
      </c>
      <c r="I14" s="6">
        <f t="shared" si="6"/>
        <v>8882.7101257294416</v>
      </c>
      <c r="J14" s="4">
        <f t="shared" si="7"/>
        <v>-6.1801257294409879</v>
      </c>
    </row>
    <row r="15" spans="1:18" ht="18" x14ac:dyDescent="0.35">
      <c r="A15" s="4">
        <v>8924.2999999999993</v>
      </c>
      <c r="B15" s="6">
        <v>8857.1669860885449</v>
      </c>
      <c r="C15" s="6">
        <f t="shared" si="0"/>
        <v>78449407.019456834</v>
      </c>
      <c r="D15" s="6">
        <f t="shared" si="1"/>
        <v>694839497930.95605</v>
      </c>
      <c r="E15" s="6">
        <f t="shared" si="2"/>
        <v>6154309461704404</v>
      </c>
      <c r="F15" s="6">
        <f t="shared" si="3"/>
        <v>5.4509746586380607E+19</v>
      </c>
      <c r="G15" s="6">
        <f t="shared" si="4"/>
        <v>4.8280192788494305E+23</v>
      </c>
      <c r="H15" s="6">
        <f t="shared" si="5"/>
        <v>4.2762572964824201E+27</v>
      </c>
      <c r="I15" s="6">
        <f t="shared" si="6"/>
        <v>8883.9855318143964</v>
      </c>
      <c r="J15" s="4">
        <f t="shared" si="7"/>
        <v>40.314468185602891</v>
      </c>
    </row>
    <row r="16" spans="1:18" ht="18" x14ac:dyDescent="0.35">
      <c r="A16" s="4">
        <v>8836.92</v>
      </c>
      <c r="B16" s="6">
        <v>8789.1137011042356</v>
      </c>
      <c r="C16" s="6">
        <f t="shared" si="0"/>
        <v>77248519.650938198</v>
      </c>
      <c r="D16" s="6">
        <f t="shared" si="1"/>
        <v>678946022454.08069</v>
      </c>
      <c r="E16" s="6">
        <f t="shared" si="2"/>
        <v>5967333788261385</v>
      </c>
      <c r="F16" s="6">
        <f t="shared" si="3"/>
        <v>5.244757515747038E+19</v>
      </c>
      <c r="G16" s="6">
        <f t="shared" si="4"/>
        <v>4.6096770140621704E+23</v>
      </c>
      <c r="H16" s="6">
        <f t="shared" si="5"/>
        <v>4.0514975401959083E+27</v>
      </c>
      <c r="I16" s="6">
        <f t="shared" si="6"/>
        <v>8820.4995203241706</v>
      </c>
      <c r="J16" s="4">
        <f t="shared" si="7"/>
        <v>16.420479675829483</v>
      </c>
    </row>
    <row r="17" spans="1:10" ht="18" x14ac:dyDescent="0.35">
      <c r="A17" s="4">
        <v>8469.74</v>
      </c>
      <c r="B17" s="6">
        <v>8544.3877356540797</v>
      </c>
      <c r="C17" s="6">
        <f t="shared" si="0"/>
        <v>73006561.777195856</v>
      </c>
      <c r="D17" s="6">
        <f t="shared" si="1"/>
        <v>623796371071.34424</v>
      </c>
      <c r="E17" s="6">
        <f t="shared" si="2"/>
        <v>5329958062527515</v>
      </c>
      <c r="F17" s="6">
        <f t="shared" si="3"/>
        <v>4.5541228301010682E+19</v>
      </c>
      <c r="G17" s="6">
        <f t="shared" si="4"/>
        <v>3.8912191256177812E+23</v>
      </c>
      <c r="H17" s="6">
        <f t="shared" si="5"/>
        <v>3.3248084973671162E+27</v>
      </c>
      <c r="I17" s="6">
        <f t="shared" si="6"/>
        <v>8557.0115252807736</v>
      </c>
      <c r="J17" s="4">
        <f t="shared" si="7"/>
        <v>-87.271525280773858</v>
      </c>
    </row>
    <row r="18" spans="1:10" ht="18" x14ac:dyDescent="0.35">
      <c r="A18" s="4">
        <v>8551.6299999999992</v>
      </c>
      <c r="B18" s="6">
        <v>8590.2398596721669</v>
      </c>
      <c r="C18" s="6">
        <f t="shared" si="0"/>
        <v>73792220.84670049</v>
      </c>
      <c r="D18" s="6">
        <f t="shared" si="1"/>
        <v>633892876851.05798</v>
      </c>
      <c r="E18" s="6">
        <f>D18*B18</f>
        <v>5445291857488218</v>
      </c>
      <c r="F18" s="6">
        <f t="shared" si="3"/>
        <v>4.6776363161743581E+19</v>
      </c>
      <c r="G18" s="6">
        <f t="shared" si="4"/>
        <v>4.0182017932251051E+23</v>
      </c>
      <c r="H18" s="6">
        <f t="shared" si="5"/>
        <v>3.4517317208368475E+27</v>
      </c>
      <c r="I18" s="6">
        <f t="shared" si="6"/>
        <v>8613.1858027279377</v>
      </c>
      <c r="J18" s="4">
        <f t="shared" si="7"/>
        <v>-61.555802727938499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DE3B-65CA-421E-BB89-C811F67C9846}">
  <dimension ref="A1:Q18"/>
  <sheetViews>
    <sheetView workbookViewId="0">
      <selection activeCell="N13" sqref="N13"/>
    </sheetView>
  </sheetViews>
  <sheetFormatPr defaultRowHeight="14.4" x14ac:dyDescent="0.3"/>
  <cols>
    <col min="1" max="1" width="11.109375" bestFit="1" customWidth="1"/>
    <col min="2" max="3" width="17.109375" bestFit="1" customWidth="1"/>
    <col min="4" max="7" width="16.88671875" bestFit="1" customWidth="1"/>
    <col min="8" max="8" width="9.88671875" bestFit="1" customWidth="1"/>
    <col min="16" max="17" width="15.6640625" bestFit="1" customWidth="1"/>
  </cols>
  <sheetData>
    <row r="1" spans="1:17" ht="72" x14ac:dyDescent="0.35">
      <c r="A1" s="9" t="s">
        <v>4</v>
      </c>
      <c r="B1" s="9" t="s">
        <v>41</v>
      </c>
      <c r="C1" s="10" t="s">
        <v>45</v>
      </c>
      <c r="D1" s="10" t="s">
        <v>50</v>
      </c>
      <c r="E1" s="10" t="s">
        <v>52</v>
      </c>
      <c r="F1" s="10" t="s">
        <v>53</v>
      </c>
      <c r="G1" s="10" t="s">
        <v>57</v>
      </c>
      <c r="H1" s="10" t="s">
        <v>56</v>
      </c>
      <c r="I1" s="11" t="s">
        <v>42</v>
      </c>
      <c r="J1" s="20" t="s">
        <v>43</v>
      </c>
      <c r="K1" s="6">
        <f>_xlfn.VAR.S(I2:I18)</f>
        <v>2727.923647837752</v>
      </c>
      <c r="P1" s="6" t="s">
        <v>33</v>
      </c>
      <c r="Q1" s="6">
        <v>12644072.483204022</v>
      </c>
    </row>
    <row r="2" spans="1:17" ht="18" x14ac:dyDescent="0.35">
      <c r="A2" s="4">
        <v>7526.56</v>
      </c>
      <c r="B2" s="6">
        <v>7543.1909894976152</v>
      </c>
      <c r="C2" s="6">
        <f>B2*B2</f>
        <v>56899730.304038011</v>
      </c>
      <c r="D2" s="6">
        <f>C2*B2</f>
        <v>429205532934.26392</v>
      </c>
      <c r="E2" s="6">
        <f>D2*B2</f>
        <v>3237579308672261.5</v>
      </c>
      <c r="F2" s="6">
        <f>E2*B2</f>
        <v>2.4421679068960522E+19</v>
      </c>
      <c r="G2" s="6">
        <f>F2*B2</f>
        <v>1.8421738950138552E+23</v>
      </c>
      <c r="H2" s="6">
        <f>$Q$1+$Q$2*B2+$Q$3*C2+$Q$4*D2+E2*$Q$5+F2*$Q$6+G2*$Q$7</f>
        <v>7526.4791493229568</v>
      </c>
      <c r="I2" s="4">
        <f>A2-H2</f>
        <v>8.0850677043599717E-2</v>
      </c>
      <c r="P2" s="6" t="s">
        <v>34</v>
      </c>
      <c r="Q2" s="6">
        <v>0</v>
      </c>
    </row>
    <row r="3" spans="1:17" ht="18" x14ac:dyDescent="0.35">
      <c r="A3" s="4">
        <v>8839.1200000000008</v>
      </c>
      <c r="B3" s="6">
        <v>8859.107869706786</v>
      </c>
      <c r="C3" s="6">
        <f t="shared" ref="C3:C18" si="0">B3*B3</f>
        <v>78483792.247100711</v>
      </c>
      <c r="D3" s="6">
        <f t="shared" ref="D3:D18" si="1">C3*B3</f>
        <v>695296381540.72229</v>
      </c>
      <c r="E3" s="6">
        <f t="shared" ref="E3:E17" si="2">D3*B3</f>
        <v>6159705645486065</v>
      </c>
      <c r="F3" s="6">
        <f t="shared" ref="F3:F18" si="3">E3*B3</f>
        <v>5.4569496759002915E+19</v>
      </c>
      <c r="G3" s="6">
        <f t="shared" ref="G3:G18" si="4">F3*B3</f>
        <v>4.8343705818362169E+23</v>
      </c>
      <c r="H3" s="6">
        <f t="shared" ref="H3:H18" si="5">$Q$1+$Q$2*B3+$Q$3*C3+$Q$4*D3+E3*$Q$5+F3*$Q$6+G3*$Q$7</f>
        <v>8885.5120276808739</v>
      </c>
      <c r="I3" s="4">
        <f>A3-H3</f>
        <v>-46.39202768087307</v>
      </c>
      <c r="P3" s="6" t="s">
        <v>35</v>
      </c>
      <c r="Q3" s="6">
        <v>-2.5619242212541322</v>
      </c>
    </row>
    <row r="4" spans="1:17" ht="18" x14ac:dyDescent="0.35">
      <c r="A4" s="4">
        <v>8553.42</v>
      </c>
      <c r="B4" s="6">
        <v>8475.9827697404016</v>
      </c>
      <c r="C4" s="6">
        <f t="shared" si="0"/>
        <v>71842283.912936166</v>
      </c>
      <c r="D4" s="6">
        <f t="shared" si="1"/>
        <v>608933960584.84497</v>
      </c>
      <c r="E4" s="6">
        <f t="shared" si="2"/>
        <v>5161313757826927</v>
      </c>
      <c r="F4" s="6">
        <f t="shared" si="3"/>
        <v>4.3747206480565117E+19</v>
      </c>
      <c r="G4" s="6">
        <f t="shared" si="4"/>
        <v>3.708005683535456E+23</v>
      </c>
      <c r="H4" s="6">
        <f t="shared" si="5"/>
        <v>8465.4264685958624</v>
      </c>
      <c r="I4" s="4">
        <f t="shared" ref="I4:I18" si="6">A4-H4</f>
        <v>87.993531404137684</v>
      </c>
      <c r="P4" s="6" t="s">
        <v>36</v>
      </c>
      <c r="Q4" s="6">
        <v>7.9259430407228296E-4</v>
      </c>
    </row>
    <row r="5" spans="1:17" ht="18" x14ac:dyDescent="0.35">
      <c r="A5" s="4">
        <v>8252.98</v>
      </c>
      <c r="B5" s="6">
        <v>8356.0094836541139</v>
      </c>
      <c r="C5" s="6">
        <f t="shared" si="0"/>
        <v>69822894.490917489</v>
      </c>
      <c r="D5" s="6">
        <f t="shared" si="1"/>
        <v>583440768542.28711</v>
      </c>
      <c r="E5" s="6">
        <f t="shared" si="2"/>
        <v>4875236595089796</v>
      </c>
      <c r="F5" s="6">
        <f t="shared" si="3"/>
        <v>4.0737523223627923E+19</v>
      </c>
      <c r="G5" s="6">
        <f t="shared" si="4"/>
        <v>3.4040313039721462E+23</v>
      </c>
      <c r="H5" s="6">
        <f t="shared" si="5"/>
        <v>8276.0080799907446</v>
      </c>
      <c r="I5" s="4">
        <f t="shared" si="6"/>
        <v>-23.028079990745027</v>
      </c>
      <c r="P5" s="6" t="s">
        <v>37</v>
      </c>
      <c r="Q5" s="6">
        <v>-1.0332032742299528E-7</v>
      </c>
    </row>
    <row r="6" spans="1:17" ht="18" x14ac:dyDescent="0.35">
      <c r="A6" s="4">
        <v>8680.52</v>
      </c>
      <c r="B6" s="6">
        <v>8580.8274036029761</v>
      </c>
      <c r="C6" s="6">
        <f t="shared" si="0"/>
        <v>73630598.930423796</v>
      </c>
      <c r="D6" s="6">
        <f t="shared" si="1"/>
        <v>631811461045.88049</v>
      </c>
      <c r="E6" s="6">
        <f t="shared" si="2"/>
        <v>5421465098852926</v>
      </c>
      <c r="F6" s="6">
        <f t="shared" si="3"/>
        <v>4.6520656287914303E+19</v>
      </c>
      <c r="G6" s="6">
        <f t="shared" si="4"/>
        <v>3.9918572230893018E+23</v>
      </c>
      <c r="H6" s="6">
        <f t="shared" si="5"/>
        <v>8602.1991916745901</v>
      </c>
      <c r="I6" s="4">
        <f t="shared" si="6"/>
        <v>78.320808325410326</v>
      </c>
      <c r="P6" s="6" t="s">
        <v>38</v>
      </c>
      <c r="Q6" s="6">
        <v>6.3779322419005117E-12</v>
      </c>
    </row>
    <row r="7" spans="1:17" ht="18" x14ac:dyDescent="0.35">
      <c r="A7" s="4">
        <v>9075.34</v>
      </c>
      <c r="B7" s="6">
        <v>9116.0092813952087</v>
      </c>
      <c r="C7" s="6">
        <f t="shared" si="0"/>
        <v>83101625.218483597</v>
      </c>
      <c r="D7" s="6">
        <f t="shared" si="1"/>
        <v>757555186790.72266</v>
      </c>
      <c r="E7" s="6">
        <f t="shared" si="2"/>
        <v>6905880113953309</v>
      </c>
      <c r="F7" s="6">
        <f t="shared" si="3"/>
        <v>6.2954067215000969E+19</v>
      </c>
      <c r="G7" s="6">
        <f t="shared" si="4"/>
        <v>5.7388986103352668E+23</v>
      </c>
      <c r="H7" s="6">
        <f t="shared" si="5"/>
        <v>9116.7078824788332</v>
      </c>
      <c r="I7" s="4">
        <f t="shared" si="6"/>
        <v>-41.367882478833053</v>
      </c>
      <c r="P7" s="6" t="s">
        <v>39</v>
      </c>
      <c r="Q7" s="6">
        <v>-1.5363191074012446E-16</v>
      </c>
    </row>
    <row r="8" spans="1:17" ht="18" x14ac:dyDescent="0.35">
      <c r="A8" s="4">
        <v>9171.27</v>
      </c>
      <c r="B8" s="6">
        <v>9284.5346773656565</v>
      </c>
      <c r="C8" s="6">
        <f t="shared" si="0"/>
        <v>86202584.175205395</v>
      </c>
      <c r="D8" s="6">
        <f t="shared" si="1"/>
        <v>800350882053.22644</v>
      </c>
      <c r="E8" s="6">
        <f t="shared" si="2"/>
        <v>7430885518483371</v>
      </c>
      <c r="F8" s="6">
        <f t="shared" si="3"/>
        <v>6.8992314279893131E+19</v>
      </c>
      <c r="G8" s="6">
        <f t="shared" si="4"/>
        <v>6.4056153440337755E+23</v>
      </c>
      <c r="H8" s="6">
        <f t="shared" si="5"/>
        <v>9222.9242126941681</v>
      </c>
      <c r="I8" s="4">
        <f t="shared" si="6"/>
        <v>-51.654212694167654</v>
      </c>
    </row>
    <row r="9" spans="1:17" ht="18" x14ac:dyDescent="0.35">
      <c r="A9" s="4">
        <v>9278.81</v>
      </c>
      <c r="B9" s="6">
        <v>9290.1001584006008</v>
      </c>
      <c r="C9" s="6">
        <f t="shared" si="0"/>
        <v>86305960.953114867</v>
      </c>
      <c r="D9" s="6">
        <f t="shared" si="1"/>
        <v>801791021521.44849</v>
      </c>
      <c r="E9" s="6">
        <f t="shared" si="2"/>
        <v>7448718896040588</v>
      </c>
      <c r="F9" s="6">
        <f t="shared" si="3"/>
        <v>6.9199344595988218E+19</v>
      </c>
      <c r="G9" s="6">
        <f t="shared" si="4"/>
        <v>6.4286884219240794E+23</v>
      </c>
      <c r="H9" s="6">
        <f t="shared" si="5"/>
        <v>9224.6080634593964</v>
      </c>
      <c r="I9" s="4">
        <f t="shared" si="6"/>
        <v>54.201936540603128</v>
      </c>
    </row>
    <row r="10" spans="1:17" ht="18" x14ac:dyDescent="0.35">
      <c r="A10" s="4">
        <v>9095.94</v>
      </c>
      <c r="B10" s="6">
        <v>9062.2507883085364</v>
      </c>
      <c r="C10" s="6">
        <f t="shared" si="0"/>
        <v>82124389.350198686</v>
      </c>
      <c r="D10" s="6">
        <f t="shared" si="1"/>
        <v>744231812128.19519</v>
      </c>
      <c r="E10" s="6">
        <f t="shared" si="2"/>
        <v>6744415326143027</v>
      </c>
      <c r="F10" s="6">
        <f t="shared" si="3"/>
        <v>6.111958310601982E+19</v>
      </c>
      <c r="G10" s="6">
        <f t="shared" si="4"/>
        <v>5.5388099018361718E+23</v>
      </c>
      <c r="H10" s="6">
        <f t="shared" si="5"/>
        <v>9070.5385213196278</v>
      </c>
      <c r="I10" s="4">
        <f t="shared" si="6"/>
        <v>25.401478680372747</v>
      </c>
    </row>
    <row r="11" spans="1:17" ht="18" x14ac:dyDescent="0.35">
      <c r="A11" s="4">
        <v>9023.81</v>
      </c>
      <c r="B11" s="6">
        <v>8959.6941543201865</v>
      </c>
      <c r="C11" s="6">
        <f t="shared" si="0"/>
        <v>80276119.338959321</v>
      </c>
      <c r="D11" s="6">
        <f t="shared" si="1"/>
        <v>719249477172.78345</v>
      </c>
      <c r="E11" s="6">
        <f t="shared" si="2"/>
        <v>6444255336122838</v>
      </c>
      <c r="F11" s="6">
        <f t="shared" si="3"/>
        <v>5.7738556864006463E+19</v>
      </c>
      <c r="G11" s="6">
        <f t="shared" si="4"/>
        <v>5.1731981041332237E+23</v>
      </c>
      <c r="H11" s="6">
        <f t="shared" si="5"/>
        <v>8977.9351916909218</v>
      </c>
      <c r="I11" s="4">
        <f t="shared" si="6"/>
        <v>45.874808309077707</v>
      </c>
    </row>
    <row r="12" spans="1:17" ht="18" x14ac:dyDescent="0.35">
      <c r="A12" s="4">
        <v>9024.14</v>
      </c>
      <c r="B12" s="6">
        <v>8984.6887719959668</v>
      </c>
      <c r="C12" s="6">
        <f t="shared" si="0"/>
        <v>80724632.32963039</v>
      </c>
      <c r="D12" s="6">
        <f t="shared" si="1"/>
        <v>725285697715.53284</v>
      </c>
      <c r="E12" s="6">
        <f t="shared" si="2"/>
        <v>6516466264754009</v>
      </c>
      <c r="F12" s="6">
        <f t="shared" si="3"/>
        <v>5.8548421282025841E+19</v>
      </c>
      <c r="G12" s="6">
        <f t="shared" si="4"/>
        <v>5.2603934331070728E+23</v>
      </c>
      <c r="H12" s="6">
        <f t="shared" si="5"/>
        <v>9000.7549276202917</v>
      </c>
      <c r="I12" s="4">
        <f t="shared" si="6"/>
        <v>23.385072379707708</v>
      </c>
    </row>
    <row r="13" spans="1:17" ht="18" x14ac:dyDescent="0.35">
      <c r="A13" s="4">
        <v>8870.51</v>
      </c>
      <c r="B13" s="6">
        <v>8902.4511219969172</v>
      </c>
      <c r="C13" s="6">
        <f t="shared" si="0"/>
        <v>79253635.979544163</v>
      </c>
      <c r="D13" s="6">
        <f t="shared" si="1"/>
        <v>705551620548.42822</v>
      </c>
      <c r="E13" s="6">
        <f t="shared" si="2"/>
        <v>6281138815978098</v>
      </c>
      <c r="F13" s="6">
        <f t="shared" si="3"/>
        <v>5.5917531299722609E+19</v>
      </c>
      <c r="G13" s="6">
        <f t="shared" si="4"/>
        <v>4.9780308925851327E+23</v>
      </c>
      <c r="H13" s="6">
        <f t="shared" si="5"/>
        <v>8925.4531226605177</v>
      </c>
      <c r="I13" s="4">
        <f t="shared" si="6"/>
        <v>-54.943122660517474</v>
      </c>
    </row>
    <row r="14" spans="1:17" ht="18" x14ac:dyDescent="0.35">
      <c r="A14" s="4">
        <v>8876.5300000000007</v>
      </c>
      <c r="B14" s="6">
        <v>8855.7842474960344</v>
      </c>
      <c r="C14" s="6">
        <f t="shared" si="0"/>
        <v>78424914.638198897</v>
      </c>
      <c r="D14" s="6">
        <f t="shared" si="1"/>
        <v>694514123664.18298</v>
      </c>
      <c r="E14" s="6">
        <f t="shared" si="2"/>
        <v>6150467236008784</v>
      </c>
      <c r="F14" s="6">
        <f t="shared" si="3"/>
        <v>5.4467210863387066E+19</v>
      </c>
      <c r="G14" s="6">
        <f t="shared" si="4"/>
        <v>4.8234986796902809E+23</v>
      </c>
      <c r="H14" s="6">
        <f t="shared" si="5"/>
        <v>8882.4376283288002</v>
      </c>
      <c r="I14" s="4">
        <f t="shared" si="6"/>
        <v>-5.9076283287995466</v>
      </c>
    </row>
    <row r="15" spans="1:17" ht="18" x14ac:dyDescent="0.35">
      <c r="A15" s="4">
        <v>8924.2999999999993</v>
      </c>
      <c r="B15" s="6">
        <v>8857.1669860885449</v>
      </c>
      <c r="C15" s="6">
        <f t="shared" si="0"/>
        <v>78449407.019456834</v>
      </c>
      <c r="D15" s="6">
        <f t="shared" si="1"/>
        <v>694839497930.95605</v>
      </c>
      <c r="E15" s="6">
        <f t="shared" si="2"/>
        <v>6154309461704404</v>
      </c>
      <c r="F15" s="6">
        <f t="shared" si="3"/>
        <v>5.4509746586380607E+19</v>
      </c>
      <c r="G15" s="6">
        <f t="shared" si="4"/>
        <v>4.8280192788494305E+23</v>
      </c>
      <c r="H15" s="6">
        <f t="shared" si="5"/>
        <v>8883.7169410288334</v>
      </c>
      <c r="I15" s="4">
        <f t="shared" si="6"/>
        <v>40.583058971165883</v>
      </c>
    </row>
    <row r="16" spans="1:17" ht="18" x14ac:dyDescent="0.35">
      <c r="A16" s="4">
        <v>8836.92</v>
      </c>
      <c r="B16" s="6">
        <v>8789.1137011042356</v>
      </c>
      <c r="C16" s="6">
        <f t="shared" si="0"/>
        <v>77248519.650938198</v>
      </c>
      <c r="D16" s="6">
        <f t="shared" si="1"/>
        <v>678946022454.08069</v>
      </c>
      <c r="E16" s="6">
        <f t="shared" si="2"/>
        <v>5967333788261385</v>
      </c>
      <c r="F16" s="6">
        <f t="shared" si="3"/>
        <v>5.244757515747038E+19</v>
      </c>
      <c r="G16" s="6">
        <f t="shared" si="4"/>
        <v>4.6096770140621704E+23</v>
      </c>
      <c r="H16" s="6">
        <f t="shared" si="5"/>
        <v>8820.1074176281691</v>
      </c>
      <c r="I16" s="4">
        <f t="shared" si="6"/>
        <v>16.812582371831013</v>
      </c>
    </row>
    <row r="17" spans="1:9" ht="18" x14ac:dyDescent="0.35">
      <c r="A17" s="4">
        <v>8469.74</v>
      </c>
      <c r="B17" s="6">
        <v>8544.3877356540797</v>
      </c>
      <c r="C17" s="6">
        <f t="shared" si="0"/>
        <v>73006561.777195856</v>
      </c>
      <c r="D17" s="6">
        <f t="shared" si="1"/>
        <v>623796371071.34424</v>
      </c>
      <c r="E17" s="6">
        <f t="shared" si="2"/>
        <v>5329958062527515</v>
      </c>
      <c r="F17" s="6">
        <f t="shared" si="3"/>
        <v>4.5541228301010682E+19</v>
      </c>
      <c r="G17" s="6">
        <f t="shared" si="4"/>
        <v>3.8912191256177812E+23</v>
      </c>
      <c r="H17" s="6">
        <f t="shared" si="5"/>
        <v>8557.3757016137242</v>
      </c>
      <c r="I17" s="4">
        <f t="shared" si="6"/>
        <v>-87.63570161372445</v>
      </c>
    </row>
    <row r="18" spans="1:9" ht="18" x14ac:dyDescent="0.35">
      <c r="A18" s="4">
        <v>8551.6299999999992</v>
      </c>
      <c r="B18" s="6">
        <v>8590.2398596721669</v>
      </c>
      <c r="C18" s="6">
        <f t="shared" si="0"/>
        <v>73792220.84670049</v>
      </c>
      <c r="D18" s="6">
        <f t="shared" si="1"/>
        <v>633892876851.05798</v>
      </c>
      <c r="E18" s="6">
        <f>D18*B18</f>
        <v>5445291857488218</v>
      </c>
      <c r="F18" s="6">
        <f t="shared" si="3"/>
        <v>4.6776363161743581E+19</v>
      </c>
      <c r="G18" s="6">
        <f t="shared" si="4"/>
        <v>4.0182017932251051E+23</v>
      </c>
      <c r="H18" s="6">
        <f t="shared" si="5"/>
        <v>8613.3554717451334</v>
      </c>
      <c r="I18" s="4">
        <f t="shared" si="6"/>
        <v>-61.7254717451342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1873-8375-4760-B8C7-E96D4A006041}">
  <dimension ref="A1:P18"/>
  <sheetViews>
    <sheetView workbookViewId="0">
      <selection activeCell="P6" sqref="O1:P6"/>
    </sheetView>
  </sheetViews>
  <sheetFormatPr defaultRowHeight="14.4" x14ac:dyDescent="0.3"/>
  <cols>
    <col min="1" max="1" width="11.109375" bestFit="1" customWidth="1"/>
    <col min="3" max="3" width="17.109375" bestFit="1" customWidth="1"/>
    <col min="4" max="6" width="16.88671875" bestFit="1" customWidth="1"/>
    <col min="7" max="7" width="18.109375" bestFit="1" customWidth="1"/>
    <col min="8" max="8" width="16.109375" bestFit="1" customWidth="1"/>
    <col min="10" max="10" width="16.88671875" bestFit="1" customWidth="1"/>
    <col min="15" max="15" width="19.88671875" bestFit="1" customWidth="1"/>
    <col min="16" max="16" width="12.6640625" bestFit="1" customWidth="1"/>
  </cols>
  <sheetData>
    <row r="1" spans="1:16" ht="72" x14ac:dyDescent="0.35">
      <c r="A1" s="9" t="s">
        <v>4</v>
      </c>
      <c r="B1" s="9" t="s">
        <v>41</v>
      </c>
      <c r="C1" s="10" t="s">
        <v>45</v>
      </c>
      <c r="D1" s="10" t="s">
        <v>50</v>
      </c>
      <c r="E1" s="10" t="s">
        <v>52</v>
      </c>
      <c r="F1" s="10" t="s">
        <v>53</v>
      </c>
      <c r="G1" s="10" t="s">
        <v>54</v>
      </c>
      <c r="H1" s="11" t="s">
        <v>42</v>
      </c>
      <c r="I1" s="20" t="s">
        <v>43</v>
      </c>
      <c r="J1" s="6">
        <f>_xlfn.VAR.S(H2:H18)</f>
        <v>2804.7347818537596</v>
      </c>
      <c r="O1" s="6" t="s">
        <v>33</v>
      </c>
      <c r="P1" s="6">
        <v>565371.57498835353</v>
      </c>
    </row>
    <row r="2" spans="1:16" ht="18" x14ac:dyDescent="0.35">
      <c r="A2" s="4">
        <v>7526.56</v>
      </c>
      <c r="B2" s="6">
        <v>7543.1909894976152</v>
      </c>
      <c r="C2" s="6">
        <f>B2*B2</f>
        <v>56899730.304038011</v>
      </c>
      <c r="D2" s="6">
        <f>C2*B2</f>
        <v>429205532934.26392</v>
      </c>
      <c r="E2" s="6">
        <f>D2*B2</f>
        <v>3237579308672261.5</v>
      </c>
      <c r="F2" s="6">
        <f>E2*B2</f>
        <v>2.4421679068960522E+19</v>
      </c>
      <c r="G2" s="6">
        <f>$P$1+$P$2*B2+$P$3*C2+$P$4*D2+E2*$P$5+F2*$P$6</f>
        <v>7526.18399928906</v>
      </c>
      <c r="H2" s="4">
        <f>A2-G2</f>
        <v>0.37600071094038867</v>
      </c>
      <c r="O2" s="6" t="s">
        <v>34</v>
      </c>
      <c r="P2" s="6">
        <v>0</v>
      </c>
    </row>
    <row r="3" spans="1:16" ht="18" x14ac:dyDescent="0.35">
      <c r="A3" s="4">
        <v>8839.1200000000008</v>
      </c>
      <c r="B3" s="6">
        <v>8859.107869706786</v>
      </c>
      <c r="C3" s="6">
        <f t="shared" ref="C3:C18" si="0">B3*B3</f>
        <v>78483792.247100711</v>
      </c>
      <c r="D3" s="6">
        <f t="shared" ref="D3:D18" si="1">C3*B3</f>
        <v>695296381540.72229</v>
      </c>
      <c r="E3" s="6">
        <f t="shared" ref="E3:E17" si="2">D3*B3</f>
        <v>6159705645486065</v>
      </c>
      <c r="F3" s="6">
        <f t="shared" ref="F3:F18" si="3">E3*B3</f>
        <v>5.4569496759002915E+19</v>
      </c>
      <c r="G3" s="6">
        <f t="shared" ref="G3:G18" si="4">$P$1+$P$2*B3+$P$3*C3+$P$4*D3+E3*$P$5+F3*$P$6</f>
        <v>8893.3453430910595</v>
      </c>
      <c r="H3" s="4">
        <f>A3-G3</f>
        <v>-54.225343091058676</v>
      </c>
      <c r="O3" s="6" t="s">
        <v>35</v>
      </c>
      <c r="P3" s="6">
        <v>-7.5760637807817527E-2</v>
      </c>
    </row>
    <row r="4" spans="1:16" ht="18" x14ac:dyDescent="0.35">
      <c r="A4" s="4">
        <v>8553.42</v>
      </c>
      <c r="B4" s="6">
        <v>8475.9827697404016</v>
      </c>
      <c r="C4" s="6">
        <f t="shared" si="0"/>
        <v>71842283.912936166</v>
      </c>
      <c r="D4" s="6">
        <f t="shared" si="1"/>
        <v>608933960584.84497</v>
      </c>
      <c r="E4" s="6">
        <f t="shared" si="2"/>
        <v>5161313757826927</v>
      </c>
      <c r="F4" s="6">
        <f t="shared" si="3"/>
        <v>4.3747206480565117E+19</v>
      </c>
      <c r="G4" s="6">
        <f t="shared" si="4"/>
        <v>8457.8953796024434</v>
      </c>
      <c r="H4" s="4">
        <f t="shared" ref="H4:H18" si="5">A4-G4</f>
        <v>95.524620397556646</v>
      </c>
      <c r="O4" s="6" t="s">
        <v>36</v>
      </c>
      <c r="P4" s="6">
        <v>1.7543758925983101E-5</v>
      </c>
    </row>
    <row r="5" spans="1:16" ht="18" x14ac:dyDescent="0.35">
      <c r="A5" s="4">
        <v>8252.98</v>
      </c>
      <c r="B5" s="6">
        <v>8356.0094836541139</v>
      </c>
      <c r="C5" s="6">
        <f t="shared" si="0"/>
        <v>69822894.490917489</v>
      </c>
      <c r="D5" s="6">
        <f t="shared" si="1"/>
        <v>583440768542.28711</v>
      </c>
      <c r="E5" s="6">
        <f t="shared" si="2"/>
        <v>4875236595089796</v>
      </c>
      <c r="F5" s="6">
        <f t="shared" si="3"/>
        <v>4.0737523223627923E+19</v>
      </c>
      <c r="G5" s="6">
        <f>$P$1+$P$2*B5+$P$3*C5+$P$4*D5+E5*$P$5+F5*$P$6</f>
        <v>8291.474193793023</v>
      </c>
      <c r="H5" s="4">
        <f t="shared" si="5"/>
        <v>-38.494193793023442</v>
      </c>
      <c r="O5" s="6" t="s">
        <v>37</v>
      </c>
      <c r="P5" s="6">
        <v>-1.5177305795324227E-9</v>
      </c>
    </row>
    <row r="6" spans="1:16" ht="18" x14ac:dyDescent="0.35">
      <c r="A6" s="4">
        <v>8680.52</v>
      </c>
      <c r="B6" s="6">
        <v>8580.8274036029761</v>
      </c>
      <c r="C6" s="6">
        <f t="shared" si="0"/>
        <v>73630598.930423796</v>
      </c>
      <c r="D6" s="6">
        <f t="shared" si="1"/>
        <v>631811461045.88049</v>
      </c>
      <c r="E6" s="6">
        <f t="shared" si="2"/>
        <v>5421465098852926</v>
      </c>
      <c r="F6" s="6">
        <f t="shared" si="3"/>
        <v>4.6520656287914303E+19</v>
      </c>
      <c r="G6" s="6">
        <f t="shared" si="4"/>
        <v>8593.5368241290562</v>
      </c>
      <c r="H6" s="4">
        <f t="shared" si="5"/>
        <v>86.983175870944251</v>
      </c>
      <c r="O6" s="6" t="s">
        <v>38</v>
      </c>
      <c r="P6" s="6">
        <v>4.6549182210777055E-14</v>
      </c>
    </row>
    <row r="7" spans="1:16" ht="18" x14ac:dyDescent="0.35">
      <c r="A7" s="4">
        <v>9075.34</v>
      </c>
      <c r="B7" s="6">
        <v>9116.0092813952087</v>
      </c>
      <c r="C7" s="6">
        <f t="shared" si="0"/>
        <v>83101625.218483597</v>
      </c>
      <c r="D7" s="6">
        <f t="shared" si="1"/>
        <v>757555186790.72266</v>
      </c>
      <c r="E7" s="6">
        <f t="shared" si="2"/>
        <v>6905880113953309</v>
      </c>
      <c r="F7" s="6">
        <f t="shared" si="3"/>
        <v>6.2954067215000969E+19</v>
      </c>
      <c r="G7" s="6">
        <f t="shared" si="4"/>
        <v>9099.933923156932</v>
      </c>
      <c r="H7" s="4">
        <f t="shared" si="5"/>
        <v>-24.593923156931851</v>
      </c>
    </row>
    <row r="8" spans="1:16" ht="18" x14ac:dyDescent="0.35">
      <c r="A8" s="4">
        <v>9171.27</v>
      </c>
      <c r="B8" s="6">
        <v>9284.5346773656565</v>
      </c>
      <c r="C8" s="6">
        <f t="shared" si="0"/>
        <v>86202584.175205395</v>
      </c>
      <c r="D8" s="6">
        <f t="shared" si="1"/>
        <v>800350882053.22644</v>
      </c>
      <c r="E8" s="6">
        <f t="shared" si="2"/>
        <v>7430885518483371</v>
      </c>
      <c r="F8" s="6">
        <f t="shared" si="3"/>
        <v>6.8992314279893131E+19</v>
      </c>
      <c r="G8" s="6">
        <f t="shared" si="4"/>
        <v>9225.3722835411318</v>
      </c>
      <c r="H8" s="4">
        <f t="shared" si="5"/>
        <v>-54.102283541131328</v>
      </c>
    </row>
    <row r="9" spans="1:16" ht="18" x14ac:dyDescent="0.35">
      <c r="A9" s="4">
        <v>9278.81</v>
      </c>
      <c r="B9" s="6">
        <v>9290.1001584006008</v>
      </c>
      <c r="C9" s="6">
        <f t="shared" si="0"/>
        <v>86305960.953114867</v>
      </c>
      <c r="D9" s="6">
        <f t="shared" si="1"/>
        <v>801791021521.44849</v>
      </c>
      <c r="E9" s="6">
        <f t="shared" si="2"/>
        <v>7448718896040588</v>
      </c>
      <c r="F9" s="6">
        <f t="shared" si="3"/>
        <v>6.9199344595988218E+19</v>
      </c>
      <c r="G9" s="6">
        <f t="shared" si="4"/>
        <v>9229.7707570139319</v>
      </c>
      <c r="H9" s="4">
        <f t="shared" si="5"/>
        <v>49.03924298606762</v>
      </c>
    </row>
    <row r="10" spans="1:16" ht="18" x14ac:dyDescent="0.35">
      <c r="A10" s="4">
        <v>9095.94</v>
      </c>
      <c r="B10" s="6">
        <v>9062.2507883085364</v>
      </c>
      <c r="C10" s="6">
        <f t="shared" si="0"/>
        <v>82124389.350198686</v>
      </c>
      <c r="D10" s="6">
        <f t="shared" si="1"/>
        <v>744231812128.19519</v>
      </c>
      <c r="E10" s="6">
        <f t="shared" si="2"/>
        <v>6744415326143027</v>
      </c>
      <c r="F10" s="6">
        <f t="shared" si="3"/>
        <v>6.111958310601982E+19</v>
      </c>
      <c r="G10" s="6">
        <f t="shared" si="4"/>
        <v>9060.1843588049524</v>
      </c>
      <c r="H10" s="4">
        <f t="shared" si="5"/>
        <v>35.755641195048156</v>
      </c>
    </row>
    <row r="11" spans="1:16" ht="18" x14ac:dyDescent="0.35">
      <c r="A11" s="4">
        <v>9023.81</v>
      </c>
      <c r="B11" s="6">
        <v>8959.6941543201865</v>
      </c>
      <c r="C11" s="6">
        <f t="shared" si="0"/>
        <v>80276119.338959321</v>
      </c>
      <c r="D11" s="6">
        <f t="shared" si="1"/>
        <v>719249477172.78345</v>
      </c>
      <c r="E11" s="6">
        <f t="shared" si="2"/>
        <v>6444255336122838</v>
      </c>
      <c r="F11" s="6">
        <f t="shared" si="3"/>
        <v>5.7738556864006463E+19</v>
      </c>
      <c r="G11" s="6">
        <f t="shared" si="4"/>
        <v>8980.2263923436403</v>
      </c>
      <c r="H11" s="4">
        <f t="shared" si="5"/>
        <v>43.583607656359163</v>
      </c>
    </row>
    <row r="12" spans="1:16" ht="18" x14ac:dyDescent="0.35">
      <c r="A12" s="4">
        <v>9024.14</v>
      </c>
      <c r="B12" s="6">
        <v>8984.6887719959668</v>
      </c>
      <c r="C12" s="6">
        <f t="shared" si="0"/>
        <v>80724632.32963039</v>
      </c>
      <c r="D12" s="6">
        <f t="shared" si="1"/>
        <v>725285697715.53284</v>
      </c>
      <c r="E12" s="6">
        <f t="shared" si="2"/>
        <v>6516466264754009</v>
      </c>
      <c r="F12" s="6">
        <f t="shared" si="3"/>
        <v>5.8548421282025841E+19</v>
      </c>
      <c r="G12" s="6">
        <f t="shared" si="4"/>
        <v>9000.3859805217944</v>
      </c>
      <c r="H12" s="4">
        <f t="shared" si="5"/>
        <v>23.754019478205009</v>
      </c>
    </row>
    <row r="13" spans="1:16" ht="18" x14ac:dyDescent="0.35">
      <c r="A13" s="4">
        <v>8870.51</v>
      </c>
      <c r="B13" s="6">
        <v>8902.4511219969172</v>
      </c>
      <c r="C13" s="6">
        <f t="shared" si="0"/>
        <v>79253635.979544163</v>
      </c>
      <c r="D13" s="6">
        <f t="shared" si="1"/>
        <v>705551620548.42822</v>
      </c>
      <c r="E13" s="6">
        <f t="shared" si="2"/>
        <v>6281138815978098</v>
      </c>
      <c r="F13" s="6">
        <f t="shared" si="3"/>
        <v>5.5917531299722609E+19</v>
      </c>
      <c r="G13" s="6">
        <f t="shared" si="4"/>
        <v>8932.0032774046995</v>
      </c>
      <c r="H13" s="4">
        <f t="shared" si="5"/>
        <v>-61.493277404699256</v>
      </c>
    </row>
    <row r="14" spans="1:16" ht="18" x14ac:dyDescent="0.35">
      <c r="A14" s="4">
        <v>8876.5300000000007</v>
      </c>
      <c r="B14" s="6">
        <v>8855.7842474960344</v>
      </c>
      <c r="C14" s="6">
        <f t="shared" si="0"/>
        <v>78424914.638198897</v>
      </c>
      <c r="D14" s="6">
        <f t="shared" si="1"/>
        <v>694514123664.18298</v>
      </c>
      <c r="E14" s="6">
        <f t="shared" si="2"/>
        <v>6150467236008784</v>
      </c>
      <c r="F14" s="6">
        <f t="shared" si="3"/>
        <v>5.4467210863387066E+19</v>
      </c>
      <c r="G14" s="6">
        <f t="shared" si="4"/>
        <v>8890.298719432205</v>
      </c>
      <c r="H14" s="4">
        <f t="shared" si="5"/>
        <v>-13.768719432204307</v>
      </c>
    </row>
    <row r="15" spans="1:16" ht="18" x14ac:dyDescent="0.35">
      <c r="A15" s="4">
        <v>8924.2999999999993</v>
      </c>
      <c r="B15" s="6">
        <v>8857.1669860885449</v>
      </c>
      <c r="C15" s="6">
        <f t="shared" si="0"/>
        <v>78449407.019456834</v>
      </c>
      <c r="D15" s="6">
        <f t="shared" si="1"/>
        <v>694839497930.95605</v>
      </c>
      <c r="E15" s="6">
        <f t="shared" si="2"/>
        <v>6154309461704404</v>
      </c>
      <c r="F15" s="6">
        <f t="shared" si="3"/>
        <v>5.4509746586380607E+19</v>
      </c>
      <c r="G15" s="6">
        <f t="shared" si="4"/>
        <v>8891.567679268308</v>
      </c>
      <c r="H15" s="4">
        <f t="shared" si="5"/>
        <v>32.732320731691289</v>
      </c>
    </row>
    <row r="16" spans="1:16" ht="18" x14ac:dyDescent="0.35">
      <c r="A16" s="4">
        <v>8836.92</v>
      </c>
      <c r="B16" s="6">
        <v>8789.1137011042356</v>
      </c>
      <c r="C16" s="6">
        <f t="shared" si="0"/>
        <v>77248519.650938198</v>
      </c>
      <c r="D16" s="6">
        <f t="shared" si="1"/>
        <v>678946022454.08069</v>
      </c>
      <c r="E16" s="6">
        <f t="shared" si="2"/>
        <v>5967333788261385</v>
      </c>
      <c r="F16" s="6">
        <f t="shared" si="3"/>
        <v>5.244757515747038E+19</v>
      </c>
      <c r="G16" s="6">
        <f t="shared" si="4"/>
        <v>8826.5620102044195</v>
      </c>
      <c r="H16" s="4">
        <f t="shared" si="5"/>
        <v>10.357989795580579</v>
      </c>
    </row>
    <row r="17" spans="1:8" ht="18" x14ac:dyDescent="0.35">
      <c r="A17" s="4">
        <v>8469.74</v>
      </c>
      <c r="B17" s="6">
        <v>8544.3877356540797</v>
      </c>
      <c r="C17" s="6">
        <f t="shared" si="0"/>
        <v>73006561.777195856</v>
      </c>
      <c r="D17" s="6">
        <f t="shared" si="1"/>
        <v>623796371071.34424</v>
      </c>
      <c r="E17" s="6">
        <f t="shared" si="2"/>
        <v>5329958062527515</v>
      </c>
      <c r="F17" s="6">
        <f t="shared" si="3"/>
        <v>4.5541228301010682E+19</v>
      </c>
      <c r="G17" s="6">
        <f t="shared" si="4"/>
        <v>8547.6387338731438</v>
      </c>
      <c r="H17" s="4">
        <f t="shared" si="5"/>
        <v>-77.89873387314401</v>
      </c>
    </row>
    <row r="18" spans="1:8" ht="18" x14ac:dyDescent="0.35">
      <c r="A18" s="4">
        <v>8551.6299999999992</v>
      </c>
      <c r="B18" s="6">
        <v>8590.2398596721669</v>
      </c>
      <c r="C18" s="6">
        <f t="shared" si="0"/>
        <v>73792220.84670049</v>
      </c>
      <c r="D18" s="6">
        <f t="shared" si="1"/>
        <v>633892876851.05798</v>
      </c>
      <c r="E18" s="6">
        <f>D18*B18</f>
        <v>5445291857488218</v>
      </c>
      <c r="F18" s="6">
        <f t="shared" si="3"/>
        <v>4.6776363161743581E+19</v>
      </c>
      <c r="G18" s="6">
        <f t="shared" si="4"/>
        <v>8605.1601445558481</v>
      </c>
      <c r="H18" s="4">
        <f t="shared" si="5"/>
        <v>-53.530144555848892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4DAF-C9B8-4868-918A-123D9FBBA4E2}">
  <dimension ref="A1:K18"/>
  <sheetViews>
    <sheetView workbookViewId="0">
      <selection activeCell="F1" sqref="F1"/>
    </sheetView>
  </sheetViews>
  <sheetFormatPr defaultRowHeight="14.4" x14ac:dyDescent="0.3"/>
  <cols>
    <col min="1" max="1" width="11.44140625" bestFit="1" customWidth="1"/>
    <col min="2" max="2" width="9.88671875" bestFit="1" customWidth="1"/>
    <col min="3" max="3" width="17.33203125" bestFit="1" customWidth="1"/>
    <col min="4" max="4" width="9.33203125" bestFit="1" customWidth="1"/>
    <col min="5" max="5" width="10" bestFit="1" customWidth="1"/>
    <col min="9" max="9" width="19.88671875" bestFit="1" customWidth="1"/>
    <col min="10" max="10" width="12.6640625" bestFit="1" customWidth="1"/>
  </cols>
  <sheetData>
    <row r="1" spans="1:11" ht="54" x14ac:dyDescent="0.35">
      <c r="A1" s="5" t="s">
        <v>4</v>
      </c>
      <c r="B1" s="5" t="s">
        <v>41</v>
      </c>
      <c r="C1" s="7" t="s">
        <v>45</v>
      </c>
      <c r="D1" s="7" t="s">
        <v>49</v>
      </c>
      <c r="E1" s="8" t="s">
        <v>42</v>
      </c>
      <c r="F1" s="21" t="s">
        <v>43</v>
      </c>
      <c r="G1" s="6">
        <f>_xlfn.VAR.S(E2:E18)</f>
        <v>3731.5836104352998</v>
      </c>
      <c r="I1" s="6" t="s">
        <v>33</v>
      </c>
      <c r="J1" s="6">
        <v>-4439.7861495868037</v>
      </c>
      <c r="K1" t="s">
        <v>46</v>
      </c>
    </row>
    <row r="2" spans="1:11" ht="18" x14ac:dyDescent="0.35">
      <c r="A2" s="4">
        <v>7526.56</v>
      </c>
      <c r="B2" s="6">
        <v>7543.1909894976152</v>
      </c>
      <c r="C2" s="6">
        <f>B2*B2</f>
        <v>56899730.304038011</v>
      </c>
      <c r="D2" s="6">
        <f>$J$1+$J$2*B2+C2*$J$3</f>
        <v>7504.0622502025271</v>
      </c>
      <c r="E2" s="4">
        <f>A2-D2</f>
        <v>22.497749797473261</v>
      </c>
      <c r="I2" s="6" t="s">
        <v>34</v>
      </c>
      <c r="J2" s="6">
        <v>2.0507891203500983</v>
      </c>
      <c r="K2" t="s">
        <v>47</v>
      </c>
    </row>
    <row r="3" spans="1:11" ht="18" x14ac:dyDescent="0.35">
      <c r="A3" s="4">
        <v>8839.1200000000008</v>
      </c>
      <c r="B3" s="6">
        <v>8859.107869706786</v>
      </c>
      <c r="C3" s="6">
        <f t="shared" ref="C3:C18" si="0">B3*B3</f>
        <v>78483792.247100711</v>
      </c>
      <c r="D3" s="6">
        <f t="shared" ref="D3:D17" si="1">$J$1+$J$2*B3+C3*$J$3</f>
        <v>8865.3293220758351</v>
      </c>
      <c r="E3" s="4">
        <f t="shared" ref="E3:E18" si="2">A3-D3</f>
        <v>-26.20932207583428</v>
      </c>
      <c r="I3" s="6" t="s">
        <v>35</v>
      </c>
      <c r="J3" s="6">
        <v>-6.1962431023070534E-5</v>
      </c>
      <c r="K3" t="s">
        <v>48</v>
      </c>
    </row>
    <row r="4" spans="1:11" ht="18" x14ac:dyDescent="0.35">
      <c r="A4" s="4">
        <v>8553.42</v>
      </c>
      <c r="B4" s="6">
        <v>8475.9827697404016</v>
      </c>
      <c r="C4" s="6">
        <f t="shared" si="0"/>
        <v>71842283.912936166</v>
      </c>
      <c r="D4" s="6">
        <f t="shared" si="1"/>
        <v>8491.1445373765455</v>
      </c>
      <c r="E4" s="4">
        <f t="shared" si="2"/>
        <v>62.275462623454587</v>
      </c>
    </row>
    <row r="5" spans="1:11" ht="18" x14ac:dyDescent="0.35">
      <c r="A5" s="4">
        <v>8252.98</v>
      </c>
      <c r="B5" s="6">
        <v>8356.0094836541139</v>
      </c>
      <c r="C5" s="6">
        <f t="shared" si="0"/>
        <v>69822894.490917489</v>
      </c>
      <c r="D5" s="6">
        <f t="shared" si="1"/>
        <v>8370.2309053086901</v>
      </c>
      <c r="E5" s="4">
        <f t="shared" si="2"/>
        <v>-117.25090530869056</v>
      </c>
    </row>
    <row r="6" spans="1:11" ht="18" x14ac:dyDescent="0.35">
      <c r="A6" s="4">
        <v>8680.52</v>
      </c>
      <c r="B6" s="6">
        <v>8580.8274036029761</v>
      </c>
      <c r="C6" s="6">
        <f t="shared" si="0"/>
        <v>73630598.930423796</v>
      </c>
      <c r="D6" s="6">
        <f t="shared" si="1"/>
        <v>8595.3504259104047</v>
      </c>
      <c r="E6" s="4">
        <f t="shared" si="2"/>
        <v>85.169574089595699</v>
      </c>
    </row>
    <row r="7" spans="1:11" ht="18" x14ac:dyDescent="0.35">
      <c r="A7" s="4">
        <v>9075.34</v>
      </c>
      <c r="B7" s="6">
        <v>9116.0092813952087</v>
      </c>
      <c r="C7" s="6">
        <f t="shared" si="0"/>
        <v>83101625.218483597</v>
      </c>
      <c r="D7" s="6">
        <f t="shared" si="1"/>
        <v>9106.0477852036602</v>
      </c>
      <c r="E7" s="4">
        <f t="shared" si="2"/>
        <v>-30.707785203660023</v>
      </c>
    </row>
    <row r="8" spans="1:11" ht="18" x14ac:dyDescent="0.35">
      <c r="A8" s="4">
        <v>9171.27</v>
      </c>
      <c r="B8" s="6">
        <v>9284.5346773656565</v>
      </c>
      <c r="C8" s="6">
        <f t="shared" si="0"/>
        <v>86202584.175205395</v>
      </c>
      <c r="D8" s="6">
        <f t="shared" si="1"/>
        <v>9259.5148783012974</v>
      </c>
      <c r="E8" s="4">
        <f t="shared" si="2"/>
        <v>-88.244878301296922</v>
      </c>
    </row>
    <row r="9" spans="1:11" ht="18" x14ac:dyDescent="0.35">
      <c r="A9" s="4">
        <v>9278.81</v>
      </c>
      <c r="B9" s="6">
        <v>9290.1001584006008</v>
      </c>
      <c r="C9" s="6">
        <f t="shared" si="0"/>
        <v>86305960.953114867</v>
      </c>
      <c r="D9" s="6">
        <f t="shared" si="1"/>
        <v>9264.5230297866729</v>
      </c>
      <c r="E9" s="4">
        <f t="shared" si="2"/>
        <v>14.28697021332664</v>
      </c>
    </row>
    <row r="10" spans="1:11" ht="18" x14ac:dyDescent="0.35">
      <c r="A10" s="4">
        <v>9095.94</v>
      </c>
      <c r="B10" s="6">
        <v>9062.2507883085364</v>
      </c>
      <c r="C10" s="6">
        <f t="shared" si="0"/>
        <v>82124389.350198686</v>
      </c>
      <c r="D10" s="6">
        <f t="shared" si="1"/>
        <v>9056.3523625369708</v>
      </c>
      <c r="E10" s="4">
        <f t="shared" si="2"/>
        <v>39.587637463029751</v>
      </c>
    </row>
    <row r="11" spans="1:11" ht="18" x14ac:dyDescent="0.35">
      <c r="A11" s="4">
        <v>9023.81</v>
      </c>
      <c r="B11" s="6">
        <v>8959.6941543201865</v>
      </c>
      <c r="C11" s="6">
        <f t="shared" si="0"/>
        <v>80276119.338959321</v>
      </c>
      <c r="D11" s="6">
        <f t="shared" si="1"/>
        <v>8960.5536364173659</v>
      </c>
      <c r="E11" s="4">
        <f t="shared" si="2"/>
        <v>63.256363582633639</v>
      </c>
    </row>
    <row r="12" spans="1:11" ht="18" x14ac:dyDescent="0.35">
      <c r="A12" s="4">
        <v>9024.14</v>
      </c>
      <c r="B12" s="6">
        <v>8984.6887719959668</v>
      </c>
      <c r="C12" s="6">
        <f t="shared" si="0"/>
        <v>80724632.32963039</v>
      </c>
      <c r="D12" s="6">
        <f t="shared" si="1"/>
        <v>8984.0213711667566</v>
      </c>
      <c r="E12" s="4">
        <f t="shared" si="2"/>
        <v>40.118628833242838</v>
      </c>
    </row>
    <row r="13" spans="1:11" ht="18" x14ac:dyDescent="0.35">
      <c r="A13" s="4">
        <v>8870.51</v>
      </c>
      <c r="B13" s="6">
        <v>8902.4511219969172</v>
      </c>
      <c r="C13" s="6">
        <f t="shared" si="0"/>
        <v>79253635.979544163</v>
      </c>
      <c r="D13" s="6">
        <f t="shared" si="1"/>
        <v>8906.5158031429528</v>
      </c>
      <c r="E13" s="4">
        <f t="shared" si="2"/>
        <v>-36.005803142952573</v>
      </c>
    </row>
    <row r="14" spans="1:11" ht="18" x14ac:dyDescent="0.35">
      <c r="A14" s="4">
        <v>8876.5300000000007</v>
      </c>
      <c r="B14" s="6">
        <v>8855.7842474960344</v>
      </c>
      <c r="C14" s="6">
        <f t="shared" si="0"/>
        <v>78424914.638198897</v>
      </c>
      <c r="D14" s="6">
        <f t="shared" si="1"/>
        <v>8862.1614735862531</v>
      </c>
      <c r="E14" s="4">
        <f t="shared" si="2"/>
        <v>14.368526413747531</v>
      </c>
    </row>
    <row r="15" spans="1:11" ht="18" x14ac:dyDescent="0.35">
      <c r="A15" s="4">
        <v>8924.2999999999993</v>
      </c>
      <c r="B15" s="6">
        <v>8857.1669860885449</v>
      </c>
      <c r="C15" s="6">
        <f t="shared" si="0"/>
        <v>78449407.019456834</v>
      </c>
      <c r="D15" s="6">
        <f t="shared" si="1"/>
        <v>8863.4795713637759</v>
      </c>
      <c r="E15" s="4">
        <f t="shared" si="2"/>
        <v>60.820428636223369</v>
      </c>
    </row>
    <row r="16" spans="1:11" ht="18" x14ac:dyDescent="0.35">
      <c r="A16" s="4">
        <v>8836.92</v>
      </c>
      <c r="B16" s="6">
        <v>8789.1137011042356</v>
      </c>
      <c r="C16" s="6">
        <f t="shared" si="0"/>
        <v>77248519.650938198</v>
      </c>
      <c r="D16" s="6">
        <f t="shared" si="1"/>
        <v>8798.3265356521806</v>
      </c>
      <c r="E16" s="4">
        <f t="shared" si="2"/>
        <v>38.593464347819463</v>
      </c>
    </row>
    <row r="17" spans="1:5" ht="18" x14ac:dyDescent="0.35">
      <c r="A17" s="4">
        <v>8469.74</v>
      </c>
      <c r="B17" s="6">
        <v>8544.3877356540797</v>
      </c>
      <c r="C17" s="6">
        <f t="shared" si="0"/>
        <v>73006561.777195856</v>
      </c>
      <c r="D17" s="6">
        <f t="shared" si="1"/>
        <v>8559.2872103943591</v>
      </c>
      <c r="E17" s="4">
        <f t="shared" si="2"/>
        <v>-89.547210394359354</v>
      </c>
    </row>
    <row r="18" spans="1:5" ht="18" x14ac:dyDescent="0.35">
      <c r="A18" s="4">
        <v>8551.6299999999992</v>
      </c>
      <c r="B18" s="6">
        <v>8590.2398596721669</v>
      </c>
      <c r="C18" s="6">
        <f t="shared" si="0"/>
        <v>73792220.84670049</v>
      </c>
      <c r="D18" s="6">
        <f>$J$1+$J$2*B18+C18*$J$3</f>
        <v>8604.6389015737659</v>
      </c>
      <c r="E18" s="4">
        <f t="shared" si="2"/>
        <v>-53.008901573766707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986B-C179-41CF-9242-40A5B35E21E3}">
  <dimension ref="A1:N18"/>
  <sheetViews>
    <sheetView workbookViewId="0">
      <selection activeCell="N4" sqref="M1:N4"/>
    </sheetView>
  </sheetViews>
  <sheetFormatPr defaultRowHeight="14.4" x14ac:dyDescent="0.3"/>
  <cols>
    <col min="1" max="1" width="11.109375" bestFit="1" customWidth="1"/>
    <col min="3" max="3" width="17.109375" bestFit="1" customWidth="1"/>
    <col min="4" max="4" width="16.88671875" bestFit="1" customWidth="1"/>
    <col min="5" max="5" width="9.88671875" bestFit="1" customWidth="1"/>
    <col min="6" max="6" width="11.109375" bestFit="1" customWidth="1"/>
    <col min="8" max="8" width="17.109375" bestFit="1" customWidth="1"/>
    <col min="13" max="13" width="19.88671875" bestFit="1" customWidth="1"/>
    <col min="14" max="14" width="12.6640625" bestFit="1" customWidth="1"/>
  </cols>
  <sheetData>
    <row r="1" spans="1:14" ht="72" x14ac:dyDescent="0.35">
      <c r="A1" s="9" t="s">
        <v>4</v>
      </c>
      <c r="B1" s="9" t="s">
        <v>41</v>
      </c>
      <c r="C1" s="10" t="s">
        <v>45</v>
      </c>
      <c r="D1" s="10" t="s">
        <v>50</v>
      </c>
      <c r="E1" s="10" t="s">
        <v>51</v>
      </c>
      <c r="F1" s="11" t="s">
        <v>42</v>
      </c>
      <c r="G1" s="20" t="s">
        <v>43</v>
      </c>
      <c r="H1" s="6">
        <f>_xlfn.VAR.S(F2:F18)</f>
        <v>2906.3127157824351</v>
      </c>
      <c r="M1" s="6" t="s">
        <v>33</v>
      </c>
      <c r="N1" s="6">
        <v>177610.35463898786</v>
      </c>
    </row>
    <row r="2" spans="1:14" ht="18" x14ac:dyDescent="0.35">
      <c r="A2" s="4">
        <v>7526.56</v>
      </c>
      <c r="B2" s="6">
        <v>7543.1909894976152</v>
      </c>
      <c r="C2" s="6">
        <f>B2*B2</f>
        <v>56899730.304038011</v>
      </c>
      <c r="D2" s="6">
        <f>C2*B2</f>
        <v>429205532934.26392</v>
      </c>
      <c r="E2" s="6">
        <f>$N$1+$N$2*B2+$N$3*C2+$N$4*D2</f>
        <v>7524.7657223565184</v>
      </c>
      <c r="F2" s="4">
        <f>A2-E2</f>
        <v>1.7942776434820189</v>
      </c>
      <c r="M2" s="6" t="s">
        <v>34</v>
      </c>
      <c r="N2" s="6">
        <v>-62.885908963009832</v>
      </c>
    </row>
    <row r="3" spans="1:14" ht="18" x14ac:dyDescent="0.35">
      <c r="A3" s="4">
        <v>8839.1200000000008</v>
      </c>
      <c r="B3" s="6">
        <v>8859.107869706786</v>
      </c>
      <c r="C3" s="6">
        <f t="shared" ref="C3:C18" si="0">B3*B3</f>
        <v>78483792.247100711</v>
      </c>
      <c r="D3" s="6">
        <f t="shared" ref="D3:D18" si="1">C3*B3</f>
        <v>695296381540.72229</v>
      </c>
      <c r="E3" s="6">
        <f t="shared" ref="E3:E18" si="2">$N$1+$N$2*B3+$N$3*C3+$N$4*D3</f>
        <v>8889.4876907874132</v>
      </c>
      <c r="F3" s="4">
        <f t="shared" ref="F3:F18" si="3">A3-E3</f>
        <v>-50.367690787412357</v>
      </c>
      <c r="M3" s="6" t="s">
        <v>35</v>
      </c>
      <c r="N3" s="6">
        <v>7.6339872073585783E-3</v>
      </c>
    </row>
    <row r="4" spans="1:14" ht="18" x14ac:dyDescent="0.35">
      <c r="A4" s="4">
        <v>8553.42</v>
      </c>
      <c r="B4" s="6">
        <v>8475.9827697404016</v>
      </c>
      <c r="C4" s="6">
        <f t="shared" si="0"/>
        <v>71842283.912936166</v>
      </c>
      <c r="D4" s="6">
        <f t="shared" si="1"/>
        <v>608933960584.84497</v>
      </c>
      <c r="E4" s="6">
        <f t="shared" si="2"/>
        <v>8458.88044390094</v>
      </c>
      <c r="F4" s="4">
        <f t="shared" si="3"/>
        <v>94.539556099060064</v>
      </c>
      <c r="M4" s="6" t="s">
        <v>36</v>
      </c>
      <c r="N4" s="6">
        <v>-3.031111444772381E-7</v>
      </c>
    </row>
    <row r="5" spans="1:14" ht="18" x14ac:dyDescent="0.35">
      <c r="A5" s="4">
        <v>8252.98</v>
      </c>
      <c r="B5" s="6">
        <v>8356.0094836541139</v>
      </c>
      <c r="C5" s="6">
        <f t="shared" si="0"/>
        <v>69822894.490917489</v>
      </c>
      <c r="D5" s="6">
        <f t="shared" si="1"/>
        <v>583440768542.28711</v>
      </c>
      <c r="E5" s="6">
        <f t="shared" si="2"/>
        <v>8314.7871927482774</v>
      </c>
      <c r="F5" s="4">
        <f t="shared" si="3"/>
        <v>-61.807192748277885</v>
      </c>
    </row>
    <row r="6" spans="1:14" ht="18" x14ac:dyDescent="0.35">
      <c r="A6" s="4">
        <v>8680.52</v>
      </c>
      <c r="B6" s="6">
        <v>8580.8274036029761</v>
      </c>
      <c r="C6" s="6">
        <f t="shared" si="0"/>
        <v>73630598.930423796</v>
      </c>
      <c r="D6" s="6">
        <f t="shared" si="1"/>
        <v>631811461045.88049</v>
      </c>
      <c r="E6" s="6">
        <f t="shared" si="2"/>
        <v>8583.1789622637734</v>
      </c>
      <c r="F6" s="4">
        <f t="shared" si="3"/>
        <v>97.341037736227008</v>
      </c>
    </row>
    <row r="7" spans="1:14" ht="18" x14ac:dyDescent="0.35">
      <c r="A7" s="4">
        <v>9075.34</v>
      </c>
      <c r="B7" s="6">
        <v>9116.0092813952087</v>
      </c>
      <c r="C7" s="6">
        <f t="shared" si="0"/>
        <v>83101625.218483597</v>
      </c>
      <c r="D7" s="6">
        <f t="shared" si="1"/>
        <v>757555186790.72266</v>
      </c>
      <c r="E7" s="6">
        <f t="shared" si="2"/>
        <v>9115.1490190229961</v>
      </c>
      <c r="F7" s="4">
        <f t="shared" si="3"/>
        <v>-39.809019022995926</v>
      </c>
    </row>
    <row r="8" spans="1:14" ht="18" x14ac:dyDescent="0.35">
      <c r="A8" s="4">
        <v>9171.27</v>
      </c>
      <c r="B8" s="6">
        <v>9284.5346773656565</v>
      </c>
      <c r="C8" s="6">
        <f t="shared" si="0"/>
        <v>86202584.175205395</v>
      </c>
      <c r="D8" s="6">
        <f t="shared" si="1"/>
        <v>800350882053.22644</v>
      </c>
      <c r="E8" s="6">
        <f t="shared" si="2"/>
        <v>9218.1051465118362</v>
      </c>
      <c r="F8" s="4">
        <f t="shared" si="3"/>
        <v>-46.835146511835774</v>
      </c>
    </row>
    <row r="9" spans="1:14" ht="18" x14ac:dyDescent="0.35">
      <c r="A9" s="4">
        <v>9278.81</v>
      </c>
      <c r="B9" s="6">
        <v>9290.1001584006008</v>
      </c>
      <c r="C9" s="6">
        <f t="shared" si="0"/>
        <v>86305960.953114867</v>
      </c>
      <c r="D9" s="6">
        <f t="shared" si="1"/>
        <v>801791021521.44849</v>
      </c>
      <c r="E9" s="6">
        <f t="shared" si="2"/>
        <v>9220.7694904921518</v>
      </c>
      <c r="F9" s="4">
        <f t="shared" si="3"/>
        <v>58.040509507847673</v>
      </c>
    </row>
    <row r="10" spans="1:14" ht="18" x14ac:dyDescent="0.35">
      <c r="A10" s="4">
        <v>9095.94</v>
      </c>
      <c r="B10" s="6">
        <v>9062.2507883085364</v>
      </c>
      <c r="C10" s="6">
        <f t="shared" si="0"/>
        <v>82124389.350198686</v>
      </c>
      <c r="D10" s="6">
        <f t="shared" si="1"/>
        <v>744231812128.19519</v>
      </c>
      <c r="E10" s="6">
        <f t="shared" si="2"/>
        <v>9074.0579464589537</v>
      </c>
      <c r="F10" s="4">
        <f t="shared" si="3"/>
        <v>21.882053541046844</v>
      </c>
    </row>
    <row r="11" spans="1:14" ht="18" x14ac:dyDescent="0.35">
      <c r="A11" s="4">
        <v>9023.81</v>
      </c>
      <c r="B11" s="6">
        <v>8959.6941543201865</v>
      </c>
      <c r="C11" s="6">
        <f t="shared" si="0"/>
        <v>80276119.338959321</v>
      </c>
      <c r="D11" s="6">
        <f t="shared" si="1"/>
        <v>719249477172.78345</v>
      </c>
      <c r="E11" s="6">
        <f t="shared" si="2"/>
        <v>8986.1796135057521</v>
      </c>
      <c r="F11" s="4">
        <f t="shared" si="3"/>
        <v>37.630386494247432</v>
      </c>
    </row>
    <row r="12" spans="1:14" ht="18" x14ac:dyDescent="0.35">
      <c r="A12" s="4">
        <v>9024.14</v>
      </c>
      <c r="B12" s="6">
        <v>8984.6887719959668</v>
      </c>
      <c r="C12" s="6">
        <f t="shared" si="0"/>
        <v>80724632.32963039</v>
      </c>
      <c r="D12" s="6">
        <f t="shared" si="1"/>
        <v>725285697715.53284</v>
      </c>
      <c r="E12" s="6">
        <f t="shared" si="2"/>
        <v>9008.667077868653</v>
      </c>
      <c r="F12" s="4">
        <f t="shared" si="3"/>
        <v>15.472922131346422</v>
      </c>
    </row>
    <row r="13" spans="1:14" ht="18" x14ac:dyDescent="0.35">
      <c r="A13" s="4">
        <v>8870.51</v>
      </c>
      <c r="B13" s="6">
        <v>8902.4511219969172</v>
      </c>
      <c r="C13" s="6">
        <f t="shared" si="0"/>
        <v>79253635.979544163</v>
      </c>
      <c r="D13" s="6">
        <f t="shared" si="1"/>
        <v>705551620548.42822</v>
      </c>
      <c r="E13" s="6">
        <f t="shared" si="2"/>
        <v>8932.3078457345255</v>
      </c>
      <c r="F13" s="4">
        <f t="shared" si="3"/>
        <v>-61.797845734525254</v>
      </c>
    </row>
    <row r="14" spans="1:14" ht="18" x14ac:dyDescent="0.35">
      <c r="A14" s="4">
        <v>8876.5300000000007</v>
      </c>
      <c r="B14" s="6">
        <v>8855.7842474960344</v>
      </c>
      <c r="C14" s="6">
        <f t="shared" si="0"/>
        <v>78424914.638198897</v>
      </c>
      <c r="D14" s="6">
        <f t="shared" si="1"/>
        <v>694514123664.18298</v>
      </c>
      <c r="E14" s="6">
        <f t="shared" si="2"/>
        <v>8886.1368616380205</v>
      </c>
      <c r="F14" s="4">
        <f t="shared" si="3"/>
        <v>-9.6068616380198364</v>
      </c>
    </row>
    <row r="15" spans="1:14" ht="18" x14ac:dyDescent="0.35">
      <c r="A15" s="4">
        <v>8924.2999999999993</v>
      </c>
      <c r="B15" s="6">
        <v>8857.1669860885449</v>
      </c>
      <c r="C15" s="6">
        <f t="shared" si="0"/>
        <v>78449407.019456834</v>
      </c>
      <c r="D15" s="6">
        <f t="shared" si="1"/>
        <v>694839497930.95605</v>
      </c>
      <c r="E15" s="6">
        <f t="shared" si="2"/>
        <v>8887.5320472056046</v>
      </c>
      <c r="F15" s="4">
        <f t="shared" si="3"/>
        <v>36.76795279439466</v>
      </c>
    </row>
    <row r="16" spans="1:14" ht="18" x14ac:dyDescent="0.35">
      <c r="A16" s="4">
        <v>8836.92</v>
      </c>
      <c r="B16" s="6">
        <v>8789.1137011042356</v>
      </c>
      <c r="C16" s="6">
        <f t="shared" si="0"/>
        <v>77248519.650938198</v>
      </c>
      <c r="D16" s="6">
        <f t="shared" si="1"/>
        <v>678946022454.08069</v>
      </c>
      <c r="E16" s="6">
        <f t="shared" si="2"/>
        <v>8817.0554641294002</v>
      </c>
      <c r="F16" s="4">
        <f t="shared" si="3"/>
        <v>19.864535870599866</v>
      </c>
    </row>
    <row r="17" spans="1:6" ht="18" x14ac:dyDescent="0.35">
      <c r="A17" s="4">
        <v>8469.74</v>
      </c>
      <c r="B17" s="6">
        <v>8544.3877356540797</v>
      </c>
      <c r="C17" s="6">
        <f t="shared" si="0"/>
        <v>73006561.777195856</v>
      </c>
      <c r="D17" s="6">
        <f t="shared" si="1"/>
        <v>623796371071.34424</v>
      </c>
      <c r="E17" s="6">
        <f t="shared" si="2"/>
        <v>8540.2920541515341</v>
      </c>
      <c r="F17" s="4">
        <f t="shared" si="3"/>
        <v>-70.552054151534321</v>
      </c>
    </row>
    <row r="18" spans="1:6" ht="18" x14ac:dyDescent="0.35">
      <c r="A18" s="4">
        <v>8551.6299999999992</v>
      </c>
      <c r="B18" s="6">
        <v>8590.2398596721669</v>
      </c>
      <c r="C18" s="6">
        <f t="shared" si="0"/>
        <v>73792220.84670049</v>
      </c>
      <c r="D18" s="6">
        <f t="shared" si="1"/>
        <v>633892876851.05798</v>
      </c>
      <c r="E18" s="6">
        <f t="shared" si="2"/>
        <v>8594.187421222945</v>
      </c>
      <c r="F18" s="4">
        <f t="shared" si="3"/>
        <v>-42.557421222945777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EC6E-FB7A-4CDE-97BC-AA22F2C77A24}">
  <dimension ref="A1:O18"/>
  <sheetViews>
    <sheetView workbookViewId="0">
      <selection activeCell="K24" sqref="K24"/>
    </sheetView>
  </sheetViews>
  <sheetFormatPr defaultRowHeight="14.4" x14ac:dyDescent="0.3"/>
  <cols>
    <col min="1" max="1" width="11.109375" bestFit="1" customWidth="1"/>
    <col min="2" max="3" width="17.109375" bestFit="1" customWidth="1"/>
    <col min="4" max="5" width="16.88671875" bestFit="1" customWidth="1"/>
    <col min="6" max="6" width="9.88671875" bestFit="1" customWidth="1"/>
    <col min="14" max="14" width="19.88671875" bestFit="1" customWidth="1"/>
    <col min="15" max="15" width="11.33203125" bestFit="1" customWidth="1"/>
  </cols>
  <sheetData>
    <row r="1" spans="1:15" ht="72" x14ac:dyDescent="0.35">
      <c r="A1" s="9" t="s">
        <v>4</v>
      </c>
      <c r="B1" s="9" t="s">
        <v>41</v>
      </c>
      <c r="C1" s="10" t="s">
        <v>45</v>
      </c>
      <c r="D1" s="10" t="s">
        <v>50</v>
      </c>
      <c r="E1" s="10" t="s">
        <v>52</v>
      </c>
      <c r="F1" s="10" t="s">
        <v>55</v>
      </c>
      <c r="G1" s="11" t="s">
        <v>42</v>
      </c>
      <c r="H1" s="20" t="s">
        <v>43</v>
      </c>
      <c r="I1" s="6">
        <f>_xlfn.VAR.S(G2:G18)</f>
        <v>2800.1781160215442</v>
      </c>
      <c r="N1" s="6" t="s">
        <v>33</v>
      </c>
      <c r="O1" s="6">
        <v>2758838.3235415365</v>
      </c>
    </row>
    <row r="2" spans="1:15" ht="18" x14ac:dyDescent="0.35">
      <c r="A2" s="4">
        <v>7526.56</v>
      </c>
      <c r="B2" s="6">
        <v>7543.1909894976152</v>
      </c>
      <c r="C2" s="6">
        <f>B2*B2</f>
        <v>56899730.304038011</v>
      </c>
      <c r="D2" s="6">
        <f>C2*B2</f>
        <v>429205532934.26392</v>
      </c>
      <c r="E2" s="6">
        <f>D2*B2</f>
        <v>3237579308672261.5</v>
      </c>
      <c r="F2" s="6">
        <f>$O$1+$O$2*B2+$O$3*C2+$O$4*D2+E2*$O$5</f>
        <v>7526.2253842079081</v>
      </c>
      <c r="G2" s="4">
        <f>A2-F2</f>
        <v>0.33461579209233605</v>
      </c>
      <c r="N2" s="6" t="s">
        <v>34</v>
      </c>
      <c r="O2" s="6">
        <v>-1278.3192006242141</v>
      </c>
    </row>
    <row r="3" spans="1:15" ht="18" x14ac:dyDescent="0.35">
      <c r="A3" s="4">
        <v>8839.1200000000008</v>
      </c>
      <c r="B3" s="6">
        <v>8859.107869706786</v>
      </c>
      <c r="C3" s="6">
        <f t="shared" ref="C3:C18" si="0">B3*B3</f>
        <v>78483792.247100711</v>
      </c>
      <c r="D3" s="6">
        <f t="shared" ref="D3:D18" si="1">C3*B3</f>
        <v>695296381540.72229</v>
      </c>
      <c r="E3" s="6">
        <f t="shared" ref="E3:E17" si="2">D3*B3</f>
        <v>6159705645486065</v>
      </c>
      <c r="F3" s="6">
        <f t="shared" ref="F3:F18" si="3">$O$1+$O$2*B3+$O$3*C3+$O$4*D3+E3*$O$5</f>
        <v>8893.1969490377232</v>
      </c>
      <c r="G3" s="4">
        <f t="shared" ref="G3:G18" si="4">A3-F3</f>
        <v>-54.076949037722443</v>
      </c>
      <c r="N3" s="6" t="s">
        <v>35</v>
      </c>
      <c r="O3" s="6">
        <v>0.22181089379565039</v>
      </c>
    </row>
    <row r="4" spans="1:15" ht="18" x14ac:dyDescent="0.35">
      <c r="A4" s="4">
        <v>8553.42</v>
      </c>
      <c r="B4" s="6">
        <v>8475.9827697404016</v>
      </c>
      <c r="C4" s="6">
        <f t="shared" si="0"/>
        <v>71842283.912936166</v>
      </c>
      <c r="D4" s="6">
        <f t="shared" si="1"/>
        <v>608933960584.84497</v>
      </c>
      <c r="E4" s="6">
        <f t="shared" si="2"/>
        <v>5161313757826927</v>
      </c>
      <c r="F4" s="6">
        <f t="shared" si="3"/>
        <v>8458.0997536443174</v>
      </c>
      <c r="G4" s="4">
        <f t="shared" si="4"/>
        <v>95.320246355682684</v>
      </c>
      <c r="N4" s="6" t="s">
        <v>36</v>
      </c>
      <c r="O4" s="6">
        <v>-1.7044082417968048E-5</v>
      </c>
    </row>
    <row r="5" spans="1:15" ht="18" x14ac:dyDescent="0.35">
      <c r="A5" s="4">
        <v>8252.98</v>
      </c>
      <c r="B5" s="6">
        <v>8356.0094836541139</v>
      </c>
      <c r="C5" s="6">
        <f t="shared" si="0"/>
        <v>69822894.490917489</v>
      </c>
      <c r="D5" s="6">
        <f t="shared" si="1"/>
        <v>583440768542.28711</v>
      </c>
      <c r="E5" s="6">
        <f t="shared" si="2"/>
        <v>4875236595089796</v>
      </c>
      <c r="F5" s="6">
        <f t="shared" si="3"/>
        <v>8290.5230936105363</v>
      </c>
      <c r="G5" s="4">
        <f t="shared" si="4"/>
        <v>-37.543093610536744</v>
      </c>
      <c r="N5" s="6" t="s">
        <v>37</v>
      </c>
      <c r="O5" s="6">
        <v>4.8978822404592055E-10</v>
      </c>
    </row>
    <row r="6" spans="1:15" ht="18" x14ac:dyDescent="0.35">
      <c r="A6" s="4">
        <v>8680.52</v>
      </c>
      <c r="B6" s="6">
        <v>8580.8274036029761</v>
      </c>
      <c r="C6" s="6">
        <f t="shared" si="0"/>
        <v>73630598.930423796</v>
      </c>
      <c r="D6" s="6">
        <f t="shared" si="1"/>
        <v>631811461045.88049</v>
      </c>
      <c r="E6" s="6">
        <f t="shared" si="2"/>
        <v>5421465098852926</v>
      </c>
      <c r="F6" s="6">
        <f t="shared" si="3"/>
        <v>8594.0035511129536</v>
      </c>
      <c r="G6" s="4">
        <f t="shared" si="4"/>
        <v>86.516448887046863</v>
      </c>
    </row>
    <row r="7" spans="1:15" ht="18" x14ac:dyDescent="0.35">
      <c r="A7" s="4">
        <v>9075.34</v>
      </c>
      <c r="B7" s="6">
        <v>9116.0092813952087</v>
      </c>
      <c r="C7" s="6">
        <f t="shared" si="0"/>
        <v>83101625.218483597</v>
      </c>
      <c r="D7" s="6">
        <f t="shared" si="1"/>
        <v>757555186790.72266</v>
      </c>
      <c r="E7" s="6">
        <f t="shared" si="2"/>
        <v>6905880113953309</v>
      </c>
      <c r="F7" s="6">
        <f t="shared" si="3"/>
        <v>9100.1083154818043</v>
      </c>
      <c r="G7" s="4">
        <f t="shared" si="4"/>
        <v>-24.768315481804166</v>
      </c>
    </row>
    <row r="8" spans="1:15" ht="18" x14ac:dyDescent="0.35">
      <c r="A8" s="4">
        <v>9171.27</v>
      </c>
      <c r="B8" s="6">
        <v>9284.5346773656565</v>
      </c>
      <c r="C8" s="6">
        <f t="shared" si="0"/>
        <v>86202584.175205395</v>
      </c>
      <c r="D8" s="6">
        <f t="shared" si="1"/>
        <v>800350882053.22644</v>
      </c>
      <c r="E8" s="6">
        <f t="shared" si="2"/>
        <v>7430885518483371</v>
      </c>
      <c r="F8" s="6">
        <f t="shared" si="3"/>
        <v>9225.4441786790267</v>
      </c>
      <c r="G8" s="4">
        <f t="shared" si="4"/>
        <v>-54.174178679026227</v>
      </c>
    </row>
    <row r="9" spans="1:15" ht="18" x14ac:dyDescent="0.35">
      <c r="A9" s="4">
        <v>9278.81</v>
      </c>
      <c r="B9" s="6">
        <v>9290.1001584006008</v>
      </c>
      <c r="C9" s="6">
        <f t="shared" si="0"/>
        <v>86305960.953114867</v>
      </c>
      <c r="D9" s="6">
        <f t="shared" si="1"/>
        <v>801791021521.44849</v>
      </c>
      <c r="E9" s="6">
        <f t="shared" si="2"/>
        <v>7448718896040588</v>
      </c>
      <c r="F9" s="6">
        <f t="shared" si="3"/>
        <v>9229.8009495548904</v>
      </c>
      <c r="G9" s="4">
        <f t="shared" si="4"/>
        <v>49.009050445109096</v>
      </c>
    </row>
    <row r="10" spans="1:15" ht="18" x14ac:dyDescent="0.35">
      <c r="A10" s="4">
        <v>9095.94</v>
      </c>
      <c r="B10" s="6">
        <v>9062.2507883085364</v>
      </c>
      <c r="C10" s="6">
        <f t="shared" si="0"/>
        <v>82124389.350198686</v>
      </c>
      <c r="D10" s="6">
        <f t="shared" si="1"/>
        <v>744231812128.19519</v>
      </c>
      <c r="E10" s="6">
        <f t="shared" si="2"/>
        <v>6744415326143027</v>
      </c>
      <c r="F10" s="6">
        <f t="shared" si="3"/>
        <v>9060.2049973849207</v>
      </c>
      <c r="G10" s="4">
        <f t="shared" si="4"/>
        <v>35.735002615079793</v>
      </c>
    </row>
    <row r="11" spans="1:15" ht="18" x14ac:dyDescent="0.35">
      <c r="A11" s="4">
        <v>9023.81</v>
      </c>
      <c r="B11" s="6">
        <v>8959.6941543201865</v>
      </c>
      <c r="C11" s="6">
        <f t="shared" si="0"/>
        <v>80276119.338959321</v>
      </c>
      <c r="D11" s="6">
        <f t="shared" si="1"/>
        <v>719249477172.78345</v>
      </c>
      <c r="E11" s="6">
        <f t="shared" si="2"/>
        <v>6444255336122838</v>
      </c>
      <c r="F11" s="6">
        <f t="shared" si="3"/>
        <v>8980.0437390762381</v>
      </c>
      <c r="G11" s="4">
        <f t="shared" si="4"/>
        <v>43.766260923761365</v>
      </c>
    </row>
    <row r="12" spans="1:15" ht="18" x14ac:dyDescent="0.35">
      <c r="A12" s="4">
        <v>9024.14</v>
      </c>
      <c r="B12" s="6">
        <v>8984.6887719959668</v>
      </c>
      <c r="C12" s="6">
        <f t="shared" si="0"/>
        <v>80724632.32963039</v>
      </c>
      <c r="D12" s="6">
        <f t="shared" si="1"/>
        <v>725285697715.53284</v>
      </c>
      <c r="E12" s="6">
        <f t="shared" si="2"/>
        <v>6516466264754009</v>
      </c>
      <c r="F12" s="6">
        <f t="shared" si="3"/>
        <v>9000.2334588910453</v>
      </c>
      <c r="G12" s="4">
        <f t="shared" si="4"/>
        <v>23.906541108954116</v>
      </c>
    </row>
    <row r="13" spans="1:15" ht="18" x14ac:dyDescent="0.35">
      <c r="A13" s="4">
        <v>8870.51</v>
      </c>
      <c r="B13" s="6">
        <v>8902.4511219969172</v>
      </c>
      <c r="C13" s="6">
        <f t="shared" si="0"/>
        <v>79253635.979544163</v>
      </c>
      <c r="D13" s="6">
        <f t="shared" si="1"/>
        <v>705551620548.42822</v>
      </c>
      <c r="E13" s="6">
        <f t="shared" si="2"/>
        <v>6281138815978098</v>
      </c>
      <c r="F13" s="6">
        <f t="shared" si="3"/>
        <v>8931.8097575847059</v>
      </c>
      <c r="G13" s="4">
        <f t="shared" si="4"/>
        <v>-61.299757584705731</v>
      </c>
    </row>
    <row r="14" spans="1:15" ht="18" x14ac:dyDescent="0.35">
      <c r="A14" s="4">
        <v>8876.5300000000007</v>
      </c>
      <c r="B14" s="6">
        <v>8855.7842474960344</v>
      </c>
      <c r="C14" s="6">
        <f t="shared" si="0"/>
        <v>78424914.638198897</v>
      </c>
      <c r="D14" s="6">
        <f t="shared" si="1"/>
        <v>694514123664.18298</v>
      </c>
      <c r="E14" s="6">
        <f t="shared" si="2"/>
        <v>6150467236008784</v>
      </c>
      <c r="F14" s="6">
        <f t="shared" si="3"/>
        <v>8890.1555305598304</v>
      </c>
      <c r="G14" s="4">
        <f t="shared" si="4"/>
        <v>-13.625530559829713</v>
      </c>
    </row>
    <row r="15" spans="1:15" ht="18" x14ac:dyDescent="0.35">
      <c r="A15" s="4">
        <v>8924.2999999999993</v>
      </c>
      <c r="B15" s="6">
        <v>8857.1669860885449</v>
      </c>
      <c r="C15" s="6">
        <f t="shared" si="0"/>
        <v>78449407.019456834</v>
      </c>
      <c r="D15" s="6">
        <f t="shared" si="1"/>
        <v>694839497930.95605</v>
      </c>
      <c r="E15" s="6">
        <f t="shared" si="2"/>
        <v>6154309461704404</v>
      </c>
      <c r="F15" s="6">
        <f t="shared" si="3"/>
        <v>8891.4222965897061</v>
      </c>
      <c r="G15" s="4">
        <f t="shared" si="4"/>
        <v>32.877703410293179</v>
      </c>
    </row>
    <row r="16" spans="1:15" ht="18" x14ac:dyDescent="0.35">
      <c r="A16" s="4">
        <v>8836.92</v>
      </c>
      <c r="B16" s="6">
        <v>8789.1137011042356</v>
      </c>
      <c r="C16" s="6">
        <f t="shared" si="0"/>
        <v>77248519.650938198</v>
      </c>
      <c r="D16" s="6">
        <f t="shared" si="1"/>
        <v>678946022454.08069</v>
      </c>
      <c r="E16" s="6">
        <f t="shared" si="2"/>
        <v>5967333788261385</v>
      </c>
      <c r="F16" s="6">
        <f t="shared" si="3"/>
        <v>8826.5654989304021</v>
      </c>
      <c r="G16" s="4">
        <f t="shared" si="4"/>
        <v>10.354501069597973</v>
      </c>
    </row>
    <row r="17" spans="1:7" ht="18" x14ac:dyDescent="0.35">
      <c r="A17" s="4">
        <v>8469.74</v>
      </c>
      <c r="B17" s="6">
        <v>8544.3877356540797</v>
      </c>
      <c r="C17" s="6">
        <f t="shared" si="0"/>
        <v>73006561.777195856</v>
      </c>
      <c r="D17" s="6">
        <f t="shared" si="1"/>
        <v>623796371071.34424</v>
      </c>
      <c r="E17" s="6">
        <f t="shared" si="2"/>
        <v>5329958062527515</v>
      </c>
      <c r="F17" s="6">
        <f t="shared" si="3"/>
        <v>8548.0773392692208</v>
      </c>
      <c r="G17" s="4">
        <f t="shared" si="4"/>
        <v>-78.337339269221047</v>
      </c>
    </row>
    <row r="18" spans="1:7" ht="18" x14ac:dyDescent="0.35">
      <c r="A18" s="4">
        <v>8551.6299999999992</v>
      </c>
      <c r="B18" s="6">
        <v>8590.2398596721669</v>
      </c>
      <c r="C18" s="6">
        <f t="shared" si="0"/>
        <v>73792220.84670049</v>
      </c>
      <c r="D18" s="6">
        <f t="shared" si="1"/>
        <v>633892876851.05798</v>
      </c>
      <c r="E18" s="6">
        <f>D18*B18</f>
        <v>5445291857488218</v>
      </c>
      <c r="F18" s="6">
        <f t="shared" si="3"/>
        <v>8605.6252063768916</v>
      </c>
      <c r="G18" s="4">
        <f t="shared" si="4"/>
        <v>-53.995206376892384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C8D89-D2DD-4295-B314-BC36B972E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Корреляции</vt:lpstr>
      <vt:lpstr>данные</vt:lpstr>
      <vt:lpstr>data</vt:lpstr>
      <vt:lpstr>результаты</vt:lpstr>
      <vt:lpstr>ЧП7</vt:lpstr>
      <vt:lpstr>ЧП6</vt:lpstr>
      <vt:lpstr>ЧП5</vt:lpstr>
      <vt:lpstr>ЧП2</vt:lpstr>
      <vt:lpstr>ЧП3</vt:lpstr>
      <vt:lpstr>ЧП4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Лукаш</dc:creator>
  <cp:lastModifiedBy>Мирошниченко Даниил Викторович</cp:lastModifiedBy>
  <dcterms:created xsi:type="dcterms:W3CDTF">2015-06-05T18:19:34Z</dcterms:created>
  <dcterms:modified xsi:type="dcterms:W3CDTF">2024-05-23T22:16:49Z</dcterms:modified>
</cp:coreProperties>
</file>