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94ca3c137fc4ff4/Desktop/excel_challenge/"/>
    </mc:Choice>
  </mc:AlternateContent>
  <xr:revisionPtr revIDLastSave="210" documentId="8_{5C076F92-EAF9-48C1-BDA7-E823B4A0E772}" xr6:coauthVersionLast="47" xr6:coauthVersionMax="47" xr10:uidLastSave="{D3D11748-F6EA-472A-885D-9F65BCB0C539}"/>
  <bookViews>
    <workbookView xWindow="-105" yWindow="0" windowWidth="19410" windowHeight="15585" tabRatio="768" firstSheet="1" activeTab="5" xr2:uid="{00000000-000D-0000-FFFF-FFFF00000000}"/>
  </bookViews>
  <sheets>
    <sheet name="crowdfunding" sheetId="1" r:id="rId1"/>
    <sheet name="outcome_category" sheetId="4" r:id="rId2"/>
    <sheet name="outcome_sub-category" sheetId="5" r:id="rId3"/>
    <sheet name="outcome_month" sheetId="12" r:id="rId4"/>
    <sheet name="outcome_based_on_goal" sheetId="13" r:id="rId5"/>
    <sheet name="mean_median" sheetId="14" r:id="rId6"/>
  </sheets>
  <definedNames>
    <definedName name="_xlnm._FilterDatabase" localSheetId="0" hidden="1">crowdfunding!$A$1:$T$1001</definedName>
    <definedName name="_xlnm._FilterDatabase" localSheetId="5" hidden="1">mean_median!$E$1:$E$567</definedName>
    <definedName name="GOAL">crowdfunding!$D:$D</definedName>
    <definedName name="Outcome">crowdfunding!$G:$G</definedName>
  </definedNames>
  <calcPr calcId="191029"/>
  <pivotCaches>
    <pivotCache cacheId="23" r:id="rId7"/>
    <pivotCache cacheId="28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4" l="1"/>
  <c r="H7" i="14"/>
  <c r="K6" i="14"/>
  <c r="H6" i="14"/>
  <c r="K2" i="14" l="1"/>
  <c r="H2" i="14"/>
  <c r="K5" i="14"/>
  <c r="K4" i="14"/>
  <c r="H5" i="14"/>
  <c r="H4" i="14"/>
  <c r="K3" i="14"/>
  <c r="H3" i="14"/>
  <c r="I8" i="1" l="1"/>
  <c r="D13" i="13"/>
  <c r="D12" i="13"/>
  <c r="D11" i="13"/>
  <c r="D10" i="13"/>
  <c r="D9" i="13"/>
  <c r="D8" i="13"/>
  <c r="D7" i="13"/>
  <c r="D6" i="13"/>
  <c r="D5" i="13"/>
  <c r="D4" i="13"/>
  <c r="D3" i="13"/>
  <c r="D2" i="13"/>
  <c r="C13" i="13"/>
  <c r="C12" i="13"/>
  <c r="C11" i="13"/>
  <c r="C10" i="13"/>
  <c r="C9" i="13"/>
  <c r="C8" i="13"/>
  <c r="C7" i="13"/>
  <c r="C6" i="13"/>
  <c r="C5" i="13"/>
  <c r="C4" i="13"/>
  <c r="C3" i="13"/>
  <c r="C2" i="13"/>
  <c r="B13" i="13"/>
  <c r="B12" i="13"/>
  <c r="E12" i="13" s="1"/>
  <c r="B11" i="13"/>
  <c r="B10" i="13"/>
  <c r="B9" i="13"/>
  <c r="B7" i="13"/>
  <c r="B8" i="13"/>
  <c r="B6" i="13"/>
  <c r="B5" i="13"/>
  <c r="B4" i="13"/>
  <c r="B3" i="13"/>
  <c r="B2" i="13"/>
  <c r="E2" i="13" s="1"/>
  <c r="H2" i="13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9" i="13" l="1"/>
  <c r="E8" i="13"/>
  <c r="H8" i="13" s="1"/>
  <c r="G12" i="13"/>
  <c r="G9" i="13"/>
  <c r="E10" i="13"/>
  <c r="F10" i="13" s="1"/>
  <c r="E11" i="13"/>
  <c r="H11" i="13" s="1"/>
  <c r="E13" i="13"/>
  <c r="G13" i="13" s="1"/>
  <c r="H9" i="13"/>
  <c r="F9" i="13"/>
  <c r="G8" i="13"/>
  <c r="E7" i="13"/>
  <c r="H7" i="13" s="1"/>
  <c r="F4" i="13"/>
  <c r="F3" i="13"/>
  <c r="F5" i="13"/>
  <c r="F11" i="13"/>
  <c r="G2" i="13"/>
  <c r="H10" i="13"/>
  <c r="H12" i="13"/>
  <c r="E6" i="13"/>
  <c r="H6" i="13" s="1"/>
  <c r="E5" i="13"/>
  <c r="H5" i="13" s="1"/>
  <c r="E4" i="13"/>
  <c r="H4" i="13" s="1"/>
  <c r="E3" i="13"/>
  <c r="H3" i="13" s="1"/>
  <c r="F2" i="13"/>
  <c r="F12" i="13"/>
  <c r="F8" i="13"/>
  <c r="F6" i="13" l="1"/>
  <c r="F13" i="13"/>
  <c r="G10" i="13"/>
  <c r="G7" i="13"/>
  <c r="F7" i="13"/>
  <c r="G11" i="13"/>
  <c r="H13" i="13"/>
  <c r="G6" i="13"/>
  <c r="G3" i="13"/>
  <c r="G5" i="13"/>
  <c r="G4" i="13"/>
</calcChain>
</file>

<file path=xl/sharedStrings.xml><?xml version="1.0" encoding="utf-8"?>
<sst xmlns="http://schemas.openxmlformats.org/spreadsheetml/2006/main" count="7072" uniqueCount="2118">
  <si>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</si>
  <si>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</si>
  <si>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</si>
  <si>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</si>
  <si>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</si>
  <si>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</si>
  <si>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</si>
  <si>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</si>
  <si>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</si>
  <si>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</si>
  <si>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</si>
  <si>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</si>
  <si>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</si>
  <si>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</si>
  <si>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</si>
  <si>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</si>
  <si>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</si>
  <si>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</si>
  <si>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</si>
  <si>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</si>
  <si>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</si>
  <si>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</si>
  <si>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</si>
  <si>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</si>
  <si>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</si>
  <si>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</si>
  <si>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</si>
  <si>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</si>
  <si>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</si>
  <si>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</si>
  <si>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</si>
  <si>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</si>
  <si>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</si>
  <si>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</si>
  <si>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</si>
  <si>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</si>
  <si>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</si>
  <si>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</si>
  <si>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</si>
  <si>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</si>
  <si>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</si>
  <si>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</si>
  <si>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</si>
  <si>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</si>
  <si>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</si>
  <si>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</si>
  <si>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</si>
  <si>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</si>
  <si>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</si>
  <si>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</si>
  <si>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</si>
  <si>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</si>
  <si>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</si>
  <si>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</si>
  <si>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</si>
  <si>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</si>
  <si>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</si>
  <si>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</si>
  <si>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</si>
  <si>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</si>
  <si>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</si>
  <si>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</si>
  <si>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</si>
  <si>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</si>
  <si>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</si>
  <si>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</si>
  <si>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</si>
  <si>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</si>
  <si>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</si>
  <si>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</si>
  <si>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</si>
  <si>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</si>
  <si>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</si>
  <si>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</si>
  <si>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</si>
  <si>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</si>
  <si>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</si>
  <si>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</si>
  <si>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</si>
  <si>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</si>
  <si>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</si>
  <si>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</si>
  <si>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</si>
  <si>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</si>
  <si>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</si>
  <si>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</si>
  <si>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</si>
  <si>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</si>
  <si>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</si>
  <si>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</si>
  <si>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</si>
  <si>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</si>
  <si>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</si>
  <si>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</si>
  <si>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</si>
  <si>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</si>
  <si>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</si>
  <si>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</si>
  <si>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</si>
  <si>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</si>
  <si>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</si>
  <si>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</si>
  <si>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</si>
  <si>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</si>
  <si>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</si>
  <si>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</si>
  <si>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</si>
  <si>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</si>
  <si>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</si>
  <si>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</si>
  <si>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</si>
  <si>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</si>
  <si>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</si>
  <si>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</si>
  <si>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</si>
  <si>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</si>
  <si>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</si>
  <si>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</si>
  <si>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</si>
  <si>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</si>
  <si>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</si>
  <si>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</si>
  <si>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</si>
  <si>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</si>
  <si>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</si>
  <si>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</si>
  <si>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</si>
  <si>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</si>
  <si>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</si>
  <si>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</si>
  <si>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</si>
  <si>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</si>
  <si>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</si>
  <si>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</si>
  <si>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</si>
  <si>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</si>
  <si>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</si>
  <si>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</si>
  <si>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</si>
  <si>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</si>
  <si>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</si>
  <si>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</si>
  <si>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</si>
  <si>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</si>
  <si>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</si>
  <si>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</si>
  <si>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</si>
  <si>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</si>
  <si>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</si>
  <si>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</si>
  <si>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</si>
  <si>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</si>
  <si>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</si>
  <si>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</si>
  <si>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</si>
  <si>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</si>
  <si>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</si>
  <si>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</si>
  <si>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</si>
  <si>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</si>
  <si>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</si>
  <si>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</si>
  <si>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</si>
  <si>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</si>
  <si>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</si>
  <si>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</si>
  <si>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</si>
  <si>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</si>
  <si>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</si>
  <si>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</si>
  <si>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</si>
  <si>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</si>
  <si>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</si>
  <si>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</si>
  <si>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</si>
  <si>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</si>
  <si>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</si>
  <si>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</si>
  <si>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</si>
  <si>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</si>
  <si>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</si>
  <si>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</si>
  <si>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</si>
  <si>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</si>
  <si>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</si>
  <si>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</si>
  <si>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</si>
  <si>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</si>
  <si>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</si>
  <si>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</si>
  <si>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</si>
  <si>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</si>
  <si>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</si>
  <si>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</si>
  <si>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</si>
  <si>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</si>
  <si>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</si>
  <si>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</si>
  <si>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</si>
  <si>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</si>
  <si>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</si>
  <si>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</si>
  <si>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</si>
  <si>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</si>
  <si>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</si>
  <si>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</si>
  <si>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</si>
  <si>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</si>
  <si>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</si>
  <si>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</si>
  <si>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</si>
  <si>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</si>
  <si>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</si>
  <si>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</si>
  <si>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</si>
  <si>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</si>
  <si>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</si>
  <si>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</si>
  <si>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</si>
  <si>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</si>
  <si>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</si>
  <si>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</si>
  <si>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</si>
  <si>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</si>
  <si>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</si>
  <si>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</si>
  <si>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</si>
  <si>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</si>
  <si>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</si>
  <si>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</si>
  <si>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</si>
  <si>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</si>
  <si>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</si>
  <si>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</si>
  <si>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</si>
  <si>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</si>
  <si>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</si>
  <si>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</si>
  <si>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</si>
  <si>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</si>
  <si>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</si>
  <si>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</si>
  <si>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</si>
  <si>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</si>
  <si>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</si>
  <si>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</si>
  <si>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</si>
  <si>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</si>
  <si>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</si>
  <si>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</si>
  <si>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</si>
  <si>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</si>
  <si>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</si>
  <si>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</si>
  <si>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</si>
  <si>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</si>
  <si>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</si>
  <si>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</si>
  <si>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</si>
  <si>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</si>
  <si>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</si>
  <si>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</si>
  <si>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</si>
  <si>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</si>
  <si>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</si>
  <si>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</si>
  <si>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</si>
  <si>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</si>
  <si>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</si>
  <si>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</si>
  <si>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</si>
  <si>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</si>
  <si>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</si>
  <si>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</si>
  <si>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</si>
  <si>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</si>
  <si>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</si>
  <si>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</si>
  <si>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</si>
  <si>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</si>
  <si>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</si>
  <si>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</si>
  <si>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</si>
  <si>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</si>
  <si>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</si>
  <si>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</si>
  <si>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</si>
  <si>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</si>
  <si>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</si>
  <si>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</si>
  <si>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</si>
  <si>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</si>
  <si>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</si>
  <si>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</si>
  <si>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</si>
  <si>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</si>
  <si>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</si>
  <si>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</si>
  <si>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</si>
  <si>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</si>
  <si>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</si>
  <si>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</si>
  <si>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</si>
  <si>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</si>
  <si>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</si>
  <si>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</si>
  <si>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</si>
  <si>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</si>
  <si>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</si>
  <si>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</si>
  <si>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</si>
  <si>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</si>
  <si>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</si>
  <si>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</si>
  <si>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</si>
  <si>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</si>
  <si>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</si>
  <si>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</si>
  <si>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</si>
  <si>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</si>
  <si>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</si>
  <si>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</si>
  <si>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</si>
  <si>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</si>
  <si>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</si>
  <si>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</si>
  <si>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</si>
  <si>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</si>
  <si>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</si>
  <si>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</si>
  <si>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</si>
  <si>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</si>
  <si>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</si>
  <si>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</si>
  <si>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</si>
  <si>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</si>
  <si>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</si>
  <si>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</si>
  <si>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</si>
  <si>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</si>
  <si>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</si>
  <si>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</si>
  <si>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</si>
  <si>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</si>
  <si>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</si>
  <si>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</si>
  <si>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</si>
  <si>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</si>
  <si>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</si>
  <si>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</si>
  <si>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</si>
  <si>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</si>
  <si>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</si>
  <si>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</si>
  <si>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</si>
  <si>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</si>
  <si>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</si>
  <si>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</si>
  <si>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</si>
  <si>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</si>
  <si>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</si>
  <si>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</si>
  <si>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</si>
  <si>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</si>
  <si>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</si>
  <si>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</si>
  <si>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</si>
  <si>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</si>
  <si>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</si>
  <si>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</si>
  <si>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</si>
  <si>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</si>
  <si>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</si>
  <si>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</si>
  <si>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</si>
  <si>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</si>
  <si>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</si>
  <si>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</si>
  <si>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</si>
  <si>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</si>
  <si>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</si>
  <si>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</si>
  <si>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</si>
  <si>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</si>
  <si>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</si>
  <si>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</si>
  <si>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</si>
  <si>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</si>
  <si>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</si>
  <si>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</si>
  <si>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</si>
  <si>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</si>
  <si>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</si>
  <si>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</si>
  <si>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</si>
  <si>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</si>
  <si>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</si>
  <si>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</si>
  <si>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</si>
  <si>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</si>
  <si>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</si>
  <si>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</si>
  <si>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</si>
  <si>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</si>
  <si>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</si>
  <si>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</si>
  <si>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</si>
  <si>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</si>
  <si>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</si>
  <si>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</si>
  <si>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</si>
  <si>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</si>
  <si>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</si>
  <si>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</si>
  <si>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</si>
  <si>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</si>
  <si>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</si>
  <si>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</si>
  <si>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</si>
  <si>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</si>
  <si>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</si>
  <si>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</si>
  <si>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</si>
  <si>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</si>
  <si>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</si>
  <si>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</si>
  <si>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</si>
  <si>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</si>
  <si>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</si>
  <si>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</si>
  <si>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</si>
  <si>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</si>
  <si>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</si>
  <si>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</si>
  <si>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</si>
  <si>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</si>
  <si>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</si>
  <si>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</si>
  <si>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</si>
  <si>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</si>
  <si>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</si>
  <si>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</si>
  <si>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</si>
  <si>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</si>
  <si>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</si>
  <si>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</si>
  <si>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</si>
  <si>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</si>
  <si>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</si>
  <si>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</si>
  <si>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</si>
  <si>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</si>
  <si>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</si>
  <si>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</si>
  <si>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</si>
  <si>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</si>
  <si>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</si>
  <si>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</si>
  <si>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</si>
  <si>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</si>
  <si>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</si>
  <si>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</si>
  <si>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</si>
  <si>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</si>
  <si>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</si>
  <si>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</si>
  <si>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</si>
  <si>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</si>
  <si>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</si>
  <si>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</si>
  <si>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</si>
  <si>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</si>
  <si>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</si>
  <si>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</si>
  <si>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</si>
  <si>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</si>
  <si>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</si>
  <si>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</si>
  <si>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</si>
  <si>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</si>
  <si>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</si>
  <si>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</si>
  <si>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</si>
  <si>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</si>
  <si>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</si>
  <si>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</si>
  <si>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</si>
  <si>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</si>
  <si>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</si>
  <si>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</si>
  <si>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</si>
  <si>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</si>
  <si>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</si>
  <si>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</si>
  <si>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</si>
  <si>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</si>
  <si>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</si>
  <si>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</si>
  <si>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</si>
  <si>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</si>
  <si>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</si>
  <si>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</si>
  <si>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</si>
  <si>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</si>
  <si>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</si>
  <si>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</si>
  <si>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</si>
  <si>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</si>
  <si>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</si>
  <si>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</si>
  <si>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</si>
  <si>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</si>
  <si>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</si>
  <si>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</si>
  <si>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</si>
  <si>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</si>
  <si>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</si>
  <si>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</si>
  <si>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</si>
  <si>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</si>
  <si>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</si>
  <si>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</si>
  <si>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</si>
  <si>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</si>
  <si>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</si>
  <si>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</si>
  <si>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</si>
  <si>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</si>
  <si>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</si>
  <si>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</si>
  <si>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</si>
  <si>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</si>
  <si>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</si>
  <si>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</si>
  <si>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</si>
  <si>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</si>
  <si>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</si>
  <si>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</si>
  <si>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</si>
  <si>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</si>
  <si>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</si>
  <si>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</si>
  <si>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</si>
  <si>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</si>
  <si>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</si>
  <si>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</si>
  <si>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</si>
  <si>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</si>
  <si>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</si>
  <si>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</si>
  <si>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</si>
  <si>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</si>
  <si>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</si>
  <si>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</si>
  <si>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</si>
  <si>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</si>
  <si>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</si>
  <si>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</si>
  <si>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</si>
  <si>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</si>
  <si>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</si>
  <si>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</si>
  <si>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</si>
  <si>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</si>
  <si>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</si>
  <si>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</si>
  <si>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</si>
  <si>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</si>
  <si>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</si>
  <si>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</si>
  <si>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</si>
  <si>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</si>
  <si>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</si>
  <si>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</si>
  <si>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</si>
  <si>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</si>
  <si>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</si>
  <si>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</si>
  <si>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</si>
  <si>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</si>
  <si>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</si>
  <si>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</si>
  <si>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</si>
  <si>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</si>
  <si>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</si>
  <si>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</si>
  <si>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</si>
  <si>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</si>
  <si>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</si>
  <si>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</si>
  <si>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</si>
  <si>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</si>
  <si>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</si>
  <si>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</si>
  <si>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</si>
  <si>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</si>
  <si>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</si>
  <si>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</si>
  <si>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</si>
  <si>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</si>
  <si>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</si>
  <si>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</si>
  <si>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</si>
  <si>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</si>
  <si>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</si>
  <si>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</si>
  <si>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</si>
  <si>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</si>
  <si>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</si>
  <si>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</si>
  <si>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</si>
  <si>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</si>
  <si>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</si>
  <si>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</si>
  <si>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</si>
  <si>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</si>
  <si>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</si>
  <si>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</si>
  <si>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</si>
  <si>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</si>
  <si>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</si>
  <si>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</si>
  <si>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</si>
  <si>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</si>
  <si>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</si>
  <si>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</si>
  <si>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</si>
  <si>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</si>
  <si>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</si>
  <si>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</si>
  <si>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</si>
  <si>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</si>
  <si>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</si>
  <si>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</si>
  <si>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</si>
  <si>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</si>
  <si>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</si>
  <si>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</si>
  <si>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</si>
  <si>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</si>
  <si>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</si>
  <si>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</si>
  <si>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</si>
  <si>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</si>
  <si>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</si>
  <si>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</si>
  <si>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</si>
  <si>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</si>
  <si>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</si>
  <si>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</si>
  <si>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</si>
  <si>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</si>
  <si>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</si>
  <si>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</si>
  <si>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</si>
  <si>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</si>
  <si>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</si>
  <si>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</si>
  <si>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</si>
  <si>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</si>
  <si>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</si>
  <si>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</si>
  <si>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</si>
  <si>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</si>
  <si>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</si>
  <si>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</si>
  <si>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</si>
  <si>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</si>
  <si>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</si>
  <si>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</si>
  <si>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</si>
  <si>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</si>
  <si>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</si>
  <si>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</si>
  <si>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</si>
  <si>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</si>
  <si>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</si>
  <si>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</si>
  <si>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</si>
  <si>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</si>
  <si>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</si>
  <si>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</si>
  <si>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</si>
  <si>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</si>
  <si>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</si>
  <si>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</si>
  <si>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</si>
  <si>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</si>
  <si>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</si>
  <si>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</si>
  <si>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</si>
  <si>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</si>
  <si>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</si>
  <si>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</si>
  <si>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</si>
  <si>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</si>
  <si>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</si>
  <si>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</si>
  <si>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</si>
  <si>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</si>
  <si>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</si>
  <si>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</si>
  <si>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</si>
  <si>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</si>
  <si>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</si>
  <si>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</si>
  <si>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</si>
  <si>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</si>
  <si>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</si>
  <si>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</si>
  <si>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</si>
  <si>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</si>
  <si>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</si>
  <si>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</si>
  <si>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</si>
  <si>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</si>
  <si>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</si>
  <si>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</si>
  <si>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</si>
  <si>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</si>
  <si>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</si>
  <si>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</si>
  <si>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</si>
  <si>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</si>
  <si>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</si>
  <si>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</si>
  <si>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</si>
  <si>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</si>
  <si>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</si>
  <si>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</si>
  <si>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</si>
  <si>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</si>
  <si>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</si>
  <si>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</si>
  <si>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</si>
  <si>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</si>
  <si>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</si>
  <si>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</si>
  <si>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</si>
  <si>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</si>
  <si>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</si>
  <si>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</si>
  <si>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</si>
  <si>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</si>
  <si>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</si>
  <si>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</si>
  <si>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</si>
  <si>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</si>
  <si>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</si>
  <si>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</si>
  <si>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</si>
  <si>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</si>
  <si>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</si>
  <si>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</si>
  <si>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</si>
  <si>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</si>
  <si>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</si>
  <si>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</si>
  <si>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</si>
  <si>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</si>
  <si>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</si>
  <si>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</si>
  <si>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</si>
  <si>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</si>
  <si>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</si>
  <si>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</si>
  <si>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</si>
  <si>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</si>
  <si>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</si>
  <si>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</si>
  <si>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</si>
  <si>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</si>
  <si>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</si>
  <si>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</si>
  <si>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</si>
  <si>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</si>
  <si>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</si>
  <si>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</si>
  <si>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</si>
  <si>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</si>
  <si>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</si>
  <si>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</si>
  <si>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</si>
  <si>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</si>
  <si>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</si>
  <si>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</si>
  <si>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</si>
  <si>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</si>
  <si>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</si>
  <si>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</si>
  <si>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</si>
  <si>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</si>
  <si>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</si>
  <si>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</si>
  <si>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</si>
  <si>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</si>
  <si>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</si>
  <si>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</si>
  <si>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</si>
  <si>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</si>
  <si>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</si>
  <si>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</si>
  <si>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</si>
  <si>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</si>
  <si>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</si>
  <si>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</si>
  <si>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</si>
  <si>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</si>
  <si>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</si>
  <si>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</si>
  <si>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</si>
  <si>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</si>
  <si>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</si>
  <si>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</si>
  <si>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</si>
  <si>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</si>
  <si>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</si>
  <si>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</si>
  <si>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</si>
  <si>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</si>
  <si>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</si>
  <si>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</si>
  <si>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</si>
  <si>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</si>
  <si>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</si>
  <si>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</si>
  <si>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</si>
  <si>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</si>
  <si>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</si>
  <si>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</si>
  <si>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</si>
  <si>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</si>
  <si>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</si>
  <si>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</si>
  <si>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</si>
  <si>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</si>
  <si>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</si>
  <si>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</si>
  <si>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</si>
  <si>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</si>
  <si>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</si>
  <si>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</si>
  <si>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</si>
  <si>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</si>
  <si>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</si>
  <si>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</si>
  <si>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</si>
  <si>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</si>
  <si>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</si>
  <si>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</si>
  <si>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</si>
  <si>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</si>
  <si>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</si>
  <si>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</si>
  <si>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</si>
  <si>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</si>
  <si>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</si>
  <si>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</si>
  <si>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</si>
  <si>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</si>
  <si>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</si>
  <si>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</si>
  <si>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</si>
  <si>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</si>
  <si>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</si>
  <si>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</si>
  <si>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</si>
  <si>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</si>
  <si>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</si>
  <si>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</si>
  <si>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</si>
  <si>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</si>
  <si>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</si>
  <si>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</si>
  <si>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</si>
  <si>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</si>
  <si>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</si>
  <si>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</si>
  <si>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</si>
  <si>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</si>
  <si>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</si>
  <si>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</si>
  <si>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</si>
  <si>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</si>
  <si>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</si>
  <si>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</si>
  <si>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</si>
  <si>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</si>
  <si>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</si>
  <si>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</si>
  <si>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</si>
  <si>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</si>
  <si>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</si>
  <si>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</si>
  <si>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</si>
  <si>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</si>
  <si>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</si>
  <si>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</si>
  <si>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</si>
  <si>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</si>
  <si>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</si>
  <si>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</si>
  <si>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</si>
  <si>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</si>
  <si>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</si>
  <si>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</si>
  <si>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</si>
  <si>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</si>
  <si>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</si>
  <si>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</si>
  <si>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</si>
  <si>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</si>
  <si>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</si>
  <si>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</si>
  <si>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</si>
  <si>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</si>
  <si>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</si>
  <si>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</si>
  <si>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</si>
  <si>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</si>
  <si>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</si>
  <si>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</si>
  <si>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</si>
  <si>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</si>
  <si>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</si>
  <si>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</si>
  <si>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</si>
  <si>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</si>
  <si>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</si>
  <si>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</si>
  <si>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</si>
  <si>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</si>
  <si>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</si>
  <si>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</si>
  <si>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</si>
  <si>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</si>
  <si>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</si>
  <si>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</si>
  <si>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</si>
  <si>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</si>
  <si>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</si>
  <si>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</si>
  <si>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</si>
  <si>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</si>
  <si>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</si>
  <si>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</si>
  <si>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</si>
  <si>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</si>
  <si>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</si>
  <si>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</si>
  <si>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</si>
  <si>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</si>
  <si>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</si>
  <si>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</si>
  <si>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</si>
  <si>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</si>
  <si>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</si>
  <si>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</si>
  <si>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</si>
  <si>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</si>
  <si>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</si>
  <si>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</si>
  <si>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</si>
  <si>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</si>
  <si>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</si>
  <si>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</si>
  <si>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</si>
  <si>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</si>
  <si>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</si>
  <si>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</si>
  <si>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</si>
  <si>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</si>
  <si>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</si>
  <si>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</si>
  <si>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</si>
  <si>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</si>
  <si>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</si>
  <si>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</si>
  <si>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</si>
  <si>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</si>
  <si>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</si>
  <si>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</si>
  <si>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</si>
  <si>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</si>
  <si>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</si>
  <si>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</si>
  <si>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</si>
  <si>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</si>
  <si>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</si>
  <si>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</si>
  <si>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</si>
  <si>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</si>
  <si>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</si>
  <si>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</si>
  <si>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</si>
  <si>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</si>
  <si>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</si>
  <si>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</si>
  <si>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</si>
  <si>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</si>
  <si>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</si>
  <si>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</si>
  <si>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</si>
  <si>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</si>
  <si>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</si>
  <si>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</si>
  <si>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</si>
  <si>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</si>
  <si>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</si>
  <si>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</si>
  <si>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</si>
  <si>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</si>
  <si>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</si>
  <si>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</si>
  <si>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</si>
  <si>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</si>
  <si>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</si>
  <si>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</si>
  <si>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</si>
  <si>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</si>
  <si>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</si>
  <si>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</si>
  <si>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</si>
  <si>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</si>
  <si>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</si>
  <si>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</si>
  <si>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</si>
  <si>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</si>
  <si>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</si>
  <si>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</si>
  <si>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</si>
  <si>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</si>
  <si>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</si>
  <si>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</si>
  <si>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</si>
  <si>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</si>
  <si>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</si>
  <si>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</si>
  <si>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</si>
  <si>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</si>
  <si>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</si>
  <si>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</si>
  <si>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</si>
  <si>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</si>
  <si>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</si>
  <si>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</si>
  <si>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</si>
  <si>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</si>
  <si>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</si>
  <si>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</si>
  <si>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</si>
  <si>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</si>
  <si>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</si>
  <si>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</si>
  <si>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</si>
  <si>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</si>
  <si>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</si>
  <si>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</si>
  <si>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</si>
  <si>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</si>
  <si>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</si>
  <si>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</si>
  <si>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</si>
  <si>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</si>
  <si>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</si>
  <si>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</si>
  <si>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</si>
  <si>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</si>
  <si>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</si>
  <si>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</si>
  <si>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</si>
  <si>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</si>
  <si>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</si>
  <si>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</si>
  <si>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</si>
  <si>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</si>
  <si>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</si>
  <si>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</si>
  <si>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</si>
  <si>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</si>
  <si>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</si>
  <si>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</si>
  <si>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</si>
  <si>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</si>
  <si>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</si>
  <si>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</si>
  <si>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</si>
  <si>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</si>
  <si>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</si>
  <si>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</si>
  <si>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</si>
  <si>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</si>
  <si>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</si>
  <si>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</si>
  <si>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</si>
  <si>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</si>
  <si>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</si>
  <si>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</si>
  <si>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</si>
  <si>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</si>
  <si>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</si>
  <si>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</si>
  <si>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</si>
  <si>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</si>
  <si>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</si>
  <si>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</si>
  <si>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</si>
  <si>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</si>
  <si>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</si>
  <si>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</si>
  <si>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</si>
  <si>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</si>
  <si>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</si>
  <si>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</si>
  <si>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</si>
  <si>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</si>
  <si>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</si>
  <si>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</si>
  <si>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</si>
  <si>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</si>
  <si>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</si>
  <si>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</si>
  <si>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</si>
  <si>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</si>
  <si>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</si>
  <si>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</si>
  <si>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</si>
  <si>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</si>
  <si>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</si>
  <si>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</si>
  <si>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</si>
  <si>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</si>
  <si>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</si>
  <si>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</si>
  <si>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</si>
  <si>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</si>
  <si>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</si>
  <si>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</si>
  <si>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</si>
  <si>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</si>
  <si>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</si>
  <si>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</si>
  <si>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</si>
  <si>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</si>
  <si>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</si>
  <si>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</si>
  <si>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</si>
  <si>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</si>
  <si>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</si>
  <si>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</si>
  <si>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</si>
  <si>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</si>
  <si>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</si>
  <si>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</si>
  <si>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</si>
  <si>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</si>
  <si>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</si>
  <si>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</si>
  <si>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</si>
  <si>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</si>
  <si>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</si>
  <si>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</si>
  <si>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</si>
  <si>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</si>
  <si>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</si>
  <si>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</si>
  <si>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</si>
  <si>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</si>
  <si>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</si>
  <si>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</si>
  <si>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</si>
  <si>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</si>
  <si>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</si>
  <si>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</si>
  <si>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</si>
  <si>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</si>
  <si>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</si>
  <si>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</si>
  <si>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</si>
  <si>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</si>
  <si>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</si>
  <si>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</si>
  <si>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</si>
  <si>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</si>
  <si>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</si>
  <si>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</si>
  <si>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</si>
  <si>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</si>
  <si>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</si>
  <si>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</si>
  <si>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</si>
  <si>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</si>
  <si>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</si>
  <si>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</si>
  <si>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</si>
  <si>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</si>
  <si>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</si>
  <si>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</si>
  <si>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</si>
  <si>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</si>
  <si>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</si>
  <si>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</si>
  <si>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</si>
  <si>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</si>
  <si>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</si>
  <si>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</si>
  <si>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</si>
  <si>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</si>
  <si>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</si>
  <si>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</si>
  <si>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</si>
  <si>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</si>
  <si>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</si>
  <si>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</si>
  <si>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</si>
  <si>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</si>
  <si>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</si>
  <si>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</si>
  <si>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</si>
  <si>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</si>
  <si>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</si>
  <si>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</si>
  <si>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</si>
  <si>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</si>
  <si>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</si>
  <si>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</si>
  <si>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</si>
  <si>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</si>
  <si>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</si>
  <si>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</si>
  <si>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</si>
  <si>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</si>
  <si>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</si>
  <si>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</si>
  <si>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</si>
  <si>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</si>
  <si>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</si>
  <si>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</si>
  <si>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</si>
  <si>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</si>
  <si>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</si>
  <si>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</si>
  <si>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</si>
  <si>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</si>
  <si>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</si>
  <si>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</si>
  <si>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</si>
  <si>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</si>
  <si>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</si>
  <si>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</si>
  <si>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</si>
  <si>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</si>
  <si>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</si>
  <si>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</si>
  <si>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</si>
  <si>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</si>
  <si>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</si>
  <si>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</si>
  <si>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</si>
  <si>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</si>
  <si>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</si>
  <si>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</si>
  <si>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</si>
  <si>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</si>
  <si>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</si>
  <si>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</si>
  <si>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</si>
  <si>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</si>
  <si>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</si>
  <si>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</si>
  <si>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</si>
  <si>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</si>
  <si>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</si>
  <si>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</si>
  <si>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</si>
  <si>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</si>
  <si>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</si>
  <si>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</si>
  <si>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</si>
  <si>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</si>
  <si>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</si>
  <si>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</si>
  <si>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</si>
  <si>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</si>
  <si>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</si>
  <si>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</si>
  <si>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</si>
  <si>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</si>
  <si>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</si>
  <si>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</si>
  <si>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</si>
  <si>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</si>
  <si>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</si>
  <si>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</si>
  <si>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</si>
  <si>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</si>
  <si>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</si>
  <si>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</si>
  <si>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</si>
  <si>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</si>
  <si>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</si>
  <si>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</si>
  <si>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</si>
  <si>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</si>
  <si>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</si>
  <si>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</si>
  <si>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</si>
  <si>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</si>
  <si>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</si>
  <si>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</si>
  <si>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</si>
  <si>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</si>
  <si>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</si>
  <si>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</si>
  <si>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</si>
  <si>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</si>
  <si>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</si>
  <si>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</si>
  <si>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</si>
  <si>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</si>
  <si>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</si>
  <si>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</si>
  <si>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</si>
  <si>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</si>
  <si>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</si>
  <si>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</si>
  <si>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</si>
  <si>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</si>
  <si>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</si>
  <si>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</si>
  <si>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</si>
  <si>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</si>
  <si>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</si>
  <si>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</si>
  <si>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</si>
  <si>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</si>
  <si>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</si>
  <si>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</si>
  <si>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</si>
  <si>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</si>
  <si>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</si>
  <si>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</si>
  <si>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</si>
  <si>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</si>
  <si>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</si>
  <si>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</si>
  <si>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</si>
  <si>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</si>
  <si>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</si>
  <si>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</si>
  <si>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</si>
  <si>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</si>
  <si>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</si>
  <si>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</si>
  <si>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</si>
  <si>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</si>
  <si>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</si>
  <si>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</si>
  <si>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</si>
  <si>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</si>
  <si>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</si>
  <si>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</si>
  <si>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</si>
  <si>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</si>
  <si>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</si>
  <si>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</si>
  <si>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</si>
  <si>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</si>
  <si>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</si>
  <si>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</si>
  <si>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</si>
  <si>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</si>
  <si>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</si>
  <si>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</si>
  <si>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</si>
  <si>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</si>
  <si>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</si>
  <si>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</si>
  <si>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</si>
  <si>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</si>
  <si>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</si>
  <si>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</si>
  <si>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</si>
  <si>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</si>
  <si>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</si>
  <si>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</si>
  <si>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</si>
  <si>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</si>
  <si>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</si>
  <si>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</si>
  <si>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</si>
  <si>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</si>
  <si>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</si>
  <si>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</si>
  <si>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</si>
  <si>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</si>
  <si>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</si>
  <si>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</si>
  <si>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</si>
  <si>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</si>
  <si>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</si>
  <si>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</si>
  <si>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</si>
  <si>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</si>
  <si>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</si>
  <si>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</si>
  <si>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</si>
  <si>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</si>
  <si>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</si>
  <si>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</si>
  <si>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</si>
  <si>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</si>
  <si>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</si>
  <si>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</si>
  <si>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</si>
  <si>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</si>
  <si>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</si>
  <si>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</si>
  <si>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</si>
  <si>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</si>
  <si>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</si>
  <si>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</si>
  <si>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</si>
  <si>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</si>
  <si>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</si>
  <si>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</si>
  <si>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</si>
  <si>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</si>
  <si>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</si>
  <si>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</si>
  <si>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</si>
  <si>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</si>
  <si>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</si>
  <si>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</si>
  <si>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</si>
  <si>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</si>
  <si>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</si>
  <si>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</si>
  <si>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</si>
  <si>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</si>
  <si>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</si>
  <si>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</si>
  <si>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</si>
  <si>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</si>
  <si>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</si>
  <si>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</si>
  <si>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</si>
  <si>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</si>
  <si>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</si>
  <si>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</si>
  <si>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</si>
  <si>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</si>
  <si>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</si>
  <si>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</si>
  <si>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</si>
  <si>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</si>
  <si>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</si>
  <si>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</si>
  <si>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</si>
  <si>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</si>
  <si>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</si>
  <si>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</si>
  <si>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</si>
  <si>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</si>
  <si>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</si>
  <si>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</si>
  <si>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</si>
  <si>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</si>
  <si>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</si>
  <si>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</si>
  <si>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</si>
  <si>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</si>
  <si>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</si>
  <si>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</si>
  <si>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</si>
  <si>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</si>
  <si>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</si>
  <si>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</si>
  <si>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</si>
  <si>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</si>
  <si>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</si>
  <si>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</si>
  <si>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</si>
  <si>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</si>
  <si>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</si>
  <si>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</si>
  <si>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</si>
  <si>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</si>
  <si>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</si>
  <si>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</si>
  <si>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</si>
  <si>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</si>
  <si>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</si>
  <si>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</si>
  <si>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</si>
  <si>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</si>
  <si>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</si>
  <si>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</si>
  <si>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</si>
  <si>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</si>
  <si>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</si>
  <si>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</si>
  <si>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</si>
  <si>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</si>
  <si>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</si>
  <si>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</si>
  <si>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</si>
  <si>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</si>
  <si>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</si>
  <si>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</si>
  <si>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</si>
  <si>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</si>
  <si>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</si>
  <si>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</si>
  <si>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</si>
  <si>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</si>
  <si>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</si>
  <si>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</si>
  <si>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</si>
  <si>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</si>
  <si>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</si>
  <si>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</si>
  <si>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</si>
  <si>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</si>
  <si>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</si>
  <si>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</si>
  <si>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</si>
  <si>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</si>
  <si>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</si>
  <si>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</si>
  <si>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</si>
  <si>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</si>
  <si>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</si>
  <si>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</si>
  <si>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</si>
  <si>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</si>
  <si>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</si>
  <si>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</si>
  <si>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</si>
  <si>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</si>
  <si>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</si>
  <si>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</si>
  <si>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</si>
  <si>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</si>
  <si>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</si>
  <si>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</si>
  <si>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</si>
  <si>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</si>
  <si>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</si>
  <si>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</si>
  <si>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</si>
  <si>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</si>
  <si>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</si>
  <si>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</si>
  <si>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</si>
  <si>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</si>
  <si>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</si>
  <si>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</si>
  <si>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</si>
  <si>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</si>
  <si>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</si>
  <si>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</si>
  <si>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</si>
  <si>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</si>
  <si>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</si>
  <si>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</si>
  <si>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</si>
  <si>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</si>
  <si>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</si>
  <si>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</si>
  <si>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</si>
  <si>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</si>
  <si>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</si>
  <si>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</si>
  <si>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</si>
  <si>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</si>
  <si>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</si>
  <si>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</si>
  <si>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</si>
  <si>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</si>
  <si>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</si>
  <si>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</si>
  <si>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</si>
  <si>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</si>
  <si>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</si>
  <si>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</si>
  <si>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</si>
  <si>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</si>
  <si>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</si>
  <si>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</si>
  <si>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</si>
  <si>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</si>
  <si>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</si>
  <si>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</si>
  <si>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</si>
  <si>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</si>
  <si>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</si>
  <si>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</si>
  <si>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</si>
  <si>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</si>
  <si>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</si>
  <si>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</si>
  <si>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</si>
  <si>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</si>
  <si>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</si>
  <si>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</si>
  <si>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</si>
  <si>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</si>
  <si>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</si>
  <si>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</si>
  <si>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</si>
  <si>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</si>
  <si>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</si>
  <si>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</si>
  <si>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</si>
  <si>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</si>
  <si>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</si>
  <si>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</si>
  <si>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</si>
  <si>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</si>
  <si>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</si>
  <si>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</si>
  <si>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</si>
  <si>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</si>
  <si>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</si>
  <si>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</si>
  <si>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</si>
  <si>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</si>
  <si>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</si>
  <si>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</si>
  <si>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</si>
  <si>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</si>
  <si>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</si>
  <si>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</si>
  <si>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</si>
  <si>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</si>
  <si>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</si>
  <si>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</si>
  <si>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</si>
  <si>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</si>
  <si>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</si>
  <si>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</si>
  <si>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</si>
  <si>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</si>
  <si>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</si>
  <si>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</si>
  <si>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</si>
  <si>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</si>
  <si>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</si>
  <si>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</si>
  <si>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</si>
  <si>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</si>
  <si>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</si>
  <si>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</si>
  <si>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</si>
  <si>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</si>
  <si>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</si>
  <si>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</si>
  <si>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</si>
  <si>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</si>
  <si>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</si>
  <si>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</si>
  <si>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</si>
  <si>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</si>
  <si>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</si>
  <si>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</si>
  <si>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</si>
  <si>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</si>
  <si>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</si>
  <si>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</si>
  <si>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</si>
  <si>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</si>
  <si>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</si>
  <si>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</si>
  <si>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</si>
  <si>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</si>
  <si>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</si>
  <si>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</si>
  <si>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</si>
  <si>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</si>
  <si>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</si>
  <si>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</si>
  <si>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</si>
  <si>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</si>
  <si>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</si>
  <si>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</si>
  <si>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</si>
  <si>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</si>
  <si>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</si>
  <si>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</si>
  <si>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</si>
  <si>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</si>
  <si>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</si>
  <si>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</si>
  <si>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</si>
  <si>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</si>
  <si>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</si>
  <si>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</si>
  <si>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</si>
  <si>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</si>
  <si>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</si>
  <si>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</si>
  <si>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</si>
  <si>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</si>
  <si>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</si>
  <si>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</si>
  <si>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</si>
  <si>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</si>
  <si>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</si>
  <si>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</si>
  <si>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</si>
  <si>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</si>
  <si>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</si>
  <si>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</si>
  <si>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</si>
  <si>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</si>
  <si>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</si>
  <si>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</si>
  <si>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</si>
  <si>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</si>
  <si>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</si>
  <si>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</si>
  <si>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</si>
  <si>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</si>
  <si>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</si>
  <si>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</si>
  <si>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</si>
  <si>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</si>
  <si>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</si>
  <si>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</si>
  <si>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</si>
  <si>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</si>
  <si>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</si>
  <si>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</si>
  <si>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</si>
  <si>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</si>
  <si>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</si>
  <si>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</si>
  <si>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</si>
  <si>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</si>
  <si>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</si>
  <si>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</si>
  <si>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</si>
  <si>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</si>
  <si>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</si>
  <si>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</si>
  <si>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</si>
  <si>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</si>
  <si>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</si>
  <si>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</si>
  <si>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</si>
  <si>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</si>
  <si>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</si>
  <si>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</si>
  <si>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</si>
  <si>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</si>
  <si>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</si>
  <si>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</si>
  <si>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</si>
  <si>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</si>
  <si>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</si>
  <si>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</si>
  <si>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</si>
  <si>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</si>
  <si>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</si>
  <si>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</si>
  <si>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</si>
  <si>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</si>
  <si>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</si>
  <si>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</si>
  <si>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</si>
  <si>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</si>
  <si>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</si>
  <si>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</si>
  <si>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</si>
  <si>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</si>
  <si>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</si>
  <si>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</si>
  <si>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</si>
  <si>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</si>
  <si>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</si>
  <si>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</si>
  <si>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</si>
  <si>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</si>
  <si>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</si>
  <si>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</si>
  <si>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</si>
  <si>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</si>
  <si>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</si>
  <si>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</si>
  <si>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</si>
  <si>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</si>
  <si>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</si>
  <si>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</si>
  <si>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</si>
  <si>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</si>
  <si>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</si>
  <si>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</si>
  <si>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</si>
  <si>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</si>
  <si>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</si>
  <si>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</si>
  <si>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</si>
  <si>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</si>
  <si>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</si>
  <si>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</si>
  <si>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</si>
  <si>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</si>
  <si>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</si>
  <si>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</si>
  <si>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</si>
  <si>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</si>
  <si>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</si>
  <si>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</si>
  <si>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</si>
  <si>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</si>
  <si>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</si>
  <si>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</si>
  <si>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</si>
  <si>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</si>
  <si>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</si>
  <si>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</si>
  <si>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</si>
  <si>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</si>
  <si>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</si>
  <si>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</si>
  <si>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</si>
  <si>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</si>
  <si>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</si>
  <si>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</si>
  <si>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</si>
  <si>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</si>
  <si>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</si>
  <si>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</si>
  <si>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</si>
  <si>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</si>
  <si>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</si>
  <si>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</si>
  <si>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</si>
  <si>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</si>
  <si>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</si>
  <si>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</si>
  <si>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</si>
  <si>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</si>
  <si>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</si>
  <si>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</si>
  <si>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</si>
  <si>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</si>
  <si>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</si>
  <si>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</si>
  <si>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</si>
  <si>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</si>
  <si>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</si>
  <si>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</si>
  <si>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</si>
  <si>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</si>
  <si>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</si>
  <si>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</si>
  <si>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</si>
  <si>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</si>
  <si>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</si>
  <si>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</si>
  <si>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</si>
  <si>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</si>
  <si>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</si>
  <si>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</si>
  <si>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</si>
  <si>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</si>
  <si>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</si>
  <si>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</si>
  <si>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</si>
  <si>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</si>
  <si>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</si>
  <si>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</si>
  <si>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</si>
  <si>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</si>
  <si>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</si>
  <si>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</si>
  <si>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</si>
  <si>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</si>
  <si>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</si>
  <si>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</si>
  <si>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</si>
  <si>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</si>
  <si>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</si>
  <si>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</si>
  <si>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</si>
  <si>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</si>
  <si>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</si>
  <si>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</si>
  <si>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</si>
  <si>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</si>
  <si>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</si>
  <si>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</si>
  <si>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</si>
  <si>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</si>
  <si>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</si>
  <si>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</si>
  <si>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</si>
  <si>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</si>
  <si>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</si>
  <si>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</si>
  <si>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</si>
  <si>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</si>
  <si>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</si>
  <si>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</si>
  <si>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</si>
  <si>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</si>
  <si>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</si>
  <si>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</si>
  <si>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</si>
  <si>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</si>
  <si>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</si>
  <si>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</si>
  <si>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</si>
  <si>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</si>
  <si>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</si>
  <si>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</si>
  <si>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</si>
  <si>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</si>
  <si>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</si>
  <si>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</si>
  <si>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</si>
  <si>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</si>
  <si>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</si>
  <si>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</si>
  <si>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</si>
  <si>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</si>
  <si>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</si>
  <si>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</si>
  <si>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</si>
  <si>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</si>
  <si>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</si>
  <si>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</si>
  <si>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</si>
  <si>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</si>
  <si>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</si>
  <si>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</si>
  <si>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</si>
  <si>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</si>
  <si>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</si>
  <si>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</si>
  <si>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</si>
  <si>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</si>
  <si>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</si>
  <si>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</si>
  <si>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</si>
  <si>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</si>
  <si>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</si>
  <si>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</si>
  <si>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</si>
  <si>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</si>
  <si>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</si>
  <si>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</si>
  <si>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</si>
  <si>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</si>
  <si>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</si>
  <si>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</si>
  <si>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</si>
  <si>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</si>
  <si>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</si>
  <si>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</si>
  <si>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</si>
  <si>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</si>
  <si>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</si>
  <si>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</si>
  <si>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</si>
  <si>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</si>
  <si>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</si>
  <si>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</si>
  <si>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</si>
  <si>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</si>
  <si>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</si>
  <si>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</si>
  <si>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</si>
  <si>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</si>
  <si>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</si>
  <si>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</si>
  <si>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</si>
  <si>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</si>
  <si>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</si>
  <si>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</si>
  <si>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</si>
  <si>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</si>
  <si>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</si>
  <si>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</si>
  <si>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</si>
  <si>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</si>
  <si>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</si>
  <si>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</si>
  <si>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</si>
  <si>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</si>
  <si>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</si>
  <si>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</si>
  <si>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</si>
  <si>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</si>
  <si>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</si>
  <si>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</si>
  <si>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</si>
  <si>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</si>
  <si>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</si>
  <si>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</si>
  <si>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</si>
  <si>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</si>
  <si>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</si>
  <si>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</si>
  <si>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</si>
  <si>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</si>
  <si>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</si>
  <si>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</si>
  <si>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</si>
  <si>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</si>
  <si>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</si>
  <si>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</si>
  <si>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</si>
  <si>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</si>
  <si>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</si>
  <si>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</si>
  <si>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</si>
  <si>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</si>
  <si>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</si>
  <si>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</si>
  <si>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</si>
  <si>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</si>
  <si>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</si>
  <si>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</si>
  <si>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</si>
  <si>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</si>
  <si>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</si>
  <si>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</si>
  <si>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</si>
  <si>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</si>
  <si>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</si>
  <si>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</si>
  <si>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</si>
  <si>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</si>
  <si>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</si>
  <si>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</si>
  <si>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</si>
  <si>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</si>
  <si>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</si>
  <si>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</si>
  <si>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</si>
  <si>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</si>
  <si>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</si>
  <si>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</si>
  <si>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</si>
  <si>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</si>
  <si>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</si>
  <si>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</si>
  <si>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</si>
  <si>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</si>
  <si>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</si>
  <si>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</si>
  <si>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</si>
  <si>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</si>
  <si>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</si>
  <si>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</si>
  <si>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</si>
  <si>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</si>
  <si>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</si>
  <si>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</si>
  <si>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</si>
  <si>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</si>
  <si>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</si>
  <si>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</si>
  <si>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</si>
  <si>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</si>
  <si>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(All)</t>
  </si>
  <si>
    <t>Count of outcome</t>
  </si>
  <si>
    <t>Column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</si>
  <si>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</si>
  <si>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</si>
  <si>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</si>
  <si>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</si>
  <si>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</si>
  <si>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</si>
  <si>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</si>
  <si>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</si>
  <si>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</si>
  <si>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</si>
  <si>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</si>
  <si>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</si>
  <si>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(date_created_conversion)</t>
  </si>
  <si>
    <t>Date Created Conversion</t>
  </si>
  <si>
    <t>Date Ended Conversion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</si>
  <si>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</si>
  <si>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</si>
  <si>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</si>
  <si>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</si>
  <si>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</si>
  <si>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</si>
  <si>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</si>
  <si>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</si>
  <si>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</si>
  <si>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</si>
  <si>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</si>
  <si>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</si>
  <si>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</si>
  <si>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</si>
  <si>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</si>
  <si>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</si>
  <si>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</si>
  <si>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</si>
  <si>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</si>
  <si>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</si>
  <si>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outcome+G1:H975</t>
  </si>
  <si>
    <t>Statistic</t>
  </si>
  <si>
    <t>Successful</t>
  </si>
  <si>
    <t>Failed</t>
  </si>
  <si>
    <t>Mean</t>
  </si>
  <si>
    <t>Median</t>
  </si>
  <si>
    <t>Min</t>
  </si>
  <si>
    <t>Max</t>
  </si>
  <si>
    <t>Variance</t>
  </si>
  <si>
    <t>Standard Dev</t>
  </si>
  <si>
    <t>I would say that the mean better summarizes the data, since there aren’t any extreme outliers and there is a large amount of data values.</t>
  </si>
  <si>
    <t>There is more variability with the Successful campaigns. The variance is larger. There are also more data points with the successful campaigns, so the number being higher does make sense.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</si>
</sst>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FE8D8A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NumberFormat="1"/>
    <xf numFmtId="1" fontId="0" fillId="0" borderId="0" xfId="0" applyNumberFormat="1"/>
    <xf numFmtId="2" fontId="0" fillId="0" borderId="0" xfId="0" applyNumberFormat="1"/>
    <xf numFmtId="2" fontId="16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9" fontId="0" fillId="0" borderId="0" xfId="0" applyNumberFormat="1"/>
    <xf numFmtId="0" fontId="16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E8D8A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rgb="FFFE8D8A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rgb="FFFE8D8A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colors>
    <mruColors>
      <color rgb="FFFE8D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[CrowdfundingBook_completed.xlsx]outcome_category!PivotTable3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outcome_category!$B$3:$B$4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outcome_category!$A$5:$A$14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outcome_category!$B$5:$B$14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56-41AE-A751-A0252A719D45}"/>
            </c:ext>
          </c:extLst>
        </c:ser>
        <c:ser>
          <c:idx val="1"/>
          <c:order val="1"/>
          <c:tx>
            <c:strRef>
              <c:f>outcome_category!$C$3:$C$4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outcome_category!$A$5:$A$14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outcome_category!$C$5:$C$14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56-41AE-A751-A0252A719D45}"/>
            </c:ext>
          </c:extLst>
        </c:ser>
        <c:ser>
          <c:idx val="2"/>
          <c:order val="2"/>
          <c:tx>
            <c:strRef>
              <c:f>outcome_category!$D$3:$D$4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outcome_category!$A$5:$A$14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outcome_category!$D$5:$D$14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56-41AE-A751-A0252A719D45}"/>
            </c:ext>
          </c:extLst>
        </c:ser>
        <c:ser>
          <c:idx val="3"/>
          <c:order val="3"/>
          <c:tx>
            <c:strRef>
              <c:f>outcome_category!$E$3:$E$4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outcome_category!$A$5:$A$14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outcome_category!$E$5:$E$14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56-41AE-A751-A0252A719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6864544"/>
        <c:axId val="1056870304"/>
      </c:barChart>
      <c:catAx>
        <c:axId val="105686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870304"/>
        <c:crosses val="autoZero"/>
        <c:auto val="1"/>
        <c:lblAlgn val="ctr"/>
        <c:lblOffset val="100"/>
        <c:noMultiLvlLbl val="0"/>
      </c:catAx>
      <c:valAx>
        <c:axId val="105687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86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[CrowdfundingBook_completed.xlsx]outcome_sub-category!PivotTable4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'outcome_sub-category'!$B$4:$B$5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'outcome_sub-category'!$A$6:$A$30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'outcome_sub-category'!$B$6:$B$30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4B-4129-ACBE-E37C61A5FAD0}"/>
            </c:ext>
          </c:extLst>
        </c:ser>
        <c:ser>
          <c:idx val="1"/>
          <c:order val="1"/>
          <c:tx>
            <c:strRef>
              <c:f>'outcome_sub-category'!$C$4:$C$5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'outcome_sub-category'!$A$6:$A$30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'outcome_sub-category'!$C$6:$C$30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4B-4129-ACBE-E37C61A5FAD0}"/>
            </c:ext>
          </c:extLst>
        </c:ser>
        <c:ser>
          <c:idx val="2"/>
          <c:order val="2"/>
          <c:tx>
            <c:strRef>
              <c:f>'outcome_sub-category'!$D$4:$D$5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'outcome_sub-category'!$A$6:$A$30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'outcome_sub-category'!$D$6:$D$30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4B-4129-ACBE-E37C61A5FAD0}"/>
            </c:ext>
          </c:extLst>
        </c:ser>
        <c:ser>
          <c:idx val="3"/>
          <c:order val="3"/>
          <c:tx>
            <c:strRef>
              <c:f>'outcome_sub-category'!$E$4:$E$5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'outcome_sub-category'!$A$6:$A$30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'outcome_sub-category'!$E$6:$E$30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4B-4129-ACBE-E37C61A5F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27081344"/>
        <c:axId val="1327080384"/>
      </c:barChart>
      <c:catAx>
        <c:axId val="132708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080384"/>
        <c:crosses val="autoZero"/>
        <c:auto val="1"/>
        <c:lblAlgn val="ctr"/>
        <c:lblOffset val="100"/>
        <c:noMultiLvlLbl val="0"/>
      </c:catAx>
      <c:valAx>
        <c:axId val="132708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08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[CrowdfundingBook_completed.xlsx]outcome_month!PivotTable11</c:name>
    <c:fmtId val="0"/>
  </c:pivotSource>
  <c:chart>
    <c:autoTitleDeleted val="0"/>
    <c:pivotFmts>
      <c:pivotFmt>
        <c:idx val="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outcome_month!$B$4:$B$5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outcome_month!$A$6:$A$18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outcome_month!$B$6:$B$18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BF-4B14-A0D4-3469E2CEC7AC}"/>
            </c:ext>
          </c:extLst>
        </c:ser>
        <c:ser>
          <c:idx val="1"/>
          <c:order val="1"/>
          <c:tx>
            <c:strRef>
              <c:f>outcome_month!$C$4:$C$5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outcome_month!$A$6:$A$18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outcome_month!$C$6:$C$18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BF-4B14-A0D4-3469E2CEC7AC}"/>
            </c:ext>
          </c:extLst>
        </c:ser>
        <c:ser>
          <c:idx val="2"/>
          <c:order val="2"/>
          <c:tx>
            <c:strRef>
              <c:f>outcome_month!$D$4:$D$5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outcome_month!$A$6:$A$18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outcome_month!$D$6:$D$18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BF-4B14-A0D4-3469E2CEC7A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7079904"/>
        <c:axId val="1327068384"/>
      </c:lineChart>
      <c:catAx>
        <c:axId val="132707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068384"/>
        <c:crosses val="autoZero"/>
        <c:auto val="1"/>
        <c:lblAlgn val="ctr"/>
        <c:lblOffset val="100"/>
        <c:noMultiLvlLbl val="0"/>
      </c:catAx>
      <c:valAx>
        <c:axId val="132706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07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outcome_based_on_goal!$F$1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outcome_based_on_goal!$A$2:$A$13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outcome_based_on_goal!$F$2:$F$13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86-4427-A71B-380271C23734}"/>
            </c:ext>
          </c:extLst>
        </c:ser>
        <c:ser>
          <c:idx val="5"/>
          <c:order val="5"/>
          <c:tx>
            <c:strRef>
              <c:f>outcome_based_on_goal!$G$1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outcome_based_on_goal!$A$2:$A$13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outcome_based_on_goal!$G$2:$G$13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86-4427-A71B-380271C23734}"/>
            </c:ext>
          </c:extLst>
        </c:ser>
        <c:ser>
          <c:idx val="6"/>
          <c:order val="6"/>
          <c:tx>
            <c:strRef>
              <c:f>outcome_based_on_goal!$H$1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outcome_based_on_goal!$A$2:$A$13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outcome_based_on_goal!$H$2:$H$13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86-4427-A71B-380271C23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079424"/>
        <c:axId val="13270539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outcome_based_on_goal!$B$1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outcome_based_on_goal!$A$2:$A$13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outcome_based_on_goal!$B$2:$B$13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786-4427-A71B-380271C2373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outcome_based_on_goal!$C$1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outcome_based_on_goal!$A$2:$A$13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outcome_based_on_goal!$C$2:$C$13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786-4427-A71B-380271C2373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outcome_based_on_goal!$D$1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outcome_based_on_goal!$A$2:$A$13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outcome_based_on_goal!$D$2:$D$13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786-4427-A71B-380271C2373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outcome_based_on_goal!$E$1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outcome_based_on_goal!$A$2:$A$13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outcome_based_on_goal!$E$2:$E$13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786-4427-A71B-380271C23734}"/>
                  </c:ext>
                </c:extLst>
              </c15:ser>
            </c15:filteredLineSeries>
          </c:ext>
        </c:extLst>
      </c:lineChart>
      <c:catAx>
        <c:axId val="13270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053984"/>
        <c:crosses val="autoZero"/>
        <c:auto val="1"/>
        <c:lblAlgn val="ctr"/>
        <c:lblOffset val="100"/>
        <c:noMultiLvlLbl val="0"/>
      </c:catAx>
      <c:valAx>
        <c:axId val="13270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07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685799</xdr:colOff>
      <xdr:row>2</xdr:row>
      <xdr:rowOff>0</xdr:rowOff>
    </xdr:from>
    <xdr:to>
      <xdr:col>14</xdr:col>
      <xdr:colOff>409574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4C8A91-E8FB-D611-98C3-694D97B8C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685799</xdr:colOff>
      <xdr:row>3</xdr:row>
      <xdr:rowOff>0</xdr:rowOff>
    </xdr:from>
    <xdr:to>
      <xdr:col>17</xdr:col>
      <xdr:colOff>9525</xdr:colOff>
      <xdr:row>29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80BD72-40BB-5F30-016A-B236C8534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3</xdr:row>
      <xdr:rowOff>0</xdr:rowOff>
    </xdr:from>
    <xdr:to>
      <xdr:col>13</xdr:col>
      <xdr:colOff>495300</xdr:colOff>
      <xdr:row>22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48F238-4956-421E-D3E7-817CB598C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14</xdr:row>
      <xdr:rowOff>0</xdr:rowOff>
    </xdr:from>
    <xdr:to>
      <xdr:col>7</xdr:col>
      <xdr:colOff>1177017</xdr:colOff>
      <xdr:row>31</xdr:row>
      <xdr:rowOff>92529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5AF0E8-B730-9F88-1BD9-838864CF0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k Lafrance" refreshedDate="45131.429968865741" createdVersion="8" refreshedVersion="8" minRefreshableVersion="3" recordCount="1000" xr:uid="{B31DE0CA-F6D2-457D-B973-AFB6387A5FD0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k Lafrance" refreshedDate="45131.453318402775" createdVersion="8" refreshedVersion="8" minRefreshableVersion="3" recordCount="1001" xr:uid="{83EB26BB-701F-414E-908D-DBE69609C1C2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2">
      <sharedItems containsString="0" containsBlank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_created_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ate_ended_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Months (date_created_conversion)" numFmtId="0" databaseField="0">
      <fieldGroup base="13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Quarters (date_created_conversion)" numFmtId="0" databaseField="0">
      <fieldGroup base="13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 (date_created_conversion)" numFmtId="0" databaseField="0">
      <fieldGroup base="13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  <r>
    <m/>
    <m/>
    <m/>
    <m/>
    <m/>
    <m/>
    <x v="4"/>
    <m/>
    <m/>
    <m/>
    <m/>
    <m/>
    <m/>
    <x v="879"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43E00F-CD89-4C5B-9CD6-86A7A3A3BCA7}" name="PivotTable3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61547F-1BD7-4BE5-9329-32724BE6E123}" name="PivotTable4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A6DA4A-8398-4799-843E-0DDCD76AAA6C}" name="PivotTable11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topLeftCell="A943" zoomScale="70" zoomScaleNormal="70" workbookViewId="0">
      <selection activeCell="H1000" sqref="G1:H1000"/>
    </sheetView>
  </sheetViews>
  <sheetFormatPr defaultColWidth="11" defaultRowHeight="15.75" x14ac:dyDescent="0.25"/>
  <cols>
    <col min="1" max="1" width="4.125" bestFit="1" customWidth="1"/>
    <col min="2" max="2" width="32.125" bestFit="1" customWidth="1"/>
    <col min="3" max="3" width="52.25" style="3" bestFit="1" customWidth="1"/>
    <col min="4" max="4" width="7.625" bestFit="1" customWidth="1"/>
    <col min="5" max="5" width="8" bestFit="1" customWidth="1"/>
    <col min="6" max="6" width="14.25" bestFit="1" customWidth="1"/>
    <col min="7" max="7" width="10" bestFit="1" customWidth="1"/>
    <col min="8" max="8" width="13.5" bestFit="1" customWidth="1"/>
    <col min="9" max="9" width="16.125" style="6" bestFit="1" customWidth="1"/>
    <col min="10" max="10" width="7.625" bestFit="1" customWidth="1"/>
    <col min="11" max="11" width="8.5" bestFit="1" customWidth="1"/>
    <col min="12" max="13" width="11.875" customWidth="1"/>
    <col min="14" max="14" width="23" bestFit="1" customWidth="1"/>
    <col min="15" max="15" width="21.875" bestFit="1" customWidth="1"/>
    <col min="16" max="16" width="9.125" bestFit="1" customWidth="1"/>
    <col min="17" max="17" width="8.5" bestFit="1" customWidth="1"/>
    <col min="18" max="18" width="29.375" bestFit="1" customWidth="1"/>
    <col min="19" max="19" width="14.75" customWidth="1"/>
    <col min="20" max="20" width="17.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2106</v>
      </c>
      <c r="H1" s="1" t="s">
        <v>5</v>
      </c>
      <c r="I1" s="7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2084</v>
      </c>
      <c r="O1" s="1" t="s">
        <v>2085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(E2/D2)*100</f>
        <v>0</v>
      </c>
      <c r="G2" t="s">
        <v>14</v>
      </c>
      <c r="H2">
        <v>0</v>
      </c>
      <c r="I2" s="6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s="10">
        <f>(((L2/60)/60)/24)+DATE(1970,1,1)</f>
        <v>42336.25</v>
      </c>
      <c r="O2" s="10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 LEN(R2)-SEARCH("/",R2))</f>
        <v>food trucks</v>
      </c>
    </row>
    <row r="3" spans="1:20" hidden="1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>(E3/D3)*100</f>
        <v>1040</v>
      </c>
      <c r="G3" t="s">
        <v>20</v>
      </c>
      <c r="H3">
        <v>158</v>
      </c>
      <c r="I3" s="6">
        <f>IFERROR(E3/H3,0)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>(((L3/60)/60)/24)+DATE(1970,1,1)</f>
        <v>41870.208333333336</v>
      </c>
      <c r="O3" s="10">
        <f>(((M3/60)/60)/24)+DATE(1970,1,1)</f>
        <v>41872.208333333336</v>
      </c>
      <c r="P3" t="b">
        <v>0</v>
      </c>
      <c r="Q3" t="b">
        <v>1</v>
      </c>
      <c r="R3" t="s">
        <v>23</v>
      </c>
      <c r="S3" t="str">
        <f>LEFT(R3,SEARCH("/",R3)-1)</f>
        <v>music</v>
      </c>
      <c r="T3" t="str">
        <f>RIGHT(R3, LEN(R3)-SEARCH("/",R3))</f>
        <v>rock</v>
      </c>
    </row>
    <row r="4" spans="1:20" hidden="1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>(E4/D4)*100</f>
        <v>131.4787822878229</v>
      </c>
      <c r="G4" t="s">
        <v>20</v>
      </c>
      <c r="H4">
        <v>1425</v>
      </c>
      <c r="I4" s="6">
        <f>IFERROR(E4/H4,0)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0">
        <f>(((L4/60)/60)/24)+DATE(1970,1,1)</f>
        <v>41595.25</v>
      </c>
      <c r="O4" s="10">
        <f>(((M4/60)/60)/24)+DATE(1970,1,1)</f>
        <v>41597.25</v>
      </c>
      <c r="P4" t="b">
        <v>0</v>
      </c>
      <c r="Q4" t="b">
        <v>0</v>
      </c>
      <c r="R4" t="s">
        <v>28</v>
      </c>
      <c r="S4" t="str">
        <f>LEFT(R4,SEARCH("/",R4)-1)</f>
        <v>technology</v>
      </c>
      <c r="T4" t="str">
        <f>RIGHT(R4, LEN(R4)-SEARCH("/",R4))</f>
        <v>web</v>
      </c>
    </row>
    <row r="5" spans="1:20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>(E5/D5)*100</f>
        <v>58.976190476190467</v>
      </c>
      <c r="G5" t="s">
        <v>14</v>
      </c>
      <c r="H5">
        <v>24</v>
      </c>
      <c r="I5" s="6">
        <f>IFERROR(E5/H5,0)</f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>(((L5/60)/60)/24)+DATE(1970,1,1)</f>
        <v>43688.208333333328</v>
      </c>
      <c r="O5" s="10">
        <f>(((M5/60)/60)/24)+DATE(1970,1,1)</f>
        <v>43728.208333333328</v>
      </c>
      <c r="P5" t="b">
        <v>0</v>
      </c>
      <c r="Q5" t="b">
        <v>0</v>
      </c>
      <c r="R5" t="s">
        <v>23</v>
      </c>
      <c r="S5" t="str">
        <f>LEFT(R5,SEARCH("/",R5)-1)</f>
        <v>music</v>
      </c>
      <c r="T5" t="str">
        <f>RIGHT(R5, LEN(R5)-SEARCH("/",R5))</f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>(E6/D6)*100</f>
        <v>69.276315789473685</v>
      </c>
      <c r="G6" t="s">
        <v>14</v>
      </c>
      <c r="H6">
        <v>53</v>
      </c>
      <c r="I6" s="6">
        <f>IFERROR(E6/H6,0)</f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>(((L6/60)/60)/24)+DATE(1970,1,1)</f>
        <v>43485.25</v>
      </c>
      <c r="O6" s="10">
        <f>(((M6/60)/60)/24)+DATE(1970,1,1)</f>
        <v>43489.25</v>
      </c>
      <c r="P6" t="b">
        <v>0</v>
      </c>
      <c r="Q6" t="b">
        <v>0</v>
      </c>
      <c r="R6" t="s">
        <v>33</v>
      </c>
      <c r="S6" t="str">
        <f>LEFT(R6,SEARCH("/",R6)-1)</f>
        <v>theater</v>
      </c>
      <c r="T6" t="str">
        <f>RIGHT(R6, LEN(R6)-SEARCH("/",R6))</f>
        <v>plays</v>
      </c>
    </row>
    <row r="7" spans="1:20" hidden="1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>(E7/D7)*100</f>
        <v>173.61842105263159</v>
      </c>
      <c r="G7" t="s">
        <v>20</v>
      </c>
      <c r="H7">
        <v>174</v>
      </c>
      <c r="I7" s="6">
        <f>IFERROR(E7/H7,0)</f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>(((L7/60)/60)/24)+DATE(1970,1,1)</f>
        <v>41149.208333333336</v>
      </c>
      <c r="O7" s="10">
        <f>(((M7/60)/60)/24)+DATE(1970,1,1)</f>
        <v>41160.208333333336</v>
      </c>
      <c r="P7" t="b">
        <v>0</v>
      </c>
      <c r="Q7" t="b">
        <v>0</v>
      </c>
      <c r="R7" t="s">
        <v>33</v>
      </c>
      <c r="S7" t="str">
        <f>LEFT(R7,SEARCH("/",R7)-1)</f>
        <v>theater</v>
      </c>
      <c r="T7" t="str">
        <f>RIGHT(R7, LEN(R7)-SEARCH("/",R7))</f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>(E8/D8)*100</f>
        <v>20.961538461538463</v>
      </c>
      <c r="G8" t="s">
        <v>14</v>
      </c>
      <c r="H8">
        <v>18</v>
      </c>
      <c r="I8" s="6">
        <f>IFERROR(E8/H8,0)</f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>(((L8/60)/60)/24)+DATE(1970,1,1)</f>
        <v>42991.208333333328</v>
      </c>
      <c r="O8" s="10">
        <f>(((M8/60)/60)/24)+DATE(1970,1,1)</f>
        <v>42992.208333333328</v>
      </c>
      <c r="P8" t="b">
        <v>0</v>
      </c>
      <c r="Q8" t="b">
        <v>0</v>
      </c>
      <c r="R8" t="s">
        <v>42</v>
      </c>
      <c r="S8" t="str">
        <f>LEFT(R8,SEARCH("/",R8)-1)</f>
        <v>film &amp; video</v>
      </c>
      <c r="T8" t="str">
        <f>RIGHT(R8, LEN(R8)-SEARCH("/",R8))</f>
        <v>documentary</v>
      </c>
    </row>
    <row r="9" spans="1:20" hidden="1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>(E9/D9)*100</f>
        <v>327.57777777777778</v>
      </c>
      <c r="G9" t="s">
        <v>20</v>
      </c>
      <c r="H9">
        <v>227</v>
      </c>
      <c r="I9" s="6">
        <f>IFERROR(E9/H9,0)</f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>(((L9/60)/60)/24)+DATE(1970,1,1)</f>
        <v>42229.208333333328</v>
      </c>
      <c r="O9" s="10">
        <f>(((M9/60)/60)/24)+DATE(1970,1,1)</f>
        <v>42231.208333333328</v>
      </c>
      <c r="P9" t="b">
        <v>0</v>
      </c>
      <c r="Q9" t="b">
        <v>0</v>
      </c>
      <c r="R9" t="s">
        <v>33</v>
      </c>
      <c r="S9" t="str">
        <f>LEFT(R9,SEARCH("/",R9)-1)</f>
        <v>theater</v>
      </c>
      <c r="T9" t="str">
        <f>RIGHT(R9, LEN(R9)-SEARCH("/",R9))</f>
        <v>plays</v>
      </c>
    </row>
    <row r="10" spans="1:20" hidden="1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>(E10/D10)*100</f>
        <v>19.932788374205266</v>
      </c>
      <c r="G10" t="s">
        <v>47</v>
      </c>
      <c r="H10">
        <v>708</v>
      </c>
      <c r="I10" s="6">
        <f>IFERROR(E10/H10,0)</f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>(((L10/60)/60)/24)+DATE(1970,1,1)</f>
        <v>40399.208333333336</v>
      </c>
      <c r="O10" s="10">
        <f>(((M10/60)/60)/24)+DATE(1970,1,1)</f>
        <v>40401.208333333336</v>
      </c>
      <c r="P10" t="b">
        <v>0</v>
      </c>
      <c r="Q10" t="b">
        <v>0</v>
      </c>
      <c r="R10" t="s">
        <v>33</v>
      </c>
      <c r="S10" t="str">
        <f>LEFT(R10,SEARCH("/",R10)-1)</f>
        <v>theater</v>
      </c>
      <c r="T10" t="str">
        <f>RIGHT(R10, LEN(R10)-SEARCH("/",R10))</f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>(E11/D11)*100</f>
        <v>51.741935483870968</v>
      </c>
      <c r="G11" t="s">
        <v>14</v>
      </c>
      <c r="H11">
        <v>44</v>
      </c>
      <c r="I11" s="6">
        <f>IFERROR(E11/H11,0)</f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>(((L11/60)/60)/24)+DATE(1970,1,1)</f>
        <v>41536.208333333336</v>
      </c>
      <c r="O11" s="10">
        <f>(((M11/60)/60)/24)+DATE(1970,1,1)</f>
        <v>41585.25</v>
      </c>
      <c r="P11" t="b">
        <v>0</v>
      </c>
      <c r="Q11" t="b">
        <v>0</v>
      </c>
      <c r="R11" t="s">
        <v>50</v>
      </c>
      <c r="S11" t="str">
        <f>LEFT(R11,SEARCH("/",R11)-1)</f>
        <v>music</v>
      </c>
      <c r="T11" t="str">
        <f>RIGHT(R11, LEN(R11)-SEARCH("/",R11))</f>
        <v>electric music</v>
      </c>
    </row>
    <row r="12" spans="1:20" hidden="1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>(E12/D12)*100</f>
        <v>266.11538461538464</v>
      </c>
      <c r="G12" t="s">
        <v>20</v>
      </c>
      <c r="H12">
        <v>220</v>
      </c>
      <c r="I12" s="6">
        <f>IFERROR(E12/H12,0)</f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>(((L12/60)/60)/24)+DATE(1970,1,1)</f>
        <v>40404.208333333336</v>
      </c>
      <c r="O12" s="10">
        <f>(((M12/60)/60)/24)+DATE(1970,1,1)</f>
        <v>40452.208333333336</v>
      </c>
      <c r="P12" t="b">
        <v>0</v>
      </c>
      <c r="Q12" t="b">
        <v>0</v>
      </c>
      <c r="R12" t="s">
        <v>53</v>
      </c>
      <c r="S12" t="str">
        <f>LEFT(R12,SEARCH("/",R12)-1)</f>
        <v>film &amp; video</v>
      </c>
      <c r="T12" t="str">
        <f>RIGHT(R12, LEN(R12)-SEARCH("/",R12))</f>
        <v>drama</v>
      </c>
    </row>
    <row r="13" spans="1:20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>(E13/D13)*100</f>
        <v>48.095238095238095</v>
      </c>
      <c r="G13" t="s">
        <v>14</v>
      </c>
      <c r="H13">
        <v>27</v>
      </c>
      <c r="I13" s="6">
        <f>IFERROR(E13/H13,0)</f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>(((L13/60)/60)/24)+DATE(1970,1,1)</f>
        <v>40442.208333333336</v>
      </c>
      <c r="O13" s="10">
        <f>(((M13/60)/60)/24)+DATE(1970,1,1)</f>
        <v>40448.208333333336</v>
      </c>
      <c r="P13" t="b">
        <v>0</v>
      </c>
      <c r="Q13" t="b">
        <v>1</v>
      </c>
      <c r="R13" t="s">
        <v>33</v>
      </c>
      <c r="S13" t="str">
        <f>LEFT(R13,SEARCH("/",R13)-1)</f>
        <v>theater</v>
      </c>
      <c r="T13" t="str">
        <f>RIGHT(R13, LEN(R13)-SEARCH("/",R13))</f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>(E14/D14)*100</f>
        <v>89.349206349206341</v>
      </c>
      <c r="G14" t="s">
        <v>14</v>
      </c>
      <c r="H14">
        <v>55</v>
      </c>
      <c r="I14" s="6">
        <f>IFERROR(E14/H14,0)</f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>(((L14/60)/60)/24)+DATE(1970,1,1)</f>
        <v>43760.208333333328</v>
      </c>
      <c r="O14" s="10">
        <f>(((M14/60)/60)/24)+DATE(1970,1,1)</f>
        <v>43768.208333333328</v>
      </c>
      <c r="P14" t="b">
        <v>0</v>
      </c>
      <c r="Q14" t="b">
        <v>0</v>
      </c>
      <c r="R14" t="s">
        <v>53</v>
      </c>
      <c r="S14" t="str">
        <f>LEFT(R14,SEARCH("/",R14)-1)</f>
        <v>film &amp; video</v>
      </c>
      <c r="T14" t="str">
        <f>RIGHT(R14, LEN(R14)-SEARCH("/",R14))</f>
        <v>drama</v>
      </c>
    </row>
    <row r="15" spans="1:20" hidden="1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>(E15/D15)*100</f>
        <v>245.11904761904765</v>
      </c>
      <c r="G15" t="s">
        <v>20</v>
      </c>
      <c r="H15">
        <v>98</v>
      </c>
      <c r="I15" s="6">
        <f>IFERROR(E15/H15,0)</f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f>(((L15/60)/60)/24)+DATE(1970,1,1)</f>
        <v>42532.208333333328</v>
      </c>
      <c r="O15" s="10">
        <f>(((M15/60)/60)/24)+DATE(1970,1,1)</f>
        <v>42544.208333333328</v>
      </c>
      <c r="P15" t="b">
        <v>0</v>
      </c>
      <c r="Q15" t="b">
        <v>0</v>
      </c>
      <c r="R15" t="s">
        <v>60</v>
      </c>
      <c r="S15" t="str">
        <f>LEFT(R15,SEARCH("/",R15)-1)</f>
        <v>music</v>
      </c>
      <c r="T15" t="str">
        <f>RIGHT(R15, LEN(R15)-SEARCH("/",R15))</f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>(E16/D16)*100</f>
        <v>66.769503546099301</v>
      </c>
      <c r="G16" t="s">
        <v>14</v>
      </c>
      <c r="H16">
        <v>200</v>
      </c>
      <c r="I16" s="6">
        <f>IFERROR(E16/H16,0)</f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>(((L16/60)/60)/24)+DATE(1970,1,1)</f>
        <v>40974.25</v>
      </c>
      <c r="O16" s="10">
        <f>(((M16/60)/60)/24)+DATE(1970,1,1)</f>
        <v>41001.208333333336</v>
      </c>
      <c r="P16" t="b">
        <v>0</v>
      </c>
      <c r="Q16" t="b">
        <v>0</v>
      </c>
      <c r="R16" t="s">
        <v>60</v>
      </c>
      <c r="S16" t="str">
        <f>LEFT(R16,SEARCH("/",R16)-1)</f>
        <v>music</v>
      </c>
      <c r="T16" t="str">
        <f>RIGHT(R16, LEN(R16)-SEARCH("/",R16))</f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>(E17/D17)*100</f>
        <v>47.307881773399011</v>
      </c>
      <c r="G17" t="s">
        <v>14</v>
      </c>
      <c r="H17">
        <v>452</v>
      </c>
      <c r="I17" s="6">
        <f>IFERROR(E17/H17,0)</f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>(((L17/60)/60)/24)+DATE(1970,1,1)</f>
        <v>43809.25</v>
      </c>
      <c r="O17" s="10">
        <f>(((M17/60)/60)/24)+DATE(1970,1,1)</f>
        <v>43813.25</v>
      </c>
      <c r="P17" t="b">
        <v>0</v>
      </c>
      <c r="Q17" t="b">
        <v>0</v>
      </c>
      <c r="R17" t="s">
        <v>65</v>
      </c>
      <c r="S17" t="str">
        <f>LEFT(R17,SEARCH("/",R17)-1)</f>
        <v>technology</v>
      </c>
      <c r="T17" t="str">
        <f>RIGHT(R17, LEN(R17)-SEARCH("/",R17))</f>
        <v>wearables</v>
      </c>
    </row>
    <row r="18" spans="1:20" hidden="1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>(E18/D18)*100</f>
        <v>649.47058823529414</v>
      </c>
      <c r="G18" t="s">
        <v>20</v>
      </c>
      <c r="H18">
        <v>100</v>
      </c>
      <c r="I18" s="6">
        <f>IFERROR(E18/H18,0)</f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>(((L18/60)/60)/24)+DATE(1970,1,1)</f>
        <v>41661.25</v>
      </c>
      <c r="O18" s="10">
        <f>(((M18/60)/60)/24)+DATE(1970,1,1)</f>
        <v>41683.25</v>
      </c>
      <c r="P18" t="b">
        <v>0</v>
      </c>
      <c r="Q18" t="b">
        <v>0</v>
      </c>
      <c r="R18" t="s">
        <v>68</v>
      </c>
      <c r="S18" t="str">
        <f>LEFT(R18,SEARCH("/",R18)-1)</f>
        <v>publishing</v>
      </c>
      <c r="T18" t="str">
        <f>RIGHT(R18, LEN(R18)-SEARCH("/",R18))</f>
        <v>nonfiction</v>
      </c>
    </row>
    <row r="19" spans="1:20" hidden="1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>(E19/D19)*100</f>
        <v>159.39125295508273</v>
      </c>
      <c r="G19" t="s">
        <v>20</v>
      </c>
      <c r="H19">
        <v>1249</v>
      </c>
      <c r="I19" s="6">
        <f>IFERROR(E19/H19,0)</f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f>(((L19/60)/60)/24)+DATE(1970,1,1)</f>
        <v>40555.25</v>
      </c>
      <c r="O19" s="10">
        <f>(((M19/60)/60)/24)+DATE(1970,1,1)</f>
        <v>40556.25</v>
      </c>
      <c r="P19" t="b">
        <v>0</v>
      </c>
      <c r="Q19" t="b">
        <v>0</v>
      </c>
      <c r="R19" t="s">
        <v>71</v>
      </c>
      <c r="S19" t="str">
        <f>LEFT(R19,SEARCH("/",R19)-1)</f>
        <v>film &amp; video</v>
      </c>
      <c r="T19" t="str">
        <f>RIGHT(R19, LEN(R19)-SEARCH("/",R19))</f>
        <v>animation</v>
      </c>
    </row>
    <row r="20" spans="1:20" hidden="1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>(E20/D20)*100</f>
        <v>66.912087912087912</v>
      </c>
      <c r="G20" t="s">
        <v>74</v>
      </c>
      <c r="H20">
        <v>135</v>
      </c>
      <c r="I20" s="6">
        <f>IFERROR(E20/H20,0)</f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>(((L20/60)/60)/24)+DATE(1970,1,1)</f>
        <v>43351.208333333328</v>
      </c>
      <c r="O20" s="10">
        <f>(((M20/60)/60)/24)+DATE(1970,1,1)</f>
        <v>43359.208333333328</v>
      </c>
      <c r="P20" t="b">
        <v>0</v>
      </c>
      <c r="Q20" t="b">
        <v>0</v>
      </c>
      <c r="R20" t="s">
        <v>33</v>
      </c>
      <c r="S20" t="str">
        <f>LEFT(R20,SEARCH("/",R20)-1)</f>
        <v>theater</v>
      </c>
      <c r="T20" t="str">
        <f>RIGHT(R20, LEN(R20)-SEARCH("/",R20))</f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>(E21/D21)*100</f>
        <v>48.529600000000002</v>
      </c>
      <c r="G21" t="s">
        <v>14</v>
      </c>
      <c r="H21">
        <v>674</v>
      </c>
      <c r="I21" s="6">
        <f>IFERROR(E21/H21,0)</f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>(((L21/60)/60)/24)+DATE(1970,1,1)</f>
        <v>43528.25</v>
      </c>
      <c r="O21" s="10">
        <f>(((M21/60)/60)/24)+DATE(1970,1,1)</f>
        <v>43549.208333333328</v>
      </c>
      <c r="P21" t="b">
        <v>0</v>
      </c>
      <c r="Q21" t="b">
        <v>1</v>
      </c>
      <c r="R21" t="s">
        <v>33</v>
      </c>
      <c r="S21" t="str">
        <f>LEFT(R21,SEARCH("/",R21)-1)</f>
        <v>theater</v>
      </c>
      <c r="T21" t="str">
        <f>RIGHT(R21, LEN(R21)-SEARCH("/",R21))</f>
        <v>plays</v>
      </c>
    </row>
    <row r="22" spans="1:20" hidden="1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>(E22/D22)*100</f>
        <v>112.24279210925646</v>
      </c>
      <c r="G22" t="s">
        <v>20</v>
      </c>
      <c r="H22">
        <v>1396</v>
      </c>
      <c r="I22" s="6">
        <f>IFERROR(E22/H22,0)</f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>(((L22/60)/60)/24)+DATE(1970,1,1)</f>
        <v>41848.208333333336</v>
      </c>
      <c r="O22" s="10">
        <f>(((M22/60)/60)/24)+DATE(1970,1,1)</f>
        <v>41848.208333333336</v>
      </c>
      <c r="P22" t="b">
        <v>0</v>
      </c>
      <c r="Q22" t="b">
        <v>0</v>
      </c>
      <c r="R22" t="s">
        <v>53</v>
      </c>
      <c r="S22" t="str">
        <f>LEFT(R22,SEARCH("/",R22)-1)</f>
        <v>film &amp; video</v>
      </c>
      <c r="T22" t="str">
        <f>RIGHT(R22, LEN(R22)-SEARCH("/",R22))</f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>(E23/D23)*100</f>
        <v>40.992553191489364</v>
      </c>
      <c r="G23" t="s">
        <v>14</v>
      </c>
      <c r="H23">
        <v>558</v>
      </c>
      <c r="I23" s="6">
        <f>IFERROR(E23/H23,0)</f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>(((L23/60)/60)/24)+DATE(1970,1,1)</f>
        <v>40770.208333333336</v>
      </c>
      <c r="O23" s="10">
        <f>(((M23/60)/60)/24)+DATE(1970,1,1)</f>
        <v>40804.208333333336</v>
      </c>
      <c r="P23" t="b">
        <v>0</v>
      </c>
      <c r="Q23" t="b">
        <v>0</v>
      </c>
      <c r="R23" t="s">
        <v>33</v>
      </c>
      <c r="S23" t="str">
        <f>LEFT(R23,SEARCH("/",R23)-1)</f>
        <v>theater</v>
      </c>
      <c r="T23" t="str">
        <f>RIGHT(R23, LEN(R23)-SEARCH("/",R23))</f>
        <v>plays</v>
      </c>
    </row>
    <row r="24" spans="1:20" hidden="1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>(E24/D24)*100</f>
        <v>128.07106598984771</v>
      </c>
      <c r="G24" t="s">
        <v>20</v>
      </c>
      <c r="H24">
        <v>890</v>
      </c>
      <c r="I24" s="6">
        <f>IFERROR(E24/H24,0)</f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f>(((L24/60)/60)/24)+DATE(1970,1,1)</f>
        <v>43193.208333333328</v>
      </c>
      <c r="O24" s="10">
        <f>(((M24/60)/60)/24)+DATE(1970,1,1)</f>
        <v>43208.208333333328</v>
      </c>
      <c r="P24" t="b">
        <v>0</v>
      </c>
      <c r="Q24" t="b">
        <v>0</v>
      </c>
      <c r="R24" t="s">
        <v>33</v>
      </c>
      <c r="S24" t="str">
        <f>LEFT(R24,SEARCH("/",R24)-1)</f>
        <v>theater</v>
      </c>
      <c r="T24" t="str">
        <f>RIGHT(R24, LEN(R24)-SEARCH("/",R24))</f>
        <v>plays</v>
      </c>
    </row>
    <row r="25" spans="1:20" hidden="1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>(E25/D25)*100</f>
        <v>332.04444444444448</v>
      </c>
      <c r="G25" t="s">
        <v>20</v>
      </c>
      <c r="H25">
        <v>142</v>
      </c>
      <c r="I25" s="6">
        <f>IFERROR(E25/H25,0)</f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>(((L25/60)/60)/24)+DATE(1970,1,1)</f>
        <v>43510.25</v>
      </c>
      <c r="O25" s="10">
        <f>(((M25/60)/60)/24)+DATE(1970,1,1)</f>
        <v>43563.208333333328</v>
      </c>
      <c r="P25" t="b">
        <v>0</v>
      </c>
      <c r="Q25" t="b">
        <v>0</v>
      </c>
      <c r="R25" t="s">
        <v>42</v>
      </c>
      <c r="S25" t="str">
        <f>LEFT(R25,SEARCH("/",R25)-1)</f>
        <v>film &amp; video</v>
      </c>
      <c r="T25" t="str">
        <f>RIGHT(R25, LEN(R25)-SEARCH("/",R25))</f>
        <v>documentary</v>
      </c>
    </row>
    <row r="26" spans="1:20" hidden="1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>(E26/D26)*100</f>
        <v>112.83225108225108</v>
      </c>
      <c r="G26" t="s">
        <v>20</v>
      </c>
      <c r="H26">
        <v>2673</v>
      </c>
      <c r="I26" s="6">
        <f>IFERROR(E26/H26,0)</f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>(((L26/60)/60)/24)+DATE(1970,1,1)</f>
        <v>41811.208333333336</v>
      </c>
      <c r="O26" s="10">
        <f>(((M26/60)/60)/24)+DATE(1970,1,1)</f>
        <v>41813.208333333336</v>
      </c>
      <c r="P26" t="b">
        <v>0</v>
      </c>
      <c r="Q26" t="b">
        <v>0</v>
      </c>
      <c r="R26" t="s">
        <v>65</v>
      </c>
      <c r="S26" t="str">
        <f>LEFT(R26,SEARCH("/",R26)-1)</f>
        <v>technology</v>
      </c>
      <c r="T26" t="str">
        <f>RIGHT(R26, LEN(R26)-SEARCH("/",R26))</f>
        <v>wearables</v>
      </c>
    </row>
    <row r="27" spans="1:20" hidden="1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>(E27/D27)*100</f>
        <v>216.43636363636364</v>
      </c>
      <c r="G27" t="s">
        <v>20</v>
      </c>
      <c r="H27">
        <v>163</v>
      </c>
      <c r="I27" s="6">
        <f>IFERROR(E27/H27,0)</f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>(((L27/60)/60)/24)+DATE(1970,1,1)</f>
        <v>40681.208333333336</v>
      </c>
      <c r="O27" s="10">
        <f>(((M27/60)/60)/24)+DATE(1970,1,1)</f>
        <v>40701.208333333336</v>
      </c>
      <c r="P27" t="b">
        <v>0</v>
      </c>
      <c r="Q27" t="b">
        <v>1</v>
      </c>
      <c r="R27" t="s">
        <v>89</v>
      </c>
      <c r="S27" t="str">
        <f>LEFT(R27,SEARCH("/",R27)-1)</f>
        <v>games</v>
      </c>
      <c r="T27" t="str">
        <f>RIGHT(R27, LEN(R27)-SEARCH("/",R27))</f>
        <v>video games</v>
      </c>
    </row>
    <row r="28" spans="1:20" hidden="1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>(E28/D28)*100</f>
        <v>48.199069767441863</v>
      </c>
      <c r="G28" t="s">
        <v>74</v>
      </c>
      <c r="H28">
        <v>1480</v>
      </c>
      <c r="I28" s="6">
        <f>IFERROR(E28/H28,0)</f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>(((L28/60)/60)/24)+DATE(1970,1,1)</f>
        <v>43312.208333333328</v>
      </c>
      <c r="O28" s="10">
        <f>(((M28/60)/60)/24)+DATE(1970,1,1)</f>
        <v>43339.208333333328</v>
      </c>
      <c r="P28" t="b">
        <v>0</v>
      </c>
      <c r="Q28" t="b">
        <v>0</v>
      </c>
      <c r="R28" t="s">
        <v>33</v>
      </c>
      <c r="S28" t="str">
        <f>LEFT(R28,SEARCH("/",R28)-1)</f>
        <v>theater</v>
      </c>
      <c r="T28" t="str">
        <f>RIGHT(R28, LEN(R28)-SEARCH("/",R28))</f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>(E29/D29)*100</f>
        <v>79.95</v>
      </c>
      <c r="G29" t="s">
        <v>14</v>
      </c>
      <c r="H29">
        <v>15</v>
      </c>
      <c r="I29" s="6">
        <f>IFERROR(E29/H29,0)</f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>(((L29/60)/60)/24)+DATE(1970,1,1)</f>
        <v>42280.208333333328</v>
      </c>
      <c r="O29" s="10">
        <f>(((M29/60)/60)/24)+DATE(1970,1,1)</f>
        <v>42288.208333333328</v>
      </c>
      <c r="P29" t="b">
        <v>0</v>
      </c>
      <c r="Q29" t="b">
        <v>0</v>
      </c>
      <c r="R29" t="s">
        <v>23</v>
      </c>
      <c r="S29" t="str">
        <f>LEFT(R29,SEARCH("/",R29)-1)</f>
        <v>music</v>
      </c>
      <c r="T29" t="str">
        <f>RIGHT(R29, LEN(R29)-SEARCH("/",R29))</f>
        <v>rock</v>
      </c>
    </row>
    <row r="30" spans="1:20" hidden="1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>(E30/D30)*100</f>
        <v>105.22553516819573</v>
      </c>
      <c r="G30" t="s">
        <v>20</v>
      </c>
      <c r="H30">
        <v>2220</v>
      </c>
      <c r="I30" s="6">
        <f>IFERROR(E30/H30,0)</f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f>(((L30/60)/60)/24)+DATE(1970,1,1)</f>
        <v>40218.25</v>
      </c>
      <c r="O30" s="10">
        <f>(((M30/60)/60)/24)+DATE(1970,1,1)</f>
        <v>40241.25</v>
      </c>
      <c r="P30" t="b">
        <v>0</v>
      </c>
      <c r="Q30" t="b">
        <v>1</v>
      </c>
      <c r="R30" t="s">
        <v>33</v>
      </c>
      <c r="S30" t="str">
        <f>LEFT(R30,SEARCH("/",R30)-1)</f>
        <v>theater</v>
      </c>
      <c r="T30" t="str">
        <f>RIGHT(R30, LEN(R30)-SEARCH("/",R30))</f>
        <v>plays</v>
      </c>
    </row>
    <row r="31" spans="1:20" hidden="1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>(E31/D31)*100</f>
        <v>328.89978213507629</v>
      </c>
      <c r="G31" t="s">
        <v>20</v>
      </c>
      <c r="H31">
        <v>1606</v>
      </c>
      <c r="I31" s="6">
        <f>IFERROR(E31/H31,0)</f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>(((L31/60)/60)/24)+DATE(1970,1,1)</f>
        <v>43301.208333333328</v>
      </c>
      <c r="O31" s="10">
        <f>(((M31/60)/60)/24)+DATE(1970,1,1)</f>
        <v>43341.208333333328</v>
      </c>
      <c r="P31" t="b">
        <v>0</v>
      </c>
      <c r="Q31" t="b">
        <v>0</v>
      </c>
      <c r="R31" t="s">
        <v>100</v>
      </c>
      <c r="S31" t="str">
        <f>LEFT(R31,SEARCH("/",R31)-1)</f>
        <v>film &amp; video</v>
      </c>
      <c r="T31" t="str">
        <f>RIGHT(R31, LEN(R31)-SEARCH("/",R31))</f>
        <v>shorts</v>
      </c>
    </row>
    <row r="32" spans="1:20" hidden="1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>(E32/D32)*100</f>
        <v>160.61111111111111</v>
      </c>
      <c r="G32" t="s">
        <v>20</v>
      </c>
      <c r="H32">
        <v>129</v>
      </c>
      <c r="I32" s="6">
        <f>IFERROR(E32/H32,0)</f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>(((L32/60)/60)/24)+DATE(1970,1,1)</f>
        <v>43609.208333333328</v>
      </c>
      <c r="O32" s="10">
        <f>(((M32/60)/60)/24)+DATE(1970,1,1)</f>
        <v>43614.208333333328</v>
      </c>
      <c r="P32" t="b">
        <v>0</v>
      </c>
      <c r="Q32" t="b">
        <v>0</v>
      </c>
      <c r="R32" t="s">
        <v>71</v>
      </c>
      <c r="S32" t="str">
        <f>LEFT(R32,SEARCH("/",R32)-1)</f>
        <v>film &amp; video</v>
      </c>
      <c r="T32" t="str">
        <f>RIGHT(R32, LEN(R32)-SEARCH("/",R32))</f>
        <v>animation</v>
      </c>
    </row>
    <row r="33" spans="1:20" hidden="1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>(E33/D33)*100</f>
        <v>310</v>
      </c>
      <c r="G33" t="s">
        <v>20</v>
      </c>
      <c r="H33">
        <v>226</v>
      </c>
      <c r="I33" s="6">
        <f>IFERROR(E33/H33,0)</f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>(((L33/60)/60)/24)+DATE(1970,1,1)</f>
        <v>42374.25</v>
      </c>
      <c r="O33" s="10">
        <f>(((M33/60)/60)/24)+DATE(1970,1,1)</f>
        <v>42402.25</v>
      </c>
      <c r="P33" t="b">
        <v>0</v>
      </c>
      <c r="Q33" t="b">
        <v>0</v>
      </c>
      <c r="R33" t="s">
        <v>89</v>
      </c>
      <c r="S33" t="str">
        <f>LEFT(R33,SEARCH("/",R33)-1)</f>
        <v>games</v>
      </c>
      <c r="T33" t="str">
        <f>RIGHT(R33, LEN(R33)-SEARCH("/",R33))</f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>(E34/D34)*100</f>
        <v>86.807920792079202</v>
      </c>
      <c r="G34" t="s">
        <v>14</v>
      </c>
      <c r="H34">
        <v>2307</v>
      </c>
      <c r="I34" s="6">
        <f>IFERROR(E34/H34,0)</f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>(((L34/60)/60)/24)+DATE(1970,1,1)</f>
        <v>43110.25</v>
      </c>
      <c r="O34" s="10">
        <f>(((M34/60)/60)/24)+DATE(1970,1,1)</f>
        <v>43137.25</v>
      </c>
      <c r="P34" t="b">
        <v>0</v>
      </c>
      <c r="Q34" t="b">
        <v>0</v>
      </c>
      <c r="R34" t="s">
        <v>42</v>
      </c>
      <c r="S34" t="str">
        <f>LEFT(R34,SEARCH("/",R34)-1)</f>
        <v>film &amp; video</v>
      </c>
      <c r="T34" t="str">
        <f>RIGHT(R34, LEN(R34)-SEARCH("/",R34))</f>
        <v>documentary</v>
      </c>
    </row>
    <row r="35" spans="1:20" hidden="1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>(E35/D35)*100</f>
        <v>377.82071713147411</v>
      </c>
      <c r="G35" t="s">
        <v>20</v>
      </c>
      <c r="H35">
        <v>5419</v>
      </c>
      <c r="I35" s="6">
        <f>IFERROR(E35/H35,0)</f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>(((L35/60)/60)/24)+DATE(1970,1,1)</f>
        <v>41917.208333333336</v>
      </c>
      <c r="O35" s="10">
        <f>(((M35/60)/60)/24)+DATE(1970,1,1)</f>
        <v>41954.25</v>
      </c>
      <c r="P35" t="b">
        <v>0</v>
      </c>
      <c r="Q35" t="b">
        <v>0</v>
      </c>
      <c r="R35" t="s">
        <v>33</v>
      </c>
      <c r="S35" t="str">
        <f>LEFT(R35,SEARCH("/",R35)-1)</f>
        <v>theater</v>
      </c>
      <c r="T35" t="str">
        <f>RIGHT(R35, LEN(R35)-SEARCH("/",R35))</f>
        <v>plays</v>
      </c>
    </row>
    <row r="36" spans="1:20" hidden="1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>(E36/D36)*100</f>
        <v>150.80645161290323</v>
      </c>
      <c r="G36" t="s">
        <v>20</v>
      </c>
      <c r="H36">
        <v>165</v>
      </c>
      <c r="I36" s="6">
        <f>IFERROR(E36/H36,0)</f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>(((L36/60)/60)/24)+DATE(1970,1,1)</f>
        <v>42817.208333333328</v>
      </c>
      <c r="O36" s="10">
        <f>(((M36/60)/60)/24)+DATE(1970,1,1)</f>
        <v>42822.208333333328</v>
      </c>
      <c r="P36" t="b">
        <v>0</v>
      </c>
      <c r="Q36" t="b">
        <v>0</v>
      </c>
      <c r="R36" t="s">
        <v>42</v>
      </c>
      <c r="S36" t="str">
        <f>LEFT(R36,SEARCH("/",R36)-1)</f>
        <v>film &amp; video</v>
      </c>
      <c r="T36" t="str">
        <f>RIGHT(R36, LEN(R36)-SEARCH("/",R36))</f>
        <v>documentary</v>
      </c>
    </row>
    <row r="37" spans="1:20" hidden="1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>(E37/D37)*100</f>
        <v>150.30119521912351</v>
      </c>
      <c r="G37" t="s">
        <v>20</v>
      </c>
      <c r="H37">
        <v>1965</v>
      </c>
      <c r="I37" s="6">
        <f>IFERROR(E37/H37,0)</f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f>(((L37/60)/60)/24)+DATE(1970,1,1)</f>
        <v>43484.25</v>
      </c>
      <c r="O37" s="10">
        <f>(((M37/60)/60)/24)+DATE(1970,1,1)</f>
        <v>43526.25</v>
      </c>
      <c r="P37" t="b">
        <v>0</v>
      </c>
      <c r="Q37" t="b">
        <v>1</v>
      </c>
      <c r="R37" t="s">
        <v>53</v>
      </c>
      <c r="S37" t="str">
        <f>LEFT(R37,SEARCH("/",R37)-1)</f>
        <v>film &amp; video</v>
      </c>
      <c r="T37" t="str">
        <f>RIGHT(R37, LEN(R37)-SEARCH("/",R37))</f>
        <v>drama</v>
      </c>
    </row>
    <row r="38" spans="1:20" hidden="1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>(E38/D38)*100</f>
        <v>157.28571428571431</v>
      </c>
      <c r="G38" t="s">
        <v>20</v>
      </c>
      <c r="H38">
        <v>16</v>
      </c>
      <c r="I38" s="6">
        <f>IFERROR(E38/H38,0)</f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f>(((L38/60)/60)/24)+DATE(1970,1,1)</f>
        <v>40600.25</v>
      </c>
      <c r="O38" s="10">
        <f>(((M38/60)/60)/24)+DATE(1970,1,1)</f>
        <v>40625.208333333336</v>
      </c>
      <c r="P38" t="b">
        <v>0</v>
      </c>
      <c r="Q38" t="b">
        <v>0</v>
      </c>
      <c r="R38" t="s">
        <v>33</v>
      </c>
      <c r="S38" t="str">
        <f>LEFT(R38,SEARCH("/",R38)-1)</f>
        <v>theater</v>
      </c>
      <c r="T38" t="str">
        <f>RIGHT(R38, LEN(R38)-SEARCH("/",R38))</f>
        <v>plays</v>
      </c>
    </row>
    <row r="39" spans="1:20" hidden="1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>(E39/D39)*100</f>
        <v>139.98765432098764</v>
      </c>
      <c r="G39" t="s">
        <v>20</v>
      </c>
      <c r="H39">
        <v>107</v>
      </c>
      <c r="I39" s="6">
        <f>IFERROR(E39/H39,0)</f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f>(((L39/60)/60)/24)+DATE(1970,1,1)</f>
        <v>43744.208333333328</v>
      </c>
      <c r="O39" s="10">
        <f>(((M39/60)/60)/24)+DATE(1970,1,1)</f>
        <v>43777.25</v>
      </c>
      <c r="P39" t="b">
        <v>0</v>
      </c>
      <c r="Q39" t="b">
        <v>1</v>
      </c>
      <c r="R39" t="s">
        <v>119</v>
      </c>
      <c r="S39" t="str">
        <f>LEFT(R39,SEARCH("/",R39)-1)</f>
        <v>publishing</v>
      </c>
      <c r="T39" t="str">
        <f>RIGHT(R39, LEN(R39)-SEARCH("/",R39))</f>
        <v>fiction</v>
      </c>
    </row>
    <row r="40" spans="1:20" hidden="1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>(E40/D40)*100</f>
        <v>325.32258064516128</v>
      </c>
      <c r="G40" t="s">
        <v>20</v>
      </c>
      <c r="H40">
        <v>134</v>
      </c>
      <c r="I40" s="6">
        <f>IFERROR(E40/H40,0)</f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>(((L40/60)/60)/24)+DATE(1970,1,1)</f>
        <v>40469.208333333336</v>
      </c>
      <c r="O40" s="10">
        <f>(((M40/60)/60)/24)+DATE(1970,1,1)</f>
        <v>40474.208333333336</v>
      </c>
      <c r="P40" t="b">
        <v>0</v>
      </c>
      <c r="Q40" t="b">
        <v>0</v>
      </c>
      <c r="R40" t="s">
        <v>122</v>
      </c>
      <c r="S40" t="str">
        <f>LEFT(R40,SEARCH("/",R40)-1)</f>
        <v>photography</v>
      </c>
      <c r="T40" t="str">
        <f>RIGHT(R40, LEN(R40)-SEARCH("/",R40))</f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>(E41/D41)*100</f>
        <v>50.777777777777779</v>
      </c>
      <c r="G41" t="s">
        <v>14</v>
      </c>
      <c r="H41">
        <v>88</v>
      </c>
      <c r="I41" s="6">
        <f>IFERROR(E41/H41,0)</f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>(((L41/60)/60)/24)+DATE(1970,1,1)</f>
        <v>41330.25</v>
      </c>
      <c r="O41" s="10">
        <f>(((M41/60)/60)/24)+DATE(1970,1,1)</f>
        <v>41344.208333333336</v>
      </c>
      <c r="P41" t="b">
        <v>0</v>
      </c>
      <c r="Q41" t="b">
        <v>0</v>
      </c>
      <c r="R41" t="s">
        <v>33</v>
      </c>
      <c r="S41" t="str">
        <f>LEFT(R41,SEARCH("/",R41)-1)</f>
        <v>theater</v>
      </c>
      <c r="T41" t="str">
        <f>RIGHT(R41, LEN(R41)-SEARCH("/",R41))</f>
        <v>plays</v>
      </c>
    </row>
    <row r="42" spans="1:20" hidden="1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>(E42/D42)*100</f>
        <v>169.06818181818181</v>
      </c>
      <c r="G42" t="s">
        <v>20</v>
      </c>
      <c r="H42">
        <v>198</v>
      </c>
      <c r="I42" s="6">
        <f>IFERROR(E42/H42,0)</f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>(((L42/60)/60)/24)+DATE(1970,1,1)</f>
        <v>40334.208333333336</v>
      </c>
      <c r="O42" s="10">
        <f>(((M42/60)/60)/24)+DATE(1970,1,1)</f>
        <v>40353.208333333336</v>
      </c>
      <c r="P42" t="b">
        <v>0</v>
      </c>
      <c r="Q42" t="b">
        <v>1</v>
      </c>
      <c r="R42" t="s">
        <v>65</v>
      </c>
      <c r="S42" t="str">
        <f>LEFT(R42,SEARCH("/",R42)-1)</f>
        <v>technology</v>
      </c>
      <c r="T42" t="str">
        <f>RIGHT(R42, LEN(R42)-SEARCH("/",R42))</f>
        <v>wearables</v>
      </c>
    </row>
    <row r="43" spans="1:20" hidden="1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>(E43/D43)*100</f>
        <v>212.92857142857144</v>
      </c>
      <c r="G43" t="s">
        <v>20</v>
      </c>
      <c r="H43">
        <v>111</v>
      </c>
      <c r="I43" s="6">
        <f>IFERROR(E43/H43,0)</f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>(((L43/60)/60)/24)+DATE(1970,1,1)</f>
        <v>41156.208333333336</v>
      </c>
      <c r="O43" s="10">
        <f>(((M43/60)/60)/24)+DATE(1970,1,1)</f>
        <v>41182.208333333336</v>
      </c>
      <c r="P43" t="b">
        <v>0</v>
      </c>
      <c r="Q43" t="b">
        <v>1</v>
      </c>
      <c r="R43" t="s">
        <v>23</v>
      </c>
      <c r="S43" t="str">
        <f>LEFT(R43,SEARCH("/",R43)-1)</f>
        <v>music</v>
      </c>
      <c r="T43" t="str">
        <f>RIGHT(R43, LEN(R43)-SEARCH("/",R43))</f>
        <v>rock</v>
      </c>
    </row>
    <row r="44" spans="1:20" hidden="1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>(E44/D44)*100</f>
        <v>443.94444444444446</v>
      </c>
      <c r="G44" t="s">
        <v>20</v>
      </c>
      <c r="H44">
        <v>222</v>
      </c>
      <c r="I44" s="6">
        <f>IFERROR(E44/H44,0)</f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>(((L44/60)/60)/24)+DATE(1970,1,1)</f>
        <v>40728.208333333336</v>
      </c>
      <c r="O44" s="10">
        <f>(((M44/60)/60)/24)+DATE(1970,1,1)</f>
        <v>40737.208333333336</v>
      </c>
      <c r="P44" t="b">
        <v>0</v>
      </c>
      <c r="Q44" t="b">
        <v>0</v>
      </c>
      <c r="R44" t="s">
        <v>17</v>
      </c>
      <c r="S44" t="str">
        <f>LEFT(R44,SEARCH("/",R44)-1)</f>
        <v>food</v>
      </c>
      <c r="T44" t="str">
        <f>RIGHT(R44, LEN(R44)-SEARCH("/",R44))</f>
        <v>food trucks</v>
      </c>
    </row>
    <row r="45" spans="1:20" hidden="1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>(E45/D45)*100</f>
        <v>185.9390243902439</v>
      </c>
      <c r="G45" t="s">
        <v>20</v>
      </c>
      <c r="H45">
        <v>6212</v>
      </c>
      <c r="I45" s="6">
        <f>IFERROR(E45/H45,0)</f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>(((L45/60)/60)/24)+DATE(1970,1,1)</f>
        <v>41844.208333333336</v>
      </c>
      <c r="O45" s="10">
        <f>(((M45/60)/60)/24)+DATE(1970,1,1)</f>
        <v>41860.208333333336</v>
      </c>
      <c r="P45" t="b">
        <v>0</v>
      </c>
      <c r="Q45" t="b">
        <v>0</v>
      </c>
      <c r="R45" t="s">
        <v>133</v>
      </c>
      <c r="S45" t="str">
        <f>LEFT(R45,SEARCH("/",R45)-1)</f>
        <v>publishing</v>
      </c>
      <c r="T45" t="str">
        <f>RIGHT(R45, LEN(R45)-SEARCH("/",R45))</f>
        <v>radio &amp; podcasts</v>
      </c>
    </row>
    <row r="46" spans="1:20" hidden="1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>(E46/D46)*100</f>
        <v>658.8125</v>
      </c>
      <c r="G46" t="s">
        <v>20</v>
      </c>
      <c r="H46">
        <v>98</v>
      </c>
      <c r="I46" s="6">
        <f>IFERROR(E46/H46,0)</f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>(((L46/60)/60)/24)+DATE(1970,1,1)</f>
        <v>43541.208333333328</v>
      </c>
      <c r="O46" s="10">
        <f>(((M46/60)/60)/24)+DATE(1970,1,1)</f>
        <v>43542.208333333328</v>
      </c>
      <c r="P46" t="b">
        <v>0</v>
      </c>
      <c r="Q46" t="b">
        <v>0</v>
      </c>
      <c r="R46" t="s">
        <v>119</v>
      </c>
      <c r="S46" t="str">
        <f>LEFT(R46,SEARCH("/",R46)-1)</f>
        <v>publishing</v>
      </c>
      <c r="T46" t="str">
        <f>RIGHT(R46, LEN(R46)-SEARCH("/",R46))</f>
        <v>fiction</v>
      </c>
    </row>
    <row r="47" spans="1:20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>(E47/D47)*100</f>
        <v>47.684210526315788</v>
      </c>
      <c r="G47" t="s">
        <v>14</v>
      </c>
      <c r="H47">
        <v>48</v>
      </c>
      <c r="I47" s="6">
        <f>IFERROR(E47/H47,0)</f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>(((L47/60)/60)/24)+DATE(1970,1,1)</f>
        <v>42676.208333333328</v>
      </c>
      <c r="O47" s="10">
        <f>(((M47/60)/60)/24)+DATE(1970,1,1)</f>
        <v>42691.25</v>
      </c>
      <c r="P47" t="b">
        <v>0</v>
      </c>
      <c r="Q47" t="b">
        <v>1</v>
      </c>
      <c r="R47" t="s">
        <v>33</v>
      </c>
      <c r="S47" t="str">
        <f>LEFT(R47,SEARCH("/",R47)-1)</f>
        <v>theater</v>
      </c>
      <c r="T47" t="str">
        <f>RIGHT(R47, LEN(R47)-SEARCH("/",R47))</f>
        <v>plays</v>
      </c>
    </row>
    <row r="48" spans="1:20" hidden="1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>(E48/D48)*100</f>
        <v>114.78378378378378</v>
      </c>
      <c r="G48" t="s">
        <v>20</v>
      </c>
      <c r="H48">
        <v>92</v>
      </c>
      <c r="I48" s="6">
        <f>IFERROR(E48/H48,0)</f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f>(((L48/60)/60)/24)+DATE(1970,1,1)</f>
        <v>40367.208333333336</v>
      </c>
      <c r="O48" s="10">
        <f>(((M48/60)/60)/24)+DATE(1970,1,1)</f>
        <v>40390.208333333336</v>
      </c>
      <c r="P48" t="b">
        <v>0</v>
      </c>
      <c r="Q48" t="b">
        <v>0</v>
      </c>
      <c r="R48" t="s">
        <v>23</v>
      </c>
      <c r="S48" t="str">
        <f>LEFT(R48,SEARCH("/",R48)-1)</f>
        <v>music</v>
      </c>
      <c r="T48" t="str">
        <f>RIGHT(R48, LEN(R48)-SEARCH("/",R48))</f>
        <v>rock</v>
      </c>
    </row>
    <row r="49" spans="1:20" hidden="1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>(E49/D49)*100</f>
        <v>475.26666666666665</v>
      </c>
      <c r="G49" t="s">
        <v>20</v>
      </c>
      <c r="H49">
        <v>149</v>
      </c>
      <c r="I49" s="6">
        <f>IFERROR(E49/H49,0)</f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f>(((L49/60)/60)/24)+DATE(1970,1,1)</f>
        <v>41727.208333333336</v>
      </c>
      <c r="O49" s="10">
        <f>(((M49/60)/60)/24)+DATE(1970,1,1)</f>
        <v>41757.208333333336</v>
      </c>
      <c r="P49" t="b">
        <v>0</v>
      </c>
      <c r="Q49" t="b">
        <v>0</v>
      </c>
      <c r="R49" t="s">
        <v>33</v>
      </c>
      <c r="S49" t="str">
        <f>LEFT(R49,SEARCH("/",R49)-1)</f>
        <v>theater</v>
      </c>
      <c r="T49" t="str">
        <f>RIGHT(R49, LEN(R49)-SEARCH("/",R49))</f>
        <v>plays</v>
      </c>
    </row>
    <row r="50" spans="1:20" hidden="1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>(E50/D50)*100</f>
        <v>386.97297297297297</v>
      </c>
      <c r="G50" t="s">
        <v>20</v>
      </c>
      <c r="H50">
        <v>2431</v>
      </c>
      <c r="I50" s="6">
        <f>IFERROR(E50/H50,0)</f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>(((L50/60)/60)/24)+DATE(1970,1,1)</f>
        <v>42180.208333333328</v>
      </c>
      <c r="O50" s="10">
        <f>(((M50/60)/60)/24)+DATE(1970,1,1)</f>
        <v>42192.208333333328</v>
      </c>
      <c r="P50" t="b">
        <v>0</v>
      </c>
      <c r="Q50" t="b">
        <v>0</v>
      </c>
      <c r="R50" t="s">
        <v>33</v>
      </c>
      <c r="S50" t="str">
        <f>LEFT(R50,SEARCH("/",R50)-1)</f>
        <v>theater</v>
      </c>
      <c r="T50" t="str">
        <f>RIGHT(R50, LEN(R50)-SEARCH("/",R50))</f>
        <v>plays</v>
      </c>
    </row>
    <row r="51" spans="1:20" hidden="1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>(E51/D51)*100</f>
        <v>189.625</v>
      </c>
      <c r="G51" t="s">
        <v>20</v>
      </c>
      <c r="H51">
        <v>303</v>
      </c>
      <c r="I51" s="6">
        <f>IFERROR(E51/H51,0)</f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>(((L51/60)/60)/24)+DATE(1970,1,1)</f>
        <v>43758.208333333328</v>
      </c>
      <c r="O51" s="10">
        <f>(((M51/60)/60)/24)+DATE(1970,1,1)</f>
        <v>43803.25</v>
      </c>
      <c r="P51" t="b">
        <v>0</v>
      </c>
      <c r="Q51" t="b">
        <v>0</v>
      </c>
      <c r="R51" t="s">
        <v>23</v>
      </c>
      <c r="S51" t="str">
        <f>LEFT(R51,SEARCH("/",R51)-1)</f>
        <v>music</v>
      </c>
      <c r="T51" t="str">
        <f>RIGHT(R51, LEN(R51)-SEARCH("/",R51))</f>
        <v>rock</v>
      </c>
    </row>
    <row r="52" spans="1:20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>(E52/D52)*100</f>
        <v>2</v>
      </c>
      <c r="G52" t="s">
        <v>14</v>
      </c>
      <c r="H52">
        <v>1</v>
      </c>
      <c r="I52" s="6">
        <f>IFERROR(E52/H52,0)</f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>(((L52/60)/60)/24)+DATE(1970,1,1)</f>
        <v>41487.208333333336</v>
      </c>
      <c r="O52" s="10">
        <f>(((M52/60)/60)/24)+DATE(1970,1,1)</f>
        <v>41515.208333333336</v>
      </c>
      <c r="P52" t="b">
        <v>0</v>
      </c>
      <c r="Q52" t="b">
        <v>0</v>
      </c>
      <c r="R52" t="s">
        <v>148</v>
      </c>
      <c r="S52" t="str">
        <f>LEFT(R52,SEARCH("/",R52)-1)</f>
        <v>music</v>
      </c>
      <c r="T52" t="str">
        <f>RIGHT(R52, LEN(R52)-SEARCH("/",R52))</f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>(E53/D53)*100</f>
        <v>91.867805186590772</v>
      </c>
      <c r="G53" t="s">
        <v>14</v>
      </c>
      <c r="H53">
        <v>1467</v>
      </c>
      <c r="I53" s="6">
        <f>IFERROR(E53/H53,0)</f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>(((L53/60)/60)/24)+DATE(1970,1,1)</f>
        <v>40995.208333333336</v>
      </c>
      <c r="O53" s="10">
        <f>(((M53/60)/60)/24)+DATE(1970,1,1)</f>
        <v>41011.208333333336</v>
      </c>
      <c r="P53" t="b">
        <v>0</v>
      </c>
      <c r="Q53" t="b">
        <v>1</v>
      </c>
      <c r="R53" t="s">
        <v>65</v>
      </c>
      <c r="S53" t="str">
        <f>LEFT(R53,SEARCH("/",R53)-1)</f>
        <v>technology</v>
      </c>
      <c r="T53" t="str">
        <f>RIGHT(R53, LEN(R53)-SEARCH("/",R53))</f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>(E54/D54)*100</f>
        <v>34.152777777777779</v>
      </c>
      <c r="G54" t="s">
        <v>14</v>
      </c>
      <c r="H54">
        <v>75</v>
      </c>
      <c r="I54" s="6">
        <f>IFERROR(E54/H54,0)</f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>(((L54/60)/60)/24)+DATE(1970,1,1)</f>
        <v>40436.208333333336</v>
      </c>
      <c r="O54" s="10">
        <f>(((M54/60)/60)/24)+DATE(1970,1,1)</f>
        <v>40440.208333333336</v>
      </c>
      <c r="P54" t="b">
        <v>0</v>
      </c>
      <c r="Q54" t="b">
        <v>0</v>
      </c>
      <c r="R54" t="s">
        <v>33</v>
      </c>
      <c r="S54" t="str">
        <f>LEFT(R54,SEARCH("/",R54)-1)</f>
        <v>theater</v>
      </c>
      <c r="T54" t="str">
        <f>RIGHT(R54, LEN(R54)-SEARCH("/",R54))</f>
        <v>plays</v>
      </c>
    </row>
    <row r="55" spans="1:20" hidden="1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>(E55/D55)*100</f>
        <v>140.40909090909091</v>
      </c>
      <c r="G55" t="s">
        <v>20</v>
      </c>
      <c r="H55">
        <v>209</v>
      </c>
      <c r="I55" s="6">
        <f>IFERROR(E55/H55,0)</f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>(((L55/60)/60)/24)+DATE(1970,1,1)</f>
        <v>41779.208333333336</v>
      </c>
      <c r="O55" s="10">
        <f>(((M55/60)/60)/24)+DATE(1970,1,1)</f>
        <v>41818.208333333336</v>
      </c>
      <c r="P55" t="b">
        <v>0</v>
      </c>
      <c r="Q55" t="b">
        <v>0</v>
      </c>
      <c r="R55" t="s">
        <v>53</v>
      </c>
      <c r="S55" t="str">
        <f>LEFT(R55,SEARCH("/",R55)-1)</f>
        <v>film &amp; video</v>
      </c>
      <c r="T55" t="str">
        <f>RIGHT(R55, LEN(R55)-SEARCH("/",R55))</f>
        <v>drama</v>
      </c>
    </row>
    <row r="56" spans="1:20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>(E56/D56)*100</f>
        <v>89.86666666666666</v>
      </c>
      <c r="G56" t="s">
        <v>14</v>
      </c>
      <c r="H56">
        <v>120</v>
      </c>
      <c r="I56" s="6">
        <f>IFERROR(E56/H56,0)</f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>(((L56/60)/60)/24)+DATE(1970,1,1)</f>
        <v>43170.25</v>
      </c>
      <c r="O56" s="10">
        <f>(((M56/60)/60)/24)+DATE(1970,1,1)</f>
        <v>43176.208333333328</v>
      </c>
      <c r="P56" t="b">
        <v>0</v>
      </c>
      <c r="Q56" t="b">
        <v>0</v>
      </c>
      <c r="R56" t="s">
        <v>65</v>
      </c>
      <c r="S56" t="str">
        <f>LEFT(R56,SEARCH("/",R56)-1)</f>
        <v>technology</v>
      </c>
      <c r="T56" t="str">
        <f>RIGHT(R56, LEN(R56)-SEARCH("/",R56))</f>
        <v>wearables</v>
      </c>
    </row>
    <row r="57" spans="1:20" hidden="1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>(E57/D57)*100</f>
        <v>177.96969696969697</v>
      </c>
      <c r="G57" t="s">
        <v>20</v>
      </c>
      <c r="H57">
        <v>131</v>
      </c>
      <c r="I57" s="6">
        <f>IFERROR(E57/H57,0)</f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>(((L57/60)/60)/24)+DATE(1970,1,1)</f>
        <v>43311.208333333328</v>
      </c>
      <c r="O57" s="10">
        <f>(((M57/60)/60)/24)+DATE(1970,1,1)</f>
        <v>43316.208333333328</v>
      </c>
      <c r="P57" t="b">
        <v>0</v>
      </c>
      <c r="Q57" t="b">
        <v>0</v>
      </c>
      <c r="R57" t="s">
        <v>159</v>
      </c>
      <c r="S57" t="str">
        <f>LEFT(R57,SEARCH("/",R57)-1)</f>
        <v>music</v>
      </c>
      <c r="T57" t="str">
        <f>RIGHT(R57, LEN(R57)-SEARCH("/",R57))</f>
        <v>jazz</v>
      </c>
    </row>
    <row r="58" spans="1:20" hidden="1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>(E58/D58)*100</f>
        <v>143.66249999999999</v>
      </c>
      <c r="G58" t="s">
        <v>20</v>
      </c>
      <c r="H58">
        <v>164</v>
      </c>
      <c r="I58" s="6">
        <f>IFERROR(E58/H58,0)</f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>(((L58/60)/60)/24)+DATE(1970,1,1)</f>
        <v>42014.25</v>
      </c>
      <c r="O58" s="10">
        <f>(((M58/60)/60)/24)+DATE(1970,1,1)</f>
        <v>42021.25</v>
      </c>
      <c r="P58" t="b">
        <v>0</v>
      </c>
      <c r="Q58" t="b">
        <v>0</v>
      </c>
      <c r="R58" t="s">
        <v>65</v>
      </c>
      <c r="S58" t="str">
        <f>LEFT(R58,SEARCH("/",R58)-1)</f>
        <v>technology</v>
      </c>
      <c r="T58" t="str">
        <f>RIGHT(R58, LEN(R58)-SEARCH("/",R58))</f>
        <v>wearables</v>
      </c>
    </row>
    <row r="59" spans="1:20" hidden="1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>(E59/D59)*100</f>
        <v>215.27586206896552</v>
      </c>
      <c r="G59" t="s">
        <v>20</v>
      </c>
      <c r="H59">
        <v>201</v>
      </c>
      <c r="I59" s="6">
        <f>IFERROR(E59/H59,0)</f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>(((L59/60)/60)/24)+DATE(1970,1,1)</f>
        <v>42979.208333333328</v>
      </c>
      <c r="O59" s="10">
        <f>(((M59/60)/60)/24)+DATE(1970,1,1)</f>
        <v>42991.208333333328</v>
      </c>
      <c r="P59" t="b">
        <v>0</v>
      </c>
      <c r="Q59" t="b">
        <v>0</v>
      </c>
      <c r="R59" t="s">
        <v>89</v>
      </c>
      <c r="S59" t="str">
        <f>LEFT(R59,SEARCH("/",R59)-1)</f>
        <v>games</v>
      </c>
      <c r="T59" t="str">
        <f>RIGHT(R59, LEN(R59)-SEARCH("/",R59))</f>
        <v>video games</v>
      </c>
    </row>
    <row r="60" spans="1:20" hidden="1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>(E60/D60)*100</f>
        <v>227.11111111111114</v>
      </c>
      <c r="G60" t="s">
        <v>20</v>
      </c>
      <c r="H60">
        <v>211</v>
      </c>
      <c r="I60" s="6">
        <f>IFERROR(E60/H60,0)</f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f>(((L60/60)/60)/24)+DATE(1970,1,1)</f>
        <v>42268.208333333328</v>
      </c>
      <c r="O60" s="10">
        <f>(((M60/60)/60)/24)+DATE(1970,1,1)</f>
        <v>42281.208333333328</v>
      </c>
      <c r="P60" t="b">
        <v>0</v>
      </c>
      <c r="Q60" t="b">
        <v>0</v>
      </c>
      <c r="R60" t="s">
        <v>33</v>
      </c>
      <c r="S60" t="str">
        <f>LEFT(R60,SEARCH("/",R60)-1)</f>
        <v>theater</v>
      </c>
      <c r="T60" t="str">
        <f>RIGHT(R60, LEN(R60)-SEARCH("/",R60))</f>
        <v>plays</v>
      </c>
    </row>
    <row r="61" spans="1:20" hidden="1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>(E61/D61)*100</f>
        <v>275.07142857142861</v>
      </c>
      <c r="G61" t="s">
        <v>20</v>
      </c>
      <c r="H61">
        <v>128</v>
      </c>
      <c r="I61" s="6">
        <f>IFERROR(E61/H61,0)</f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f>(((L61/60)/60)/24)+DATE(1970,1,1)</f>
        <v>42898.208333333328</v>
      </c>
      <c r="O61" s="10">
        <f>(((M61/60)/60)/24)+DATE(1970,1,1)</f>
        <v>42913.208333333328</v>
      </c>
      <c r="P61" t="b">
        <v>0</v>
      </c>
      <c r="Q61" t="b">
        <v>1</v>
      </c>
      <c r="R61" t="s">
        <v>33</v>
      </c>
      <c r="S61" t="str">
        <f>LEFT(R61,SEARCH("/",R61)-1)</f>
        <v>theater</v>
      </c>
      <c r="T61" t="str">
        <f>RIGHT(R61, LEN(R61)-SEARCH("/",R61))</f>
        <v>plays</v>
      </c>
    </row>
    <row r="62" spans="1:20" hidden="1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>(E62/D62)*100</f>
        <v>144.37048832271762</v>
      </c>
      <c r="G62" t="s">
        <v>20</v>
      </c>
      <c r="H62">
        <v>1600</v>
      </c>
      <c r="I62" s="6">
        <f>IFERROR(E62/H62,0)</f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>(((L62/60)/60)/24)+DATE(1970,1,1)</f>
        <v>41107.208333333336</v>
      </c>
      <c r="O62" s="10">
        <f>(((M62/60)/60)/24)+DATE(1970,1,1)</f>
        <v>41110.208333333336</v>
      </c>
      <c r="P62" t="b">
        <v>0</v>
      </c>
      <c r="Q62" t="b">
        <v>0</v>
      </c>
      <c r="R62" t="s">
        <v>33</v>
      </c>
      <c r="S62" t="str">
        <f>LEFT(R62,SEARCH("/",R62)-1)</f>
        <v>theater</v>
      </c>
      <c r="T62" t="str">
        <f>RIGHT(R62, LEN(R62)-SEARCH("/",R62))</f>
        <v>plays</v>
      </c>
    </row>
    <row r="63" spans="1:20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>(E63/D63)*100</f>
        <v>92.74598393574297</v>
      </c>
      <c r="G63" t="s">
        <v>14</v>
      </c>
      <c r="H63">
        <v>2253</v>
      </c>
      <c r="I63" s="6">
        <f>IFERROR(E63/H63,0)</f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>(((L63/60)/60)/24)+DATE(1970,1,1)</f>
        <v>40595.25</v>
      </c>
      <c r="O63" s="10">
        <f>(((M63/60)/60)/24)+DATE(1970,1,1)</f>
        <v>40635.208333333336</v>
      </c>
      <c r="P63" t="b">
        <v>0</v>
      </c>
      <c r="Q63" t="b">
        <v>0</v>
      </c>
      <c r="R63" t="s">
        <v>33</v>
      </c>
      <c r="S63" t="str">
        <f>LEFT(R63,SEARCH("/",R63)-1)</f>
        <v>theater</v>
      </c>
      <c r="T63" t="str">
        <f>RIGHT(R63, LEN(R63)-SEARCH("/",R63))</f>
        <v>plays</v>
      </c>
    </row>
    <row r="64" spans="1:20" hidden="1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>(E64/D64)*100</f>
        <v>722.6</v>
      </c>
      <c r="G64" t="s">
        <v>20</v>
      </c>
      <c r="H64">
        <v>249</v>
      </c>
      <c r="I64" s="6">
        <f>IFERROR(E64/H64,0)</f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>(((L64/60)/60)/24)+DATE(1970,1,1)</f>
        <v>42160.208333333328</v>
      </c>
      <c r="O64" s="10">
        <f>(((M64/60)/60)/24)+DATE(1970,1,1)</f>
        <v>42161.208333333328</v>
      </c>
      <c r="P64" t="b">
        <v>0</v>
      </c>
      <c r="Q64" t="b">
        <v>0</v>
      </c>
      <c r="R64" t="s">
        <v>28</v>
      </c>
      <c r="S64" t="str">
        <f>LEFT(R64,SEARCH("/",R64)-1)</f>
        <v>technology</v>
      </c>
      <c r="T64" t="str">
        <f>RIGHT(R64, LEN(R64)-SEARCH("/",R64))</f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>(E65/D65)*100</f>
        <v>11.851063829787234</v>
      </c>
      <c r="G65" t="s">
        <v>14</v>
      </c>
      <c r="H65">
        <v>5</v>
      </c>
      <c r="I65" s="6">
        <f>IFERROR(E65/H65,0)</f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>(((L65/60)/60)/24)+DATE(1970,1,1)</f>
        <v>42853.208333333328</v>
      </c>
      <c r="O65" s="10">
        <f>(((M65/60)/60)/24)+DATE(1970,1,1)</f>
        <v>42859.208333333328</v>
      </c>
      <c r="P65" t="b">
        <v>0</v>
      </c>
      <c r="Q65" t="b">
        <v>0</v>
      </c>
      <c r="R65" t="s">
        <v>33</v>
      </c>
      <c r="S65" t="str">
        <f>LEFT(R65,SEARCH("/",R65)-1)</f>
        <v>theater</v>
      </c>
      <c r="T65" t="str">
        <f>RIGHT(R65, LEN(R65)-SEARCH("/",R65))</f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>(E66/D66)*100</f>
        <v>97.642857142857139</v>
      </c>
      <c r="G66" t="s">
        <v>14</v>
      </c>
      <c r="H66">
        <v>38</v>
      </c>
      <c r="I66" s="6">
        <f>IFERROR(E66/H66,0)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>(((L66/60)/60)/24)+DATE(1970,1,1)</f>
        <v>43283.208333333328</v>
      </c>
      <c r="O66" s="10">
        <f>(((M66/60)/60)/24)+DATE(1970,1,1)</f>
        <v>43298.208333333328</v>
      </c>
      <c r="P66" t="b">
        <v>0</v>
      </c>
      <c r="Q66" t="b">
        <v>1</v>
      </c>
      <c r="R66" t="s">
        <v>28</v>
      </c>
      <c r="S66" t="str">
        <f>LEFT(R66,SEARCH("/",R66)-1)</f>
        <v>technology</v>
      </c>
      <c r="T66" t="str">
        <f>RIGHT(R66, LEN(R66)-SEARCH("/",R66))</f>
        <v>web</v>
      </c>
    </row>
    <row r="67" spans="1:20" hidden="1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>(E67/D67)*100</f>
        <v>236.14754098360655</v>
      </c>
      <c r="G67" t="s">
        <v>20</v>
      </c>
      <c r="H67">
        <v>236</v>
      </c>
      <c r="I67" s="6">
        <f>IFERROR(E67/H67,0)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>(((L67/60)/60)/24)+DATE(1970,1,1)</f>
        <v>40570.25</v>
      </c>
      <c r="O67" s="10">
        <f>(((M67/60)/60)/24)+DATE(1970,1,1)</f>
        <v>40577.25</v>
      </c>
      <c r="P67" t="b">
        <v>0</v>
      </c>
      <c r="Q67" t="b">
        <v>0</v>
      </c>
      <c r="R67" t="s">
        <v>33</v>
      </c>
      <c r="S67" t="str">
        <f>LEFT(R67,SEARCH("/",R67)-1)</f>
        <v>theater</v>
      </c>
      <c r="T67" t="str">
        <f>RIGHT(R67, LEN(R67)-SEARCH("/",R67))</f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>(E68/D68)*100</f>
        <v>45.068965517241381</v>
      </c>
      <c r="G68" t="s">
        <v>14</v>
      </c>
      <c r="H68">
        <v>12</v>
      </c>
      <c r="I68" s="6">
        <f>IFERROR(E68/H68,0)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>(((L68/60)/60)/24)+DATE(1970,1,1)</f>
        <v>42102.208333333328</v>
      </c>
      <c r="O68" s="10">
        <f>(((M68/60)/60)/24)+DATE(1970,1,1)</f>
        <v>42107.208333333328</v>
      </c>
      <c r="P68" t="b">
        <v>0</v>
      </c>
      <c r="Q68" t="b">
        <v>1</v>
      </c>
      <c r="R68" t="s">
        <v>33</v>
      </c>
      <c r="S68" t="str">
        <f>LEFT(R68,SEARCH("/",R68)-1)</f>
        <v>theater</v>
      </c>
      <c r="T68" t="str">
        <f>RIGHT(R68, LEN(R68)-SEARCH("/",R68))</f>
        <v>plays</v>
      </c>
    </row>
    <row r="69" spans="1:20" hidden="1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>(E69/D69)*100</f>
        <v>162.38567493112947</v>
      </c>
      <c r="G69" t="s">
        <v>20</v>
      </c>
      <c r="H69">
        <v>4065</v>
      </c>
      <c r="I69" s="6">
        <f>IFERROR(E69/H69,0)</f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>(((L69/60)/60)/24)+DATE(1970,1,1)</f>
        <v>40203.25</v>
      </c>
      <c r="O69" s="10">
        <f>(((M69/60)/60)/24)+DATE(1970,1,1)</f>
        <v>40208.25</v>
      </c>
      <c r="P69" t="b">
        <v>0</v>
      </c>
      <c r="Q69" t="b">
        <v>1</v>
      </c>
      <c r="R69" t="s">
        <v>65</v>
      </c>
      <c r="S69" t="str">
        <f>LEFT(R69,SEARCH("/",R69)-1)</f>
        <v>technology</v>
      </c>
      <c r="T69" t="str">
        <f>RIGHT(R69, LEN(R69)-SEARCH("/",R69))</f>
        <v>wearables</v>
      </c>
    </row>
    <row r="70" spans="1:20" hidden="1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>(E70/D70)*100</f>
        <v>254.52631578947367</v>
      </c>
      <c r="G70" t="s">
        <v>20</v>
      </c>
      <c r="H70">
        <v>246</v>
      </c>
      <c r="I70" s="6">
        <f>IFERROR(E70/H70,0)</f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>(((L70/60)/60)/24)+DATE(1970,1,1)</f>
        <v>42943.208333333328</v>
      </c>
      <c r="O70" s="10">
        <f>(((M70/60)/60)/24)+DATE(1970,1,1)</f>
        <v>42990.208333333328</v>
      </c>
      <c r="P70" t="b">
        <v>0</v>
      </c>
      <c r="Q70" t="b">
        <v>1</v>
      </c>
      <c r="R70" t="s">
        <v>33</v>
      </c>
      <c r="S70" t="str">
        <f>LEFT(R70,SEARCH("/",R70)-1)</f>
        <v>theater</v>
      </c>
      <c r="T70" t="str">
        <f>RIGHT(R70, LEN(R70)-SEARCH("/",R70))</f>
        <v>plays</v>
      </c>
    </row>
    <row r="71" spans="1:20" hidden="1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>(E71/D71)*100</f>
        <v>24.063291139240505</v>
      </c>
      <c r="G71" t="s">
        <v>74</v>
      </c>
      <c r="H71">
        <v>17</v>
      </c>
      <c r="I71" s="6">
        <f>IFERROR(E71/H71,0)</f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>(((L71/60)/60)/24)+DATE(1970,1,1)</f>
        <v>40531.25</v>
      </c>
      <c r="O71" s="10">
        <f>(((M71/60)/60)/24)+DATE(1970,1,1)</f>
        <v>40565.25</v>
      </c>
      <c r="P71" t="b">
        <v>0</v>
      </c>
      <c r="Q71" t="b">
        <v>0</v>
      </c>
      <c r="R71" t="s">
        <v>33</v>
      </c>
      <c r="S71" t="str">
        <f>LEFT(R71,SEARCH("/",R71)-1)</f>
        <v>theater</v>
      </c>
      <c r="T71" t="str">
        <f>RIGHT(R71, LEN(R71)-SEARCH("/",R71))</f>
        <v>plays</v>
      </c>
    </row>
    <row r="72" spans="1:20" hidden="1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>(E72/D72)*100</f>
        <v>123.74140625000001</v>
      </c>
      <c r="G72" t="s">
        <v>20</v>
      </c>
      <c r="H72">
        <v>2475</v>
      </c>
      <c r="I72" s="6">
        <f>IFERROR(E72/H72,0)</f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f>(((L72/60)/60)/24)+DATE(1970,1,1)</f>
        <v>40484.208333333336</v>
      </c>
      <c r="O72" s="10">
        <f>(((M72/60)/60)/24)+DATE(1970,1,1)</f>
        <v>40533.25</v>
      </c>
      <c r="P72" t="b">
        <v>0</v>
      </c>
      <c r="Q72" t="b">
        <v>1</v>
      </c>
      <c r="R72" t="s">
        <v>33</v>
      </c>
      <c r="S72" t="str">
        <f>LEFT(R72,SEARCH("/",R72)-1)</f>
        <v>theater</v>
      </c>
      <c r="T72" t="str">
        <f>RIGHT(R72, LEN(R72)-SEARCH("/",R72))</f>
        <v>plays</v>
      </c>
    </row>
    <row r="73" spans="1:20" hidden="1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>(E73/D73)*100</f>
        <v>108.06666666666666</v>
      </c>
      <c r="G73" t="s">
        <v>20</v>
      </c>
      <c r="H73">
        <v>76</v>
      </c>
      <c r="I73" s="6">
        <f>IFERROR(E73/H73,0)</f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f>(((L73/60)/60)/24)+DATE(1970,1,1)</f>
        <v>43799.25</v>
      </c>
      <c r="O73" s="10">
        <f>(((M73/60)/60)/24)+DATE(1970,1,1)</f>
        <v>43803.25</v>
      </c>
      <c r="P73" t="b">
        <v>0</v>
      </c>
      <c r="Q73" t="b">
        <v>0</v>
      </c>
      <c r="R73" t="s">
        <v>33</v>
      </c>
      <c r="S73" t="str">
        <f>LEFT(R73,SEARCH("/",R73)-1)</f>
        <v>theater</v>
      </c>
      <c r="T73" t="str">
        <f>RIGHT(R73, LEN(R73)-SEARCH("/",R73))</f>
        <v>plays</v>
      </c>
    </row>
    <row r="74" spans="1:20" hidden="1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>(E74/D74)*100</f>
        <v>670.33333333333326</v>
      </c>
      <c r="G74" t="s">
        <v>20</v>
      </c>
      <c r="H74">
        <v>54</v>
      </c>
      <c r="I74" s="6">
        <f>IFERROR(E74/H74,0)</f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f>(((L74/60)/60)/24)+DATE(1970,1,1)</f>
        <v>42186.208333333328</v>
      </c>
      <c r="O74" s="10">
        <f>(((M74/60)/60)/24)+DATE(1970,1,1)</f>
        <v>42222.208333333328</v>
      </c>
      <c r="P74" t="b">
        <v>0</v>
      </c>
      <c r="Q74" t="b">
        <v>0</v>
      </c>
      <c r="R74" t="s">
        <v>71</v>
      </c>
      <c r="S74" t="str">
        <f>LEFT(R74,SEARCH("/",R74)-1)</f>
        <v>film &amp; video</v>
      </c>
      <c r="T74" t="str">
        <f>RIGHT(R74, LEN(R74)-SEARCH("/",R74))</f>
        <v>animation</v>
      </c>
    </row>
    <row r="75" spans="1:20" hidden="1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>(E75/D75)*100</f>
        <v>660.92857142857144</v>
      </c>
      <c r="G75" t="s">
        <v>20</v>
      </c>
      <c r="H75">
        <v>88</v>
      </c>
      <c r="I75" s="6">
        <f>IFERROR(E75/H75,0)</f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f>(((L75/60)/60)/24)+DATE(1970,1,1)</f>
        <v>42701.25</v>
      </c>
      <c r="O75" s="10">
        <f>(((M75/60)/60)/24)+DATE(1970,1,1)</f>
        <v>42704.25</v>
      </c>
      <c r="P75" t="b">
        <v>0</v>
      </c>
      <c r="Q75" t="b">
        <v>0</v>
      </c>
      <c r="R75" t="s">
        <v>159</v>
      </c>
      <c r="S75" t="str">
        <f>LEFT(R75,SEARCH("/",R75)-1)</f>
        <v>music</v>
      </c>
      <c r="T75" t="str">
        <f>RIGHT(R75, LEN(R75)-SEARCH("/",R75))</f>
        <v>jazz</v>
      </c>
    </row>
    <row r="76" spans="1:20" hidden="1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>(E76/D76)*100</f>
        <v>122.46153846153847</v>
      </c>
      <c r="G76" t="s">
        <v>20</v>
      </c>
      <c r="H76">
        <v>85</v>
      </c>
      <c r="I76" s="6">
        <f>IFERROR(E76/H76,0)</f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>(((L76/60)/60)/24)+DATE(1970,1,1)</f>
        <v>42456.208333333328</v>
      </c>
      <c r="O76" s="10">
        <f>(((M76/60)/60)/24)+DATE(1970,1,1)</f>
        <v>42457.208333333328</v>
      </c>
      <c r="P76" t="b">
        <v>0</v>
      </c>
      <c r="Q76" t="b">
        <v>0</v>
      </c>
      <c r="R76" t="s">
        <v>148</v>
      </c>
      <c r="S76" t="str">
        <f>LEFT(R76,SEARCH("/",R76)-1)</f>
        <v>music</v>
      </c>
      <c r="T76" t="str">
        <f>RIGHT(R76, LEN(R76)-SEARCH("/",R76))</f>
        <v>metal</v>
      </c>
    </row>
    <row r="77" spans="1:20" hidden="1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>(E77/D77)*100</f>
        <v>150.57731958762886</v>
      </c>
      <c r="G77" t="s">
        <v>20</v>
      </c>
      <c r="H77">
        <v>170</v>
      </c>
      <c r="I77" s="6">
        <f>IFERROR(E77/H77,0)</f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>(((L77/60)/60)/24)+DATE(1970,1,1)</f>
        <v>43296.208333333328</v>
      </c>
      <c r="O77" s="10">
        <f>(((M77/60)/60)/24)+DATE(1970,1,1)</f>
        <v>43304.208333333328</v>
      </c>
      <c r="P77" t="b">
        <v>0</v>
      </c>
      <c r="Q77" t="b">
        <v>0</v>
      </c>
      <c r="R77" t="s">
        <v>122</v>
      </c>
      <c r="S77" t="str">
        <f>LEFT(R77,SEARCH("/",R77)-1)</f>
        <v>photography</v>
      </c>
      <c r="T77" t="str">
        <f>RIGHT(R77, LEN(R77)-SEARCH("/",R77))</f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>(E78/D78)*100</f>
        <v>78.106590724165997</v>
      </c>
      <c r="G78" t="s">
        <v>14</v>
      </c>
      <c r="H78">
        <v>1684</v>
      </c>
      <c r="I78" s="6">
        <f>IFERROR(E78/H78,0)</f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>(((L78/60)/60)/24)+DATE(1970,1,1)</f>
        <v>42027.25</v>
      </c>
      <c r="O78" s="10">
        <f>(((M78/60)/60)/24)+DATE(1970,1,1)</f>
        <v>42076.208333333328</v>
      </c>
      <c r="P78" t="b">
        <v>1</v>
      </c>
      <c r="Q78" t="b">
        <v>1</v>
      </c>
      <c r="R78" t="s">
        <v>33</v>
      </c>
      <c r="S78" t="str">
        <f>LEFT(R78,SEARCH("/",R78)-1)</f>
        <v>theater</v>
      </c>
      <c r="T78" t="str">
        <f>RIGHT(R78, LEN(R78)-SEARCH("/",R78))</f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>(E79/D79)*100</f>
        <v>46.94736842105263</v>
      </c>
      <c r="G79" t="s">
        <v>14</v>
      </c>
      <c r="H79">
        <v>56</v>
      </c>
      <c r="I79" s="6">
        <f>IFERROR(E79/H79,0)</f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>(((L79/60)/60)/24)+DATE(1970,1,1)</f>
        <v>40448.208333333336</v>
      </c>
      <c r="O79" s="10">
        <f>(((M79/60)/60)/24)+DATE(1970,1,1)</f>
        <v>40462.208333333336</v>
      </c>
      <c r="P79" t="b">
        <v>0</v>
      </c>
      <c r="Q79" t="b">
        <v>1</v>
      </c>
      <c r="R79" t="s">
        <v>71</v>
      </c>
      <c r="S79" t="str">
        <f>LEFT(R79,SEARCH("/",R79)-1)</f>
        <v>film &amp; video</v>
      </c>
      <c r="T79" t="str">
        <f>RIGHT(R79, LEN(R79)-SEARCH("/",R79))</f>
        <v>animation</v>
      </c>
    </row>
    <row r="80" spans="1:20" hidden="1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>(E80/D80)*100</f>
        <v>300.8</v>
      </c>
      <c r="G80" t="s">
        <v>20</v>
      </c>
      <c r="H80">
        <v>330</v>
      </c>
      <c r="I80" s="6">
        <f>IFERROR(E80/H80,0)</f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f>(((L80/60)/60)/24)+DATE(1970,1,1)</f>
        <v>43206.208333333328</v>
      </c>
      <c r="O80" s="10">
        <f>(((M80/60)/60)/24)+DATE(1970,1,1)</f>
        <v>43207.208333333328</v>
      </c>
      <c r="P80" t="b">
        <v>0</v>
      </c>
      <c r="Q80" t="b">
        <v>0</v>
      </c>
      <c r="R80" t="s">
        <v>206</v>
      </c>
      <c r="S80" t="str">
        <f>LEFT(R80,SEARCH("/",R80)-1)</f>
        <v>publishing</v>
      </c>
      <c r="T80" t="str">
        <f>RIGHT(R80, LEN(R80)-SEARCH("/",R80))</f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>(E81/D81)*100</f>
        <v>69.598615916955026</v>
      </c>
      <c r="G81" t="s">
        <v>14</v>
      </c>
      <c r="H81">
        <v>838</v>
      </c>
      <c r="I81" s="6">
        <f>IFERROR(E81/H81,0)</f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>(((L81/60)/60)/24)+DATE(1970,1,1)</f>
        <v>43267.208333333328</v>
      </c>
      <c r="O81" s="10">
        <f>(((M81/60)/60)/24)+DATE(1970,1,1)</f>
        <v>43272.208333333328</v>
      </c>
      <c r="P81" t="b">
        <v>0</v>
      </c>
      <c r="Q81" t="b">
        <v>0</v>
      </c>
      <c r="R81" t="s">
        <v>33</v>
      </c>
      <c r="S81" t="str">
        <f>LEFT(R81,SEARCH("/",R81)-1)</f>
        <v>theater</v>
      </c>
      <c r="T81" t="str">
        <f>RIGHT(R81, LEN(R81)-SEARCH("/",R81))</f>
        <v>plays</v>
      </c>
    </row>
    <row r="82" spans="1:20" hidden="1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>(E82/D82)*100</f>
        <v>637.4545454545455</v>
      </c>
      <c r="G82" t="s">
        <v>20</v>
      </c>
      <c r="H82">
        <v>127</v>
      </c>
      <c r="I82" s="6">
        <f>IFERROR(E82/H82,0)</f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f>(((L82/60)/60)/24)+DATE(1970,1,1)</f>
        <v>42976.208333333328</v>
      </c>
      <c r="O82" s="10">
        <f>(((M82/60)/60)/24)+DATE(1970,1,1)</f>
        <v>43006.208333333328</v>
      </c>
      <c r="P82" t="b">
        <v>0</v>
      </c>
      <c r="Q82" t="b">
        <v>0</v>
      </c>
      <c r="R82" t="s">
        <v>89</v>
      </c>
      <c r="S82" t="str">
        <f>LEFT(R82,SEARCH("/",R82)-1)</f>
        <v>games</v>
      </c>
      <c r="T82" t="str">
        <f>RIGHT(R82, LEN(R82)-SEARCH("/",R82))</f>
        <v>video games</v>
      </c>
    </row>
    <row r="83" spans="1:20" hidden="1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>(E83/D83)*100</f>
        <v>225.33928571428569</v>
      </c>
      <c r="G83" t="s">
        <v>20</v>
      </c>
      <c r="H83">
        <v>411</v>
      </c>
      <c r="I83" s="6">
        <f>IFERROR(E83/H83,0)</f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f>(((L83/60)/60)/24)+DATE(1970,1,1)</f>
        <v>43062.25</v>
      </c>
      <c r="O83" s="10">
        <f>(((M83/60)/60)/24)+DATE(1970,1,1)</f>
        <v>43087.25</v>
      </c>
      <c r="P83" t="b">
        <v>0</v>
      </c>
      <c r="Q83" t="b">
        <v>0</v>
      </c>
      <c r="R83" t="s">
        <v>23</v>
      </c>
      <c r="S83" t="str">
        <f>LEFT(R83,SEARCH("/",R83)-1)</f>
        <v>music</v>
      </c>
      <c r="T83" t="str">
        <f>RIGHT(R83, LEN(R83)-SEARCH("/",R83))</f>
        <v>rock</v>
      </c>
    </row>
    <row r="84" spans="1:20" hidden="1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>(E84/D84)*100</f>
        <v>1497.3000000000002</v>
      </c>
      <c r="G84" t="s">
        <v>20</v>
      </c>
      <c r="H84">
        <v>180</v>
      </c>
      <c r="I84" s="6">
        <f>IFERROR(E84/H84,0)</f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>(((L84/60)/60)/24)+DATE(1970,1,1)</f>
        <v>43482.25</v>
      </c>
      <c r="O84" s="10">
        <f>(((M84/60)/60)/24)+DATE(1970,1,1)</f>
        <v>43489.25</v>
      </c>
      <c r="P84" t="b">
        <v>0</v>
      </c>
      <c r="Q84" t="b">
        <v>1</v>
      </c>
      <c r="R84" t="s">
        <v>89</v>
      </c>
      <c r="S84" t="str">
        <f>LEFT(R84,SEARCH("/",R84)-1)</f>
        <v>games</v>
      </c>
      <c r="T84" t="str">
        <f>RIGHT(R84, LEN(R84)-SEARCH("/",R84))</f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>(E85/D85)*100</f>
        <v>37.590225563909776</v>
      </c>
      <c r="G85" t="s">
        <v>14</v>
      </c>
      <c r="H85">
        <v>1000</v>
      </c>
      <c r="I85" s="6">
        <f>IFERROR(E85/H85,0)</f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>(((L85/60)/60)/24)+DATE(1970,1,1)</f>
        <v>42579.208333333328</v>
      </c>
      <c r="O85" s="10">
        <f>(((M85/60)/60)/24)+DATE(1970,1,1)</f>
        <v>42601.208333333328</v>
      </c>
      <c r="P85" t="b">
        <v>0</v>
      </c>
      <c r="Q85" t="b">
        <v>0</v>
      </c>
      <c r="R85" t="s">
        <v>50</v>
      </c>
      <c r="S85" t="str">
        <f>LEFT(R85,SEARCH("/",R85)-1)</f>
        <v>music</v>
      </c>
      <c r="T85" t="str">
        <f>RIGHT(R85, LEN(R85)-SEARCH("/",R85))</f>
        <v>electric music</v>
      </c>
    </row>
    <row r="86" spans="1:20" hidden="1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>(E86/D86)*100</f>
        <v>132.36942675159236</v>
      </c>
      <c r="G86" t="s">
        <v>20</v>
      </c>
      <c r="H86">
        <v>374</v>
      </c>
      <c r="I86" s="6">
        <f>IFERROR(E86/H86,0)</f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>(((L86/60)/60)/24)+DATE(1970,1,1)</f>
        <v>41118.208333333336</v>
      </c>
      <c r="O86" s="10">
        <f>(((M86/60)/60)/24)+DATE(1970,1,1)</f>
        <v>41128.208333333336</v>
      </c>
      <c r="P86" t="b">
        <v>0</v>
      </c>
      <c r="Q86" t="b">
        <v>0</v>
      </c>
      <c r="R86" t="s">
        <v>65</v>
      </c>
      <c r="S86" t="str">
        <f>LEFT(R86,SEARCH("/",R86)-1)</f>
        <v>technology</v>
      </c>
      <c r="T86" t="str">
        <f>RIGHT(R86, LEN(R86)-SEARCH("/",R86))</f>
        <v>wearables</v>
      </c>
    </row>
    <row r="87" spans="1:20" hidden="1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>(E87/D87)*100</f>
        <v>131.22448979591837</v>
      </c>
      <c r="G87" t="s">
        <v>20</v>
      </c>
      <c r="H87">
        <v>71</v>
      </c>
      <c r="I87" s="6">
        <f>IFERROR(E87/H87,0)</f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f>(((L87/60)/60)/24)+DATE(1970,1,1)</f>
        <v>40797.208333333336</v>
      </c>
      <c r="O87" s="10">
        <f>(((M87/60)/60)/24)+DATE(1970,1,1)</f>
        <v>40805.208333333336</v>
      </c>
      <c r="P87" t="b">
        <v>0</v>
      </c>
      <c r="Q87" t="b">
        <v>0</v>
      </c>
      <c r="R87" t="s">
        <v>60</v>
      </c>
      <c r="S87" t="str">
        <f>LEFT(R87,SEARCH("/",R87)-1)</f>
        <v>music</v>
      </c>
      <c r="T87" t="str">
        <f>RIGHT(R87, LEN(R87)-SEARCH("/",R87))</f>
        <v>indie rock</v>
      </c>
    </row>
    <row r="88" spans="1:20" hidden="1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>(E88/D88)*100</f>
        <v>167.63513513513513</v>
      </c>
      <c r="G88" t="s">
        <v>20</v>
      </c>
      <c r="H88">
        <v>203</v>
      </c>
      <c r="I88" s="6">
        <f>IFERROR(E88/H88,0)</f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f>(((L88/60)/60)/24)+DATE(1970,1,1)</f>
        <v>42128.208333333328</v>
      </c>
      <c r="O88" s="10">
        <f>(((M88/60)/60)/24)+DATE(1970,1,1)</f>
        <v>42141.208333333328</v>
      </c>
      <c r="P88" t="b">
        <v>1</v>
      </c>
      <c r="Q88" t="b">
        <v>0</v>
      </c>
      <c r="R88" t="s">
        <v>33</v>
      </c>
      <c r="S88" t="str">
        <f>LEFT(R88,SEARCH("/",R88)-1)</f>
        <v>theater</v>
      </c>
      <c r="T88" t="str">
        <f>RIGHT(R88, LEN(R88)-SEARCH("/",R88))</f>
        <v>plays</v>
      </c>
    </row>
    <row r="89" spans="1:20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>(E89/D89)*100</f>
        <v>61.984886649874063</v>
      </c>
      <c r="G89" t="s">
        <v>14</v>
      </c>
      <c r="H89">
        <v>1482</v>
      </c>
      <c r="I89" s="6">
        <f>IFERROR(E89/H89,0)</f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>(((L89/60)/60)/24)+DATE(1970,1,1)</f>
        <v>40610.25</v>
      </c>
      <c r="O89" s="10">
        <f>(((M89/60)/60)/24)+DATE(1970,1,1)</f>
        <v>40621.208333333336</v>
      </c>
      <c r="P89" t="b">
        <v>0</v>
      </c>
      <c r="Q89" t="b">
        <v>1</v>
      </c>
      <c r="R89" t="s">
        <v>23</v>
      </c>
      <c r="S89" t="str">
        <f>LEFT(R89,SEARCH("/",R89)-1)</f>
        <v>music</v>
      </c>
      <c r="T89" t="str">
        <f>RIGHT(R89, LEN(R89)-SEARCH("/",R89))</f>
        <v>rock</v>
      </c>
    </row>
    <row r="90" spans="1:20" hidden="1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>(E90/D90)*100</f>
        <v>260.75</v>
      </c>
      <c r="G90" t="s">
        <v>20</v>
      </c>
      <c r="H90">
        <v>113</v>
      </c>
      <c r="I90" s="6">
        <f>IFERROR(E90/H90,0)</f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f>(((L90/60)/60)/24)+DATE(1970,1,1)</f>
        <v>42110.208333333328</v>
      </c>
      <c r="O90" s="10">
        <f>(((M90/60)/60)/24)+DATE(1970,1,1)</f>
        <v>42132.208333333328</v>
      </c>
      <c r="P90" t="b">
        <v>0</v>
      </c>
      <c r="Q90" t="b">
        <v>0</v>
      </c>
      <c r="R90" t="s">
        <v>206</v>
      </c>
      <c r="S90" t="str">
        <f>LEFT(R90,SEARCH("/",R90)-1)</f>
        <v>publishing</v>
      </c>
      <c r="T90" t="str">
        <f>RIGHT(R90, LEN(R90)-SEARCH("/",R90))</f>
        <v>translations</v>
      </c>
    </row>
    <row r="91" spans="1:20" hidden="1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>(E91/D91)*100</f>
        <v>252.58823529411765</v>
      </c>
      <c r="G91" t="s">
        <v>20</v>
      </c>
      <c r="H91">
        <v>96</v>
      </c>
      <c r="I91" s="6">
        <f>IFERROR(E91/H91,0)</f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f>(((L91/60)/60)/24)+DATE(1970,1,1)</f>
        <v>40283.208333333336</v>
      </c>
      <c r="O91" s="10">
        <f>(((M91/60)/60)/24)+DATE(1970,1,1)</f>
        <v>40285.208333333336</v>
      </c>
      <c r="P91" t="b">
        <v>0</v>
      </c>
      <c r="Q91" t="b">
        <v>0</v>
      </c>
      <c r="R91" t="s">
        <v>33</v>
      </c>
      <c r="S91" t="str">
        <f>LEFT(R91,SEARCH("/",R91)-1)</f>
        <v>theater</v>
      </c>
      <c r="T91" t="str">
        <f>RIGHT(R91, LEN(R91)-SEARCH("/",R91))</f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>(E92/D92)*100</f>
        <v>78.615384615384613</v>
      </c>
      <c r="G92" t="s">
        <v>14</v>
      </c>
      <c r="H92">
        <v>106</v>
      </c>
      <c r="I92" s="6">
        <f>IFERROR(E92/H92,0)</f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>(((L92/60)/60)/24)+DATE(1970,1,1)</f>
        <v>42425.25</v>
      </c>
      <c r="O92" s="10">
        <f>(((M92/60)/60)/24)+DATE(1970,1,1)</f>
        <v>42425.25</v>
      </c>
      <c r="P92" t="b">
        <v>0</v>
      </c>
      <c r="Q92" t="b">
        <v>1</v>
      </c>
      <c r="R92" t="s">
        <v>33</v>
      </c>
      <c r="S92" t="str">
        <f>LEFT(R92,SEARCH("/",R92)-1)</f>
        <v>theater</v>
      </c>
      <c r="T92" t="str">
        <f>RIGHT(R92, LEN(R92)-SEARCH("/",R92))</f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>(E93/D93)*100</f>
        <v>48.404406999351913</v>
      </c>
      <c r="G93" t="s">
        <v>14</v>
      </c>
      <c r="H93">
        <v>679</v>
      </c>
      <c r="I93" s="6">
        <f>IFERROR(E93/H93,0)</f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>(((L93/60)/60)/24)+DATE(1970,1,1)</f>
        <v>42588.208333333328</v>
      </c>
      <c r="O93" s="10">
        <f>(((M93/60)/60)/24)+DATE(1970,1,1)</f>
        <v>42616.208333333328</v>
      </c>
      <c r="P93" t="b">
        <v>0</v>
      </c>
      <c r="Q93" t="b">
        <v>0</v>
      </c>
      <c r="R93" t="s">
        <v>206</v>
      </c>
      <c r="S93" t="str">
        <f>LEFT(R93,SEARCH("/",R93)-1)</f>
        <v>publishing</v>
      </c>
      <c r="T93" t="str">
        <f>RIGHT(R93, LEN(R93)-SEARCH("/",R93))</f>
        <v>translations</v>
      </c>
    </row>
    <row r="94" spans="1:20" hidden="1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>(E94/D94)*100</f>
        <v>258.875</v>
      </c>
      <c r="G94" t="s">
        <v>20</v>
      </c>
      <c r="H94">
        <v>498</v>
      </c>
      <c r="I94" s="6">
        <f>IFERROR(E94/H94,0)</f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>(((L94/60)/60)/24)+DATE(1970,1,1)</f>
        <v>40352.208333333336</v>
      </c>
      <c r="O94" s="10">
        <f>(((M94/60)/60)/24)+DATE(1970,1,1)</f>
        <v>40353.208333333336</v>
      </c>
      <c r="P94" t="b">
        <v>0</v>
      </c>
      <c r="Q94" t="b">
        <v>1</v>
      </c>
      <c r="R94" t="s">
        <v>89</v>
      </c>
      <c r="S94" t="str">
        <f>LEFT(R94,SEARCH("/",R94)-1)</f>
        <v>games</v>
      </c>
      <c r="T94" t="str">
        <f>RIGHT(R94, LEN(R94)-SEARCH("/",R94))</f>
        <v>video games</v>
      </c>
    </row>
    <row r="95" spans="1:20" hidden="1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>(E95/D95)*100</f>
        <v>60.548713235294116</v>
      </c>
      <c r="G95" t="s">
        <v>74</v>
      </c>
      <c r="H95">
        <v>610</v>
      </c>
      <c r="I95" s="6">
        <f>IFERROR(E95/H95,0)</f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>(((L95/60)/60)/24)+DATE(1970,1,1)</f>
        <v>41202.208333333336</v>
      </c>
      <c r="O95" s="10">
        <f>(((M95/60)/60)/24)+DATE(1970,1,1)</f>
        <v>41206.208333333336</v>
      </c>
      <c r="P95" t="b">
        <v>0</v>
      </c>
      <c r="Q95" t="b">
        <v>1</v>
      </c>
      <c r="R95" t="s">
        <v>33</v>
      </c>
      <c r="S95" t="str">
        <f>LEFT(R95,SEARCH("/",R95)-1)</f>
        <v>theater</v>
      </c>
      <c r="T95" t="str">
        <f>RIGHT(R95, LEN(R95)-SEARCH("/",R95))</f>
        <v>plays</v>
      </c>
    </row>
    <row r="96" spans="1:20" hidden="1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>(E96/D96)*100</f>
        <v>303.68965517241378</v>
      </c>
      <c r="G96" t="s">
        <v>20</v>
      </c>
      <c r="H96">
        <v>180</v>
      </c>
      <c r="I96" s="6">
        <f>IFERROR(E96/H96,0)</f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>(((L96/60)/60)/24)+DATE(1970,1,1)</f>
        <v>43562.208333333328</v>
      </c>
      <c r="O96" s="10">
        <f>(((M96/60)/60)/24)+DATE(1970,1,1)</f>
        <v>43573.208333333328</v>
      </c>
      <c r="P96" t="b">
        <v>0</v>
      </c>
      <c r="Q96" t="b">
        <v>0</v>
      </c>
      <c r="R96" t="s">
        <v>28</v>
      </c>
      <c r="S96" t="str">
        <f>LEFT(R96,SEARCH("/",R96)-1)</f>
        <v>technology</v>
      </c>
      <c r="T96" t="str">
        <f>RIGHT(R96, LEN(R96)-SEARCH("/",R96))</f>
        <v>web</v>
      </c>
    </row>
    <row r="97" spans="1:20" hidden="1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>(E97/D97)*100</f>
        <v>112.99999999999999</v>
      </c>
      <c r="G97" t="s">
        <v>20</v>
      </c>
      <c r="H97">
        <v>27</v>
      </c>
      <c r="I97" s="6">
        <f>IFERROR(E97/H97,0)</f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f>(((L97/60)/60)/24)+DATE(1970,1,1)</f>
        <v>43752.208333333328</v>
      </c>
      <c r="O97" s="10">
        <f>(((M97/60)/60)/24)+DATE(1970,1,1)</f>
        <v>43759.208333333328</v>
      </c>
      <c r="P97" t="b">
        <v>0</v>
      </c>
      <c r="Q97" t="b">
        <v>0</v>
      </c>
      <c r="R97" t="s">
        <v>42</v>
      </c>
      <c r="S97" t="str">
        <f>LEFT(R97,SEARCH("/",R97)-1)</f>
        <v>film &amp; video</v>
      </c>
      <c r="T97" t="str">
        <f>RIGHT(R97, LEN(R97)-SEARCH("/",R97))</f>
        <v>documentary</v>
      </c>
    </row>
    <row r="98" spans="1:20" hidden="1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>(E98/D98)*100</f>
        <v>217.37876614060258</v>
      </c>
      <c r="G98" t="s">
        <v>20</v>
      </c>
      <c r="H98">
        <v>2331</v>
      </c>
      <c r="I98" s="6">
        <f>IFERROR(E98/H98,0)</f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>(((L98/60)/60)/24)+DATE(1970,1,1)</f>
        <v>40612.25</v>
      </c>
      <c r="O98" s="10">
        <f>(((M98/60)/60)/24)+DATE(1970,1,1)</f>
        <v>40625.208333333336</v>
      </c>
      <c r="P98" t="b">
        <v>0</v>
      </c>
      <c r="Q98" t="b">
        <v>0</v>
      </c>
      <c r="R98" t="s">
        <v>33</v>
      </c>
      <c r="S98" t="str">
        <f>LEFT(R98,SEARCH("/",R98)-1)</f>
        <v>theater</v>
      </c>
      <c r="T98" t="str">
        <f>RIGHT(R98, LEN(R98)-SEARCH("/",R98))</f>
        <v>plays</v>
      </c>
    </row>
    <row r="99" spans="1:20" hidden="1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>(E99/D99)*100</f>
        <v>926.69230769230762</v>
      </c>
      <c r="G99" t="s">
        <v>20</v>
      </c>
      <c r="H99">
        <v>113</v>
      </c>
      <c r="I99" s="6">
        <f>IFERROR(E99/H99,0)</f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>(((L99/60)/60)/24)+DATE(1970,1,1)</f>
        <v>42180.208333333328</v>
      </c>
      <c r="O99" s="10">
        <f>(((M99/60)/60)/24)+DATE(1970,1,1)</f>
        <v>42234.208333333328</v>
      </c>
      <c r="P99" t="b">
        <v>0</v>
      </c>
      <c r="Q99" t="b">
        <v>0</v>
      </c>
      <c r="R99" t="s">
        <v>17</v>
      </c>
      <c r="S99" t="str">
        <f>LEFT(R99,SEARCH("/",R99)-1)</f>
        <v>food</v>
      </c>
      <c r="T99" t="str">
        <f>RIGHT(R99, LEN(R99)-SEARCH("/",R99))</f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>(E100/D100)*100</f>
        <v>33.692229038854805</v>
      </c>
      <c r="G100" t="s">
        <v>14</v>
      </c>
      <c r="H100">
        <v>1220</v>
      </c>
      <c r="I100" s="6">
        <f>IFERROR(E100/H100,0)</f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>(((L100/60)/60)/24)+DATE(1970,1,1)</f>
        <v>42212.208333333328</v>
      </c>
      <c r="O100" s="10">
        <f>(((M100/60)/60)/24)+DATE(1970,1,1)</f>
        <v>42216.208333333328</v>
      </c>
      <c r="P100" t="b">
        <v>0</v>
      </c>
      <c r="Q100" t="b">
        <v>0</v>
      </c>
      <c r="R100" t="s">
        <v>89</v>
      </c>
      <c r="S100" t="str">
        <f>LEFT(R100,SEARCH("/",R100)-1)</f>
        <v>games</v>
      </c>
      <c r="T100" t="str">
        <f>RIGHT(R100, LEN(R100)-SEARCH("/",R100))</f>
        <v>video games</v>
      </c>
    </row>
    <row r="101" spans="1:20" hidden="1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>(E101/D101)*100</f>
        <v>196.7236842105263</v>
      </c>
      <c r="G101" t="s">
        <v>20</v>
      </c>
      <c r="H101">
        <v>164</v>
      </c>
      <c r="I101" s="6">
        <f>IFERROR(E101/H101,0)</f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>(((L101/60)/60)/24)+DATE(1970,1,1)</f>
        <v>41968.25</v>
      </c>
      <c r="O101" s="10">
        <f>(((M101/60)/60)/24)+DATE(1970,1,1)</f>
        <v>41997.25</v>
      </c>
      <c r="P101" t="b">
        <v>0</v>
      </c>
      <c r="Q101" t="b">
        <v>0</v>
      </c>
      <c r="R101" t="s">
        <v>33</v>
      </c>
      <c r="S101" t="str">
        <f>LEFT(R101,SEARCH("/",R101)-1)</f>
        <v>theater</v>
      </c>
      <c r="T101" t="str">
        <f>RIGHT(R101, LEN(R101)-SEARCH("/",R101))</f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>(E102/D102)*100</f>
        <v>1</v>
      </c>
      <c r="G102" t="s">
        <v>14</v>
      </c>
      <c r="H102">
        <v>1</v>
      </c>
      <c r="I102" s="6">
        <f>IFERROR(E102/H102,0)</f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>(((L102/60)/60)/24)+DATE(1970,1,1)</f>
        <v>40835.208333333336</v>
      </c>
      <c r="O102" s="10">
        <f>(((M102/60)/60)/24)+DATE(1970,1,1)</f>
        <v>40853.208333333336</v>
      </c>
      <c r="P102" t="b">
        <v>0</v>
      </c>
      <c r="Q102" t="b">
        <v>0</v>
      </c>
      <c r="R102" t="s">
        <v>33</v>
      </c>
      <c r="S102" t="str">
        <f>LEFT(R102,SEARCH("/",R102)-1)</f>
        <v>theater</v>
      </c>
      <c r="T102" t="str">
        <f>RIGHT(R102, LEN(R102)-SEARCH("/",R102))</f>
        <v>plays</v>
      </c>
    </row>
    <row r="103" spans="1:20" hidden="1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>(E103/D103)*100</f>
        <v>1021.4444444444445</v>
      </c>
      <c r="G103" t="s">
        <v>20</v>
      </c>
      <c r="H103">
        <v>164</v>
      </c>
      <c r="I103" s="6">
        <f>IFERROR(E103/H103,0)</f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f>(((L103/60)/60)/24)+DATE(1970,1,1)</f>
        <v>42056.25</v>
      </c>
      <c r="O103" s="10">
        <f>(((M103/60)/60)/24)+DATE(1970,1,1)</f>
        <v>42063.25</v>
      </c>
      <c r="P103" t="b">
        <v>0</v>
      </c>
      <c r="Q103" t="b">
        <v>1</v>
      </c>
      <c r="R103" t="s">
        <v>50</v>
      </c>
      <c r="S103" t="str">
        <f>LEFT(R103,SEARCH("/",R103)-1)</f>
        <v>music</v>
      </c>
      <c r="T103" t="str">
        <f>RIGHT(R103, LEN(R103)-SEARCH("/",R103))</f>
        <v>electric music</v>
      </c>
    </row>
    <row r="104" spans="1:20" hidden="1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>(E104/D104)*100</f>
        <v>281.67567567567568</v>
      </c>
      <c r="G104" t="s">
        <v>20</v>
      </c>
      <c r="H104">
        <v>336</v>
      </c>
      <c r="I104" s="6">
        <f>IFERROR(E104/H104,0)</f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>(((L104/60)/60)/24)+DATE(1970,1,1)</f>
        <v>43234.208333333328</v>
      </c>
      <c r="O104" s="10">
        <f>(((M104/60)/60)/24)+DATE(1970,1,1)</f>
        <v>43241.208333333328</v>
      </c>
      <c r="P104" t="b">
        <v>0</v>
      </c>
      <c r="Q104" t="b">
        <v>1</v>
      </c>
      <c r="R104" t="s">
        <v>65</v>
      </c>
      <c r="S104" t="str">
        <f>LEFT(R104,SEARCH("/",R104)-1)</f>
        <v>technology</v>
      </c>
      <c r="T104" t="str">
        <f>RIGHT(R104, LEN(R104)-SEARCH("/",R104))</f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>(E105/D105)*100</f>
        <v>24.610000000000003</v>
      </c>
      <c r="G105" t="s">
        <v>14</v>
      </c>
      <c r="H105">
        <v>37</v>
      </c>
      <c r="I105" s="6">
        <f>IFERROR(E105/H105,0)</f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>(((L105/60)/60)/24)+DATE(1970,1,1)</f>
        <v>40475.208333333336</v>
      </c>
      <c r="O105" s="10">
        <f>(((M105/60)/60)/24)+DATE(1970,1,1)</f>
        <v>40484.208333333336</v>
      </c>
      <c r="P105" t="b">
        <v>0</v>
      </c>
      <c r="Q105" t="b">
        <v>0</v>
      </c>
      <c r="R105" t="s">
        <v>50</v>
      </c>
      <c r="S105" t="str">
        <f>LEFT(R105,SEARCH("/",R105)-1)</f>
        <v>music</v>
      </c>
      <c r="T105" t="str">
        <f>RIGHT(R105, LEN(R105)-SEARCH("/",R105))</f>
        <v>electric music</v>
      </c>
    </row>
    <row r="106" spans="1:20" hidden="1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>(E106/D106)*100</f>
        <v>143.14010067114094</v>
      </c>
      <c r="G106" t="s">
        <v>20</v>
      </c>
      <c r="H106">
        <v>1917</v>
      </c>
      <c r="I106" s="6">
        <f>IFERROR(E106/H106,0)</f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>(((L106/60)/60)/24)+DATE(1970,1,1)</f>
        <v>42878.208333333328</v>
      </c>
      <c r="O106" s="10">
        <f>(((M106/60)/60)/24)+DATE(1970,1,1)</f>
        <v>42879.208333333328</v>
      </c>
      <c r="P106" t="b">
        <v>0</v>
      </c>
      <c r="Q106" t="b">
        <v>0</v>
      </c>
      <c r="R106" t="s">
        <v>60</v>
      </c>
      <c r="S106" t="str">
        <f>LEFT(R106,SEARCH("/",R106)-1)</f>
        <v>music</v>
      </c>
      <c r="T106" t="str">
        <f>RIGHT(R106, LEN(R106)-SEARCH("/",R106))</f>
        <v>indie rock</v>
      </c>
    </row>
    <row r="107" spans="1:20" hidden="1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>(E107/D107)*100</f>
        <v>144.54411764705884</v>
      </c>
      <c r="G107" t="s">
        <v>20</v>
      </c>
      <c r="H107">
        <v>95</v>
      </c>
      <c r="I107" s="6">
        <f>IFERROR(E107/H107,0)</f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f>(((L107/60)/60)/24)+DATE(1970,1,1)</f>
        <v>41366.208333333336</v>
      </c>
      <c r="O107" s="10">
        <f>(((M107/60)/60)/24)+DATE(1970,1,1)</f>
        <v>41384.208333333336</v>
      </c>
      <c r="P107" t="b">
        <v>0</v>
      </c>
      <c r="Q107" t="b">
        <v>0</v>
      </c>
      <c r="R107" t="s">
        <v>28</v>
      </c>
      <c r="S107" t="str">
        <f>LEFT(R107,SEARCH("/",R107)-1)</f>
        <v>technology</v>
      </c>
      <c r="T107" t="str">
        <f>RIGHT(R107, LEN(R107)-SEARCH("/",R107))</f>
        <v>web</v>
      </c>
    </row>
    <row r="108" spans="1:20" hidden="1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>(E108/D108)*100</f>
        <v>359.12820512820514</v>
      </c>
      <c r="G108" t="s">
        <v>20</v>
      </c>
      <c r="H108">
        <v>147</v>
      </c>
      <c r="I108" s="6">
        <f>IFERROR(E108/H108,0)</f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>(((L108/60)/60)/24)+DATE(1970,1,1)</f>
        <v>43716.208333333328</v>
      </c>
      <c r="O108" s="10">
        <f>(((M108/60)/60)/24)+DATE(1970,1,1)</f>
        <v>43721.208333333328</v>
      </c>
      <c r="P108" t="b">
        <v>0</v>
      </c>
      <c r="Q108" t="b">
        <v>0</v>
      </c>
      <c r="R108" t="s">
        <v>33</v>
      </c>
      <c r="S108" t="str">
        <f>LEFT(R108,SEARCH("/",R108)-1)</f>
        <v>theater</v>
      </c>
      <c r="T108" t="str">
        <f>RIGHT(R108, LEN(R108)-SEARCH("/",R108))</f>
        <v>plays</v>
      </c>
    </row>
    <row r="109" spans="1:20" hidden="1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>(E109/D109)*100</f>
        <v>186.48571428571427</v>
      </c>
      <c r="G109" t="s">
        <v>20</v>
      </c>
      <c r="H109">
        <v>86</v>
      </c>
      <c r="I109" s="6">
        <f>IFERROR(E109/H109,0)</f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f>(((L109/60)/60)/24)+DATE(1970,1,1)</f>
        <v>43213.208333333328</v>
      </c>
      <c r="O109" s="10">
        <f>(((M109/60)/60)/24)+DATE(1970,1,1)</f>
        <v>43230.208333333328</v>
      </c>
      <c r="P109" t="b">
        <v>0</v>
      </c>
      <c r="Q109" t="b">
        <v>1</v>
      </c>
      <c r="R109" t="s">
        <v>33</v>
      </c>
      <c r="S109" t="str">
        <f>LEFT(R109,SEARCH("/",R109)-1)</f>
        <v>theater</v>
      </c>
      <c r="T109" t="str">
        <f>RIGHT(R109, LEN(R109)-SEARCH("/",R109))</f>
        <v>plays</v>
      </c>
    </row>
    <row r="110" spans="1:20" hidden="1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>(E110/D110)*100</f>
        <v>595.26666666666665</v>
      </c>
      <c r="G110" t="s">
        <v>20</v>
      </c>
      <c r="H110">
        <v>83</v>
      </c>
      <c r="I110" s="6">
        <f>IFERROR(E110/H110,0)</f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f>(((L110/60)/60)/24)+DATE(1970,1,1)</f>
        <v>41005.208333333336</v>
      </c>
      <c r="O110" s="10">
        <f>(((M110/60)/60)/24)+DATE(1970,1,1)</f>
        <v>41042.208333333336</v>
      </c>
      <c r="P110" t="b">
        <v>0</v>
      </c>
      <c r="Q110" t="b">
        <v>0</v>
      </c>
      <c r="R110" t="s">
        <v>42</v>
      </c>
      <c r="S110" t="str">
        <f>LEFT(R110,SEARCH("/",R110)-1)</f>
        <v>film &amp; video</v>
      </c>
      <c r="T110" t="str">
        <f>RIGHT(R110, LEN(R110)-SEARCH("/",R110))</f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>(E111/D111)*100</f>
        <v>59.21153846153846</v>
      </c>
      <c r="G111" t="s">
        <v>14</v>
      </c>
      <c r="H111">
        <v>60</v>
      </c>
      <c r="I111" s="6">
        <f>IFERROR(E111/H111,0)</f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>(((L111/60)/60)/24)+DATE(1970,1,1)</f>
        <v>41651.25</v>
      </c>
      <c r="O111" s="10">
        <f>(((M111/60)/60)/24)+DATE(1970,1,1)</f>
        <v>41653.25</v>
      </c>
      <c r="P111" t="b">
        <v>0</v>
      </c>
      <c r="Q111" t="b">
        <v>0</v>
      </c>
      <c r="R111" t="s">
        <v>269</v>
      </c>
      <c r="S111" t="str">
        <f>LEFT(R111,SEARCH("/",R111)-1)</f>
        <v>film &amp; video</v>
      </c>
      <c r="T111" t="str">
        <f>RIGHT(R111, LEN(R111)-SEARCH("/",R111))</f>
        <v>television</v>
      </c>
    </row>
    <row r="112" spans="1:20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>(E112/D112)*100</f>
        <v>14.962780898876405</v>
      </c>
      <c r="G112" t="s">
        <v>14</v>
      </c>
      <c r="H112">
        <v>296</v>
      </c>
      <c r="I112" s="6">
        <f>IFERROR(E112/H112,0)</f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>(((L112/60)/60)/24)+DATE(1970,1,1)</f>
        <v>43354.208333333328</v>
      </c>
      <c r="O112" s="10">
        <f>(((M112/60)/60)/24)+DATE(1970,1,1)</f>
        <v>43373.208333333328</v>
      </c>
      <c r="P112" t="b">
        <v>0</v>
      </c>
      <c r="Q112" t="b">
        <v>0</v>
      </c>
      <c r="R112" t="s">
        <v>17</v>
      </c>
      <c r="S112" t="str">
        <f>LEFT(R112,SEARCH("/",R112)-1)</f>
        <v>food</v>
      </c>
      <c r="T112" t="str">
        <f>RIGHT(R112, LEN(R112)-SEARCH("/",R112))</f>
        <v>food trucks</v>
      </c>
    </row>
    <row r="113" spans="1:20" hidden="1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>(E113/D113)*100</f>
        <v>119.95602605863192</v>
      </c>
      <c r="G113" t="s">
        <v>20</v>
      </c>
      <c r="H113">
        <v>676</v>
      </c>
      <c r="I113" s="6">
        <f>IFERROR(E113/H113,0)</f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>(((L113/60)/60)/24)+DATE(1970,1,1)</f>
        <v>41174.208333333336</v>
      </c>
      <c r="O113" s="10">
        <f>(((M113/60)/60)/24)+DATE(1970,1,1)</f>
        <v>41180.208333333336</v>
      </c>
      <c r="P113" t="b">
        <v>0</v>
      </c>
      <c r="Q113" t="b">
        <v>0</v>
      </c>
      <c r="R113" t="s">
        <v>133</v>
      </c>
      <c r="S113" t="str">
        <f>LEFT(R113,SEARCH("/",R113)-1)</f>
        <v>publishing</v>
      </c>
      <c r="T113" t="str">
        <f>RIGHT(R113, LEN(R113)-SEARCH("/",R113))</f>
        <v>radio &amp; podcasts</v>
      </c>
    </row>
    <row r="114" spans="1:20" hidden="1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>(E114/D114)*100</f>
        <v>268.82978723404256</v>
      </c>
      <c r="G114" t="s">
        <v>20</v>
      </c>
      <c r="H114">
        <v>361</v>
      </c>
      <c r="I114" s="6">
        <f>IFERROR(E114/H114,0)</f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>(((L114/60)/60)/24)+DATE(1970,1,1)</f>
        <v>41875.208333333336</v>
      </c>
      <c r="O114" s="10">
        <f>(((M114/60)/60)/24)+DATE(1970,1,1)</f>
        <v>41890.208333333336</v>
      </c>
      <c r="P114" t="b">
        <v>0</v>
      </c>
      <c r="Q114" t="b">
        <v>0</v>
      </c>
      <c r="R114" t="s">
        <v>28</v>
      </c>
      <c r="S114" t="str">
        <f>LEFT(R114,SEARCH("/",R114)-1)</f>
        <v>technology</v>
      </c>
      <c r="T114" t="str">
        <f>RIGHT(R114, LEN(R114)-SEARCH("/",R114))</f>
        <v>web</v>
      </c>
    </row>
    <row r="115" spans="1:20" hidden="1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>(E115/D115)*100</f>
        <v>376.87878787878788</v>
      </c>
      <c r="G115" t="s">
        <v>20</v>
      </c>
      <c r="H115">
        <v>131</v>
      </c>
      <c r="I115" s="6">
        <f>IFERROR(E115/H115,0)</f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>(((L115/60)/60)/24)+DATE(1970,1,1)</f>
        <v>42990.208333333328</v>
      </c>
      <c r="O115" s="10">
        <f>(((M115/60)/60)/24)+DATE(1970,1,1)</f>
        <v>42997.208333333328</v>
      </c>
      <c r="P115" t="b">
        <v>0</v>
      </c>
      <c r="Q115" t="b">
        <v>0</v>
      </c>
      <c r="R115" t="s">
        <v>17</v>
      </c>
      <c r="S115" t="str">
        <f>LEFT(R115,SEARCH("/",R115)-1)</f>
        <v>food</v>
      </c>
      <c r="T115" t="str">
        <f>RIGHT(R115, LEN(R115)-SEARCH("/",R115))</f>
        <v>food trucks</v>
      </c>
    </row>
    <row r="116" spans="1:20" hidden="1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>(E116/D116)*100</f>
        <v>727.15789473684208</v>
      </c>
      <c r="G116" t="s">
        <v>20</v>
      </c>
      <c r="H116">
        <v>126</v>
      </c>
      <c r="I116" s="6">
        <f>IFERROR(E116/H116,0)</f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f>(((L116/60)/60)/24)+DATE(1970,1,1)</f>
        <v>43564.208333333328</v>
      </c>
      <c r="O116" s="10">
        <f>(((M116/60)/60)/24)+DATE(1970,1,1)</f>
        <v>43565.208333333328</v>
      </c>
      <c r="P116" t="b">
        <v>0</v>
      </c>
      <c r="Q116" t="b">
        <v>1</v>
      </c>
      <c r="R116" t="s">
        <v>65</v>
      </c>
      <c r="S116" t="str">
        <f>LEFT(R116,SEARCH("/",R116)-1)</f>
        <v>technology</v>
      </c>
      <c r="T116" t="str">
        <f>RIGHT(R116, LEN(R116)-SEARCH("/",R116))</f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>(E117/D117)*100</f>
        <v>87.211757648470297</v>
      </c>
      <c r="G117" t="s">
        <v>14</v>
      </c>
      <c r="H117">
        <v>3304</v>
      </c>
      <c r="I117" s="6">
        <f>IFERROR(E117/H117,0)</f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>(((L117/60)/60)/24)+DATE(1970,1,1)</f>
        <v>43056.25</v>
      </c>
      <c r="O117" s="10">
        <f>(((M117/60)/60)/24)+DATE(1970,1,1)</f>
        <v>43091.25</v>
      </c>
      <c r="P117" t="b">
        <v>0</v>
      </c>
      <c r="Q117" t="b">
        <v>0</v>
      </c>
      <c r="R117" t="s">
        <v>119</v>
      </c>
      <c r="S117" t="str">
        <f>LEFT(R117,SEARCH("/",R117)-1)</f>
        <v>publishing</v>
      </c>
      <c r="T117" t="str">
        <f>RIGHT(R117, LEN(R117)-SEARCH("/",R117))</f>
        <v>fiction</v>
      </c>
    </row>
    <row r="118" spans="1:20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>(E118/D118)*100</f>
        <v>88</v>
      </c>
      <c r="G118" t="s">
        <v>14</v>
      </c>
      <c r="H118">
        <v>73</v>
      </c>
      <c r="I118" s="6">
        <f>IFERROR(E118/H118,0)</f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>(((L118/60)/60)/24)+DATE(1970,1,1)</f>
        <v>42265.208333333328</v>
      </c>
      <c r="O118" s="10">
        <f>(((M118/60)/60)/24)+DATE(1970,1,1)</f>
        <v>42266.208333333328</v>
      </c>
      <c r="P118" t="b">
        <v>0</v>
      </c>
      <c r="Q118" t="b">
        <v>0</v>
      </c>
      <c r="R118" t="s">
        <v>33</v>
      </c>
      <c r="S118" t="str">
        <f>LEFT(R118,SEARCH("/",R118)-1)</f>
        <v>theater</v>
      </c>
      <c r="T118" t="str">
        <f>RIGHT(R118, LEN(R118)-SEARCH("/",R118))</f>
        <v>plays</v>
      </c>
    </row>
    <row r="119" spans="1:20" hidden="1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>(E119/D119)*100</f>
        <v>173.9387755102041</v>
      </c>
      <c r="G119" t="s">
        <v>20</v>
      </c>
      <c r="H119">
        <v>275</v>
      </c>
      <c r="I119" s="6">
        <f>IFERROR(E119/H119,0)</f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f>(((L119/60)/60)/24)+DATE(1970,1,1)</f>
        <v>40808.208333333336</v>
      </c>
      <c r="O119" s="10">
        <f>(((M119/60)/60)/24)+DATE(1970,1,1)</f>
        <v>40814.208333333336</v>
      </c>
      <c r="P119" t="b">
        <v>0</v>
      </c>
      <c r="Q119" t="b">
        <v>0</v>
      </c>
      <c r="R119" t="s">
        <v>269</v>
      </c>
      <c r="S119" t="str">
        <f>LEFT(R119,SEARCH("/",R119)-1)</f>
        <v>film &amp; video</v>
      </c>
      <c r="T119" t="str">
        <f>RIGHT(R119, LEN(R119)-SEARCH("/",R119))</f>
        <v>television</v>
      </c>
    </row>
    <row r="120" spans="1:20" hidden="1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>(E120/D120)*100</f>
        <v>117.61111111111111</v>
      </c>
      <c r="G120" t="s">
        <v>20</v>
      </c>
      <c r="H120">
        <v>67</v>
      </c>
      <c r="I120" s="6">
        <f>IFERROR(E120/H120,0)</f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f>(((L120/60)/60)/24)+DATE(1970,1,1)</f>
        <v>41665.25</v>
      </c>
      <c r="O120" s="10">
        <f>(((M120/60)/60)/24)+DATE(1970,1,1)</f>
        <v>41671.25</v>
      </c>
      <c r="P120" t="b">
        <v>0</v>
      </c>
      <c r="Q120" t="b">
        <v>0</v>
      </c>
      <c r="R120" t="s">
        <v>122</v>
      </c>
      <c r="S120" t="str">
        <f>LEFT(R120,SEARCH("/",R120)-1)</f>
        <v>photography</v>
      </c>
      <c r="T120" t="str">
        <f>RIGHT(R120, LEN(R120)-SEARCH("/",R120))</f>
        <v>photography books</v>
      </c>
    </row>
    <row r="121" spans="1:20" hidden="1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>(E121/D121)*100</f>
        <v>214.96</v>
      </c>
      <c r="G121" t="s">
        <v>20</v>
      </c>
      <c r="H121">
        <v>154</v>
      </c>
      <c r="I121" s="6">
        <f>IFERROR(E121/H121,0)</f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>(((L121/60)/60)/24)+DATE(1970,1,1)</f>
        <v>41806.208333333336</v>
      </c>
      <c r="O121" s="10">
        <f>(((M121/60)/60)/24)+DATE(1970,1,1)</f>
        <v>41823.208333333336</v>
      </c>
      <c r="P121" t="b">
        <v>0</v>
      </c>
      <c r="Q121" t="b">
        <v>1</v>
      </c>
      <c r="R121" t="s">
        <v>42</v>
      </c>
      <c r="S121" t="str">
        <f>LEFT(R121,SEARCH("/",R121)-1)</f>
        <v>film &amp; video</v>
      </c>
      <c r="T121" t="str">
        <f>RIGHT(R121, LEN(R121)-SEARCH("/",R121))</f>
        <v>documentary</v>
      </c>
    </row>
    <row r="122" spans="1:20" hidden="1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>(E122/D122)*100</f>
        <v>149.49667110519306</v>
      </c>
      <c r="G122" t="s">
        <v>20</v>
      </c>
      <c r="H122">
        <v>1782</v>
      </c>
      <c r="I122" s="6">
        <f>IFERROR(E122/H122,0)</f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f>(((L122/60)/60)/24)+DATE(1970,1,1)</f>
        <v>42111.208333333328</v>
      </c>
      <c r="O122" s="10">
        <f>(((M122/60)/60)/24)+DATE(1970,1,1)</f>
        <v>42115.208333333328</v>
      </c>
      <c r="P122" t="b">
        <v>0</v>
      </c>
      <c r="Q122" t="b">
        <v>1</v>
      </c>
      <c r="R122" t="s">
        <v>292</v>
      </c>
      <c r="S122" t="str">
        <f>LEFT(R122,SEARCH("/",R122)-1)</f>
        <v>games</v>
      </c>
      <c r="T122" t="str">
        <f>RIGHT(R122, LEN(R122)-SEARCH("/",R122))</f>
        <v>mobile games</v>
      </c>
    </row>
    <row r="123" spans="1:20" hidden="1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>(E123/D123)*100</f>
        <v>219.33995584988963</v>
      </c>
      <c r="G123" t="s">
        <v>20</v>
      </c>
      <c r="H123">
        <v>903</v>
      </c>
      <c r="I123" s="6">
        <f>IFERROR(E123/H123,0)</f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>(((L123/60)/60)/24)+DATE(1970,1,1)</f>
        <v>41917.208333333336</v>
      </c>
      <c r="O123" s="10">
        <f>(((M123/60)/60)/24)+DATE(1970,1,1)</f>
        <v>41930.208333333336</v>
      </c>
      <c r="P123" t="b">
        <v>0</v>
      </c>
      <c r="Q123" t="b">
        <v>0</v>
      </c>
      <c r="R123" t="s">
        <v>89</v>
      </c>
      <c r="S123" t="str">
        <f>LEFT(R123,SEARCH("/",R123)-1)</f>
        <v>games</v>
      </c>
      <c r="T123" t="str">
        <f>RIGHT(R123, LEN(R123)-SEARCH("/",R123))</f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>(E124/D124)*100</f>
        <v>64.367690058479525</v>
      </c>
      <c r="G124" t="s">
        <v>14</v>
      </c>
      <c r="H124">
        <v>3387</v>
      </c>
      <c r="I124" s="6">
        <f>IFERROR(E124/H124,0)</f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>(((L124/60)/60)/24)+DATE(1970,1,1)</f>
        <v>41970.25</v>
      </c>
      <c r="O124" s="10">
        <f>(((M124/60)/60)/24)+DATE(1970,1,1)</f>
        <v>41997.25</v>
      </c>
      <c r="P124" t="b">
        <v>0</v>
      </c>
      <c r="Q124" t="b">
        <v>0</v>
      </c>
      <c r="R124" t="s">
        <v>119</v>
      </c>
      <c r="S124" t="str">
        <f>LEFT(R124,SEARCH("/",R124)-1)</f>
        <v>publishing</v>
      </c>
      <c r="T124" t="str">
        <f>RIGHT(R124, LEN(R124)-SEARCH("/",R124))</f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>(E125/D125)*100</f>
        <v>18.622397298818232</v>
      </c>
      <c r="G125" t="s">
        <v>14</v>
      </c>
      <c r="H125">
        <v>662</v>
      </c>
      <c r="I125" s="6">
        <f>IFERROR(E125/H125,0)</f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>(((L125/60)/60)/24)+DATE(1970,1,1)</f>
        <v>42332.25</v>
      </c>
      <c r="O125" s="10">
        <f>(((M125/60)/60)/24)+DATE(1970,1,1)</f>
        <v>42335.25</v>
      </c>
      <c r="P125" t="b">
        <v>1</v>
      </c>
      <c r="Q125" t="b">
        <v>0</v>
      </c>
      <c r="R125" t="s">
        <v>33</v>
      </c>
      <c r="S125" t="str">
        <f>LEFT(R125,SEARCH("/",R125)-1)</f>
        <v>theater</v>
      </c>
      <c r="T125" t="str">
        <f>RIGHT(R125, LEN(R125)-SEARCH("/",R125))</f>
        <v>plays</v>
      </c>
    </row>
    <row r="126" spans="1:20" hidden="1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>(E126/D126)*100</f>
        <v>367.76923076923077</v>
      </c>
      <c r="G126" t="s">
        <v>20</v>
      </c>
      <c r="H126">
        <v>94</v>
      </c>
      <c r="I126" s="6">
        <f>IFERROR(E126/H126,0)</f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>(((L126/60)/60)/24)+DATE(1970,1,1)</f>
        <v>43598.208333333328</v>
      </c>
      <c r="O126" s="10">
        <f>(((M126/60)/60)/24)+DATE(1970,1,1)</f>
        <v>43651.208333333328</v>
      </c>
      <c r="P126" t="b">
        <v>0</v>
      </c>
      <c r="Q126" t="b">
        <v>0</v>
      </c>
      <c r="R126" t="s">
        <v>122</v>
      </c>
      <c r="S126" t="str">
        <f>LEFT(R126,SEARCH("/",R126)-1)</f>
        <v>photography</v>
      </c>
      <c r="T126" t="str">
        <f>RIGHT(R126, LEN(R126)-SEARCH("/",R126))</f>
        <v>photography books</v>
      </c>
    </row>
    <row r="127" spans="1:20" hidden="1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>(E127/D127)*100</f>
        <v>159.90566037735849</v>
      </c>
      <c r="G127" t="s">
        <v>20</v>
      </c>
      <c r="H127">
        <v>180</v>
      </c>
      <c r="I127" s="6">
        <f>IFERROR(E127/H127,0)</f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f>(((L127/60)/60)/24)+DATE(1970,1,1)</f>
        <v>43362.208333333328</v>
      </c>
      <c r="O127" s="10">
        <f>(((M127/60)/60)/24)+DATE(1970,1,1)</f>
        <v>43366.208333333328</v>
      </c>
      <c r="P127" t="b">
        <v>0</v>
      </c>
      <c r="Q127" t="b">
        <v>0</v>
      </c>
      <c r="R127" t="s">
        <v>33</v>
      </c>
      <c r="S127" t="str">
        <f>LEFT(R127,SEARCH("/",R127)-1)</f>
        <v>theater</v>
      </c>
      <c r="T127" t="str">
        <f>RIGHT(R127, LEN(R127)-SEARCH("/",R127))</f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>(E128/D128)*100</f>
        <v>38.633185349611544</v>
      </c>
      <c r="G128" t="s">
        <v>14</v>
      </c>
      <c r="H128">
        <v>774</v>
      </c>
      <c r="I128" s="6">
        <f>IFERROR(E128/H128,0)</f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>(((L128/60)/60)/24)+DATE(1970,1,1)</f>
        <v>42596.208333333328</v>
      </c>
      <c r="O128" s="10">
        <f>(((M128/60)/60)/24)+DATE(1970,1,1)</f>
        <v>42624.208333333328</v>
      </c>
      <c r="P128" t="b">
        <v>0</v>
      </c>
      <c r="Q128" t="b">
        <v>1</v>
      </c>
      <c r="R128" t="s">
        <v>33</v>
      </c>
      <c r="S128" t="str">
        <f>LEFT(R128,SEARCH("/",R128)-1)</f>
        <v>theater</v>
      </c>
      <c r="T128" t="str">
        <f>RIGHT(R128, LEN(R128)-SEARCH("/",R128))</f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>(E129/D129)*100</f>
        <v>51.42151162790698</v>
      </c>
      <c r="G129" t="s">
        <v>14</v>
      </c>
      <c r="H129">
        <v>672</v>
      </c>
      <c r="I129" s="6">
        <f>IFERROR(E129/H129,0)</f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>(((L129/60)/60)/24)+DATE(1970,1,1)</f>
        <v>40310.208333333336</v>
      </c>
      <c r="O129" s="10">
        <f>(((M129/60)/60)/24)+DATE(1970,1,1)</f>
        <v>40313.208333333336</v>
      </c>
      <c r="P129" t="b">
        <v>0</v>
      </c>
      <c r="Q129" t="b">
        <v>0</v>
      </c>
      <c r="R129" t="s">
        <v>33</v>
      </c>
      <c r="S129" t="str">
        <f>LEFT(R129,SEARCH("/",R129)-1)</f>
        <v>theater</v>
      </c>
      <c r="T129" t="str">
        <f>RIGHT(R129, LEN(R129)-SEARCH("/",R129))</f>
        <v>plays</v>
      </c>
    </row>
    <row r="130" spans="1:20" hidden="1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>(E130/D130)*100</f>
        <v>60.334277620396605</v>
      </c>
      <c r="G130" t="s">
        <v>74</v>
      </c>
      <c r="H130">
        <v>532</v>
      </c>
      <c r="I130" s="6">
        <f>IFERROR(E130/H130,0)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>(((L130/60)/60)/24)+DATE(1970,1,1)</f>
        <v>40417.208333333336</v>
      </c>
      <c r="O130" s="10">
        <f>(((M130/60)/60)/24)+DATE(1970,1,1)</f>
        <v>40430.208333333336</v>
      </c>
      <c r="P130" t="b">
        <v>0</v>
      </c>
      <c r="Q130" t="b">
        <v>0</v>
      </c>
      <c r="R130" t="s">
        <v>23</v>
      </c>
      <c r="S130" t="str">
        <f>LEFT(R130,SEARCH("/",R130)-1)</f>
        <v>music</v>
      </c>
      <c r="T130" t="str">
        <f>RIGHT(R130, LEN(R130)-SEARCH("/",R130))</f>
        <v>rock</v>
      </c>
    </row>
    <row r="131" spans="1:20" hidden="1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>(E131/D131)*100</f>
        <v>3.202693602693603</v>
      </c>
      <c r="G131" t="s">
        <v>74</v>
      </c>
      <c r="H131">
        <v>55</v>
      </c>
      <c r="I131" s="6">
        <f>IFERROR(E131/H131,0)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>(((L131/60)/60)/24)+DATE(1970,1,1)</f>
        <v>42038.25</v>
      </c>
      <c r="O131" s="10">
        <f>(((M131/60)/60)/24)+DATE(1970,1,1)</f>
        <v>42063.25</v>
      </c>
      <c r="P131" t="b">
        <v>0</v>
      </c>
      <c r="Q131" t="b">
        <v>0</v>
      </c>
      <c r="R131" t="s">
        <v>17</v>
      </c>
      <c r="S131" t="str">
        <f>LEFT(R131,SEARCH("/",R131)-1)</f>
        <v>food</v>
      </c>
      <c r="T131" t="str">
        <f>RIGHT(R131, LEN(R131)-SEARCH("/",R131))</f>
        <v>food trucks</v>
      </c>
    </row>
    <row r="132" spans="1:20" hidden="1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>(E132/D132)*100</f>
        <v>155.46875</v>
      </c>
      <c r="G132" t="s">
        <v>20</v>
      </c>
      <c r="H132">
        <v>533</v>
      </c>
      <c r="I132" s="6">
        <f>IFERROR(E132/H132,0)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>(((L132/60)/60)/24)+DATE(1970,1,1)</f>
        <v>40842.208333333336</v>
      </c>
      <c r="O132" s="10">
        <f>(((M132/60)/60)/24)+DATE(1970,1,1)</f>
        <v>40858.25</v>
      </c>
      <c r="P132" t="b">
        <v>0</v>
      </c>
      <c r="Q132" t="b">
        <v>0</v>
      </c>
      <c r="R132" t="s">
        <v>53</v>
      </c>
      <c r="S132" t="str">
        <f>LEFT(R132,SEARCH("/",R132)-1)</f>
        <v>film &amp; video</v>
      </c>
      <c r="T132" t="str">
        <f>RIGHT(R132, LEN(R132)-SEARCH("/",R132))</f>
        <v>drama</v>
      </c>
    </row>
    <row r="133" spans="1:20" hidden="1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>(E133/D133)*100</f>
        <v>100.85974499089254</v>
      </c>
      <c r="G133" t="s">
        <v>20</v>
      </c>
      <c r="H133">
        <v>2443</v>
      </c>
      <c r="I133" s="6">
        <f>IFERROR(E133/H133,0)</f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f>(((L133/60)/60)/24)+DATE(1970,1,1)</f>
        <v>41607.25</v>
      </c>
      <c r="O133" s="10">
        <f>(((M133/60)/60)/24)+DATE(1970,1,1)</f>
        <v>41620.25</v>
      </c>
      <c r="P133" t="b">
        <v>0</v>
      </c>
      <c r="Q133" t="b">
        <v>0</v>
      </c>
      <c r="R133" t="s">
        <v>28</v>
      </c>
      <c r="S133" t="str">
        <f>LEFT(R133,SEARCH("/",R133)-1)</f>
        <v>technology</v>
      </c>
      <c r="T133" t="str">
        <f>RIGHT(R133, LEN(R133)-SEARCH("/",R133))</f>
        <v>web</v>
      </c>
    </row>
    <row r="134" spans="1:20" hidden="1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>(E134/D134)*100</f>
        <v>116.18181818181819</v>
      </c>
      <c r="G134" t="s">
        <v>20</v>
      </c>
      <c r="H134">
        <v>89</v>
      </c>
      <c r="I134" s="6">
        <f>IFERROR(E134/H134,0)</f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>(((L134/60)/60)/24)+DATE(1970,1,1)</f>
        <v>43112.25</v>
      </c>
      <c r="O134" s="10">
        <f>(((M134/60)/60)/24)+DATE(1970,1,1)</f>
        <v>43128.25</v>
      </c>
      <c r="P134" t="b">
        <v>0</v>
      </c>
      <c r="Q134" t="b">
        <v>1</v>
      </c>
      <c r="R134" t="s">
        <v>33</v>
      </c>
      <c r="S134" t="str">
        <f>LEFT(R134,SEARCH("/",R134)-1)</f>
        <v>theater</v>
      </c>
      <c r="T134" t="str">
        <f>RIGHT(R134, LEN(R134)-SEARCH("/",R134))</f>
        <v>plays</v>
      </c>
    </row>
    <row r="135" spans="1:20" hidden="1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>(E135/D135)*100</f>
        <v>310.77777777777777</v>
      </c>
      <c r="G135" t="s">
        <v>20</v>
      </c>
      <c r="H135">
        <v>159</v>
      </c>
      <c r="I135" s="6">
        <f>IFERROR(E135/H135,0)</f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f>(((L135/60)/60)/24)+DATE(1970,1,1)</f>
        <v>40767.208333333336</v>
      </c>
      <c r="O135" s="10">
        <f>(((M135/60)/60)/24)+DATE(1970,1,1)</f>
        <v>40789.208333333336</v>
      </c>
      <c r="P135" t="b">
        <v>0</v>
      </c>
      <c r="Q135" t="b">
        <v>0</v>
      </c>
      <c r="R135" t="s">
        <v>319</v>
      </c>
      <c r="S135" t="str">
        <f>LEFT(R135,SEARCH("/",R135)-1)</f>
        <v>music</v>
      </c>
      <c r="T135" t="str">
        <f>RIGHT(R135, LEN(R135)-SEARCH("/",R135))</f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>(E136/D136)*100</f>
        <v>89.73668341708543</v>
      </c>
      <c r="G136" t="s">
        <v>14</v>
      </c>
      <c r="H136">
        <v>940</v>
      </c>
      <c r="I136" s="6">
        <f>IFERROR(E136/H136,0)</f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>(((L136/60)/60)/24)+DATE(1970,1,1)</f>
        <v>40713.208333333336</v>
      </c>
      <c r="O136" s="10">
        <f>(((M136/60)/60)/24)+DATE(1970,1,1)</f>
        <v>40762.208333333336</v>
      </c>
      <c r="P136" t="b">
        <v>0</v>
      </c>
      <c r="Q136" t="b">
        <v>1</v>
      </c>
      <c r="R136" t="s">
        <v>42</v>
      </c>
      <c r="S136" t="str">
        <f>LEFT(R136,SEARCH("/",R136)-1)</f>
        <v>film &amp; video</v>
      </c>
      <c r="T136" t="str">
        <f>RIGHT(R136, LEN(R136)-SEARCH("/",R136))</f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>(E137/D137)*100</f>
        <v>71.27272727272728</v>
      </c>
      <c r="G137" t="s">
        <v>14</v>
      </c>
      <c r="H137">
        <v>117</v>
      </c>
      <c r="I137" s="6">
        <f>IFERROR(E137/H137,0)</f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>(((L137/60)/60)/24)+DATE(1970,1,1)</f>
        <v>41340.25</v>
      </c>
      <c r="O137" s="10">
        <f>(((M137/60)/60)/24)+DATE(1970,1,1)</f>
        <v>41345.208333333336</v>
      </c>
      <c r="P137" t="b">
        <v>0</v>
      </c>
      <c r="Q137" t="b">
        <v>1</v>
      </c>
      <c r="R137" t="s">
        <v>33</v>
      </c>
      <c r="S137" t="str">
        <f>LEFT(R137,SEARCH("/",R137)-1)</f>
        <v>theater</v>
      </c>
      <c r="T137" t="str">
        <f>RIGHT(R137, LEN(R137)-SEARCH("/",R137))</f>
        <v>plays</v>
      </c>
    </row>
    <row r="138" spans="1:20" hidden="1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>(E138/D138)*100</f>
        <v>3.2862318840579712</v>
      </c>
      <c r="G138" t="s">
        <v>74</v>
      </c>
      <c r="H138">
        <v>58</v>
      </c>
      <c r="I138" s="6">
        <f>IFERROR(E138/H138,0)</f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>(((L138/60)/60)/24)+DATE(1970,1,1)</f>
        <v>41797.208333333336</v>
      </c>
      <c r="O138" s="10">
        <f>(((M138/60)/60)/24)+DATE(1970,1,1)</f>
        <v>41809.208333333336</v>
      </c>
      <c r="P138" t="b">
        <v>0</v>
      </c>
      <c r="Q138" t="b">
        <v>1</v>
      </c>
      <c r="R138" t="s">
        <v>53</v>
      </c>
      <c r="S138" t="str">
        <f>LEFT(R138,SEARCH("/",R138)-1)</f>
        <v>film &amp; video</v>
      </c>
      <c r="T138" t="str">
        <f>RIGHT(R138, LEN(R138)-SEARCH("/",R138))</f>
        <v>drama</v>
      </c>
    </row>
    <row r="139" spans="1:20" hidden="1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>(E139/D139)*100</f>
        <v>261.77777777777777</v>
      </c>
      <c r="G139" t="s">
        <v>20</v>
      </c>
      <c r="H139">
        <v>50</v>
      </c>
      <c r="I139" s="6">
        <f>IFERROR(E139/H139,0)</f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>(((L139/60)/60)/24)+DATE(1970,1,1)</f>
        <v>40457.208333333336</v>
      </c>
      <c r="O139" s="10">
        <f>(((M139/60)/60)/24)+DATE(1970,1,1)</f>
        <v>40463.208333333336</v>
      </c>
      <c r="P139" t="b">
        <v>0</v>
      </c>
      <c r="Q139" t="b">
        <v>0</v>
      </c>
      <c r="R139" t="s">
        <v>68</v>
      </c>
      <c r="S139" t="str">
        <f>LEFT(R139,SEARCH("/",R139)-1)</f>
        <v>publishing</v>
      </c>
      <c r="T139" t="str">
        <f>RIGHT(R139, LEN(R139)-SEARCH("/",R139))</f>
        <v>nonfiction</v>
      </c>
    </row>
    <row r="140" spans="1:20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>(E140/D140)*100</f>
        <v>96</v>
      </c>
      <c r="G140" t="s">
        <v>14</v>
      </c>
      <c r="H140">
        <v>115</v>
      </c>
      <c r="I140" s="6">
        <f>IFERROR(E140/H140,0)</f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>(((L140/60)/60)/24)+DATE(1970,1,1)</f>
        <v>41180.208333333336</v>
      </c>
      <c r="O140" s="10">
        <f>(((M140/60)/60)/24)+DATE(1970,1,1)</f>
        <v>41186.208333333336</v>
      </c>
      <c r="P140" t="b">
        <v>0</v>
      </c>
      <c r="Q140" t="b">
        <v>0</v>
      </c>
      <c r="R140" t="s">
        <v>292</v>
      </c>
      <c r="S140" t="str">
        <f>LEFT(R140,SEARCH("/",R140)-1)</f>
        <v>games</v>
      </c>
      <c r="T140" t="str">
        <f>RIGHT(R140, LEN(R140)-SEARCH("/",R140))</f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>(E141/D141)*100</f>
        <v>20.896851248642779</v>
      </c>
      <c r="G141" t="s">
        <v>14</v>
      </c>
      <c r="H141">
        <v>326</v>
      </c>
      <c r="I141" s="6">
        <f>IFERROR(E141/H141,0)</f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>(((L141/60)/60)/24)+DATE(1970,1,1)</f>
        <v>42115.208333333328</v>
      </c>
      <c r="O141" s="10">
        <f>(((M141/60)/60)/24)+DATE(1970,1,1)</f>
        <v>42131.208333333328</v>
      </c>
      <c r="P141" t="b">
        <v>0</v>
      </c>
      <c r="Q141" t="b">
        <v>1</v>
      </c>
      <c r="R141" t="s">
        <v>65</v>
      </c>
      <c r="S141" t="str">
        <f>LEFT(R141,SEARCH("/",R141)-1)</f>
        <v>technology</v>
      </c>
      <c r="T141" t="str">
        <f>RIGHT(R141, LEN(R141)-SEARCH("/",R141))</f>
        <v>wearables</v>
      </c>
    </row>
    <row r="142" spans="1:20" hidden="1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>(E142/D142)*100</f>
        <v>223.16363636363636</v>
      </c>
      <c r="G142" t="s">
        <v>20</v>
      </c>
      <c r="H142">
        <v>186</v>
      </c>
      <c r="I142" s="6">
        <f>IFERROR(E142/H142,0)</f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>(((L142/60)/60)/24)+DATE(1970,1,1)</f>
        <v>43156.25</v>
      </c>
      <c r="O142" s="10">
        <f>(((M142/60)/60)/24)+DATE(1970,1,1)</f>
        <v>43161.25</v>
      </c>
      <c r="P142" t="b">
        <v>0</v>
      </c>
      <c r="Q142" t="b">
        <v>0</v>
      </c>
      <c r="R142" t="s">
        <v>42</v>
      </c>
      <c r="S142" t="str">
        <f>LEFT(R142,SEARCH("/",R142)-1)</f>
        <v>film &amp; video</v>
      </c>
      <c r="T142" t="str">
        <f>RIGHT(R142, LEN(R142)-SEARCH("/",R142))</f>
        <v>documentary</v>
      </c>
    </row>
    <row r="143" spans="1:20" hidden="1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>(E143/D143)*100</f>
        <v>101.59097978227061</v>
      </c>
      <c r="G143" t="s">
        <v>20</v>
      </c>
      <c r="H143">
        <v>1071</v>
      </c>
      <c r="I143" s="6">
        <f>IFERROR(E143/H143,0)</f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>(((L143/60)/60)/24)+DATE(1970,1,1)</f>
        <v>42167.208333333328</v>
      </c>
      <c r="O143" s="10">
        <f>(((M143/60)/60)/24)+DATE(1970,1,1)</f>
        <v>42173.208333333328</v>
      </c>
      <c r="P143" t="b">
        <v>0</v>
      </c>
      <c r="Q143" t="b">
        <v>0</v>
      </c>
      <c r="R143" t="s">
        <v>28</v>
      </c>
      <c r="S143" t="str">
        <f>LEFT(R143,SEARCH("/",R143)-1)</f>
        <v>technology</v>
      </c>
      <c r="T143" t="str">
        <f>RIGHT(R143, LEN(R143)-SEARCH("/",R143))</f>
        <v>web</v>
      </c>
    </row>
    <row r="144" spans="1:20" hidden="1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>(E144/D144)*100</f>
        <v>230.03999999999996</v>
      </c>
      <c r="G144" t="s">
        <v>20</v>
      </c>
      <c r="H144">
        <v>117</v>
      </c>
      <c r="I144" s="6">
        <f>IFERROR(E144/H144,0)</f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f>(((L144/60)/60)/24)+DATE(1970,1,1)</f>
        <v>41005.208333333336</v>
      </c>
      <c r="O144" s="10">
        <f>(((M144/60)/60)/24)+DATE(1970,1,1)</f>
        <v>41046.208333333336</v>
      </c>
      <c r="P144" t="b">
        <v>0</v>
      </c>
      <c r="Q144" t="b">
        <v>0</v>
      </c>
      <c r="R144" t="s">
        <v>28</v>
      </c>
      <c r="S144" t="str">
        <f>LEFT(R144,SEARCH("/",R144)-1)</f>
        <v>technology</v>
      </c>
      <c r="T144" t="str">
        <f>RIGHT(R144, LEN(R144)-SEARCH("/",R144))</f>
        <v>web</v>
      </c>
    </row>
    <row r="145" spans="1:20" hidden="1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>(E145/D145)*100</f>
        <v>135.59259259259261</v>
      </c>
      <c r="G145" t="s">
        <v>20</v>
      </c>
      <c r="H145">
        <v>70</v>
      </c>
      <c r="I145" s="6">
        <f>IFERROR(E145/H145,0)</f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>(((L145/60)/60)/24)+DATE(1970,1,1)</f>
        <v>40357.208333333336</v>
      </c>
      <c r="O145" s="10">
        <f>(((M145/60)/60)/24)+DATE(1970,1,1)</f>
        <v>40377.208333333336</v>
      </c>
      <c r="P145" t="b">
        <v>0</v>
      </c>
      <c r="Q145" t="b">
        <v>0</v>
      </c>
      <c r="R145" t="s">
        <v>60</v>
      </c>
      <c r="S145" t="str">
        <f>LEFT(R145,SEARCH("/",R145)-1)</f>
        <v>music</v>
      </c>
      <c r="T145" t="str">
        <f>RIGHT(R145, LEN(R145)-SEARCH("/",R145))</f>
        <v>indie rock</v>
      </c>
    </row>
    <row r="146" spans="1:20" hidden="1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>(E146/D146)*100</f>
        <v>129.1</v>
      </c>
      <c r="G146" t="s">
        <v>20</v>
      </c>
      <c r="H146">
        <v>135</v>
      </c>
      <c r="I146" s="6">
        <f>IFERROR(E146/H146,0)</f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>(((L146/60)/60)/24)+DATE(1970,1,1)</f>
        <v>43633.208333333328</v>
      </c>
      <c r="O146" s="10">
        <f>(((M146/60)/60)/24)+DATE(1970,1,1)</f>
        <v>43641.208333333328</v>
      </c>
      <c r="P146" t="b">
        <v>0</v>
      </c>
      <c r="Q146" t="b">
        <v>0</v>
      </c>
      <c r="R146" t="s">
        <v>33</v>
      </c>
      <c r="S146" t="str">
        <f>LEFT(R146,SEARCH("/",R146)-1)</f>
        <v>theater</v>
      </c>
      <c r="T146" t="str">
        <f>RIGHT(R146, LEN(R146)-SEARCH("/",R146))</f>
        <v>plays</v>
      </c>
    </row>
    <row r="147" spans="1:20" hidden="1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>(E147/D147)*100</f>
        <v>236.512</v>
      </c>
      <c r="G147" t="s">
        <v>20</v>
      </c>
      <c r="H147">
        <v>768</v>
      </c>
      <c r="I147" s="6">
        <f>IFERROR(E147/H147,0)</f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>(((L147/60)/60)/24)+DATE(1970,1,1)</f>
        <v>41889.208333333336</v>
      </c>
      <c r="O147" s="10">
        <f>(((M147/60)/60)/24)+DATE(1970,1,1)</f>
        <v>41894.208333333336</v>
      </c>
      <c r="P147" t="b">
        <v>0</v>
      </c>
      <c r="Q147" t="b">
        <v>0</v>
      </c>
      <c r="R147" t="s">
        <v>65</v>
      </c>
      <c r="S147" t="str">
        <f>LEFT(R147,SEARCH("/",R147)-1)</f>
        <v>technology</v>
      </c>
      <c r="T147" t="str">
        <f>RIGHT(R147, LEN(R147)-SEARCH("/",R147))</f>
        <v>wearables</v>
      </c>
    </row>
    <row r="148" spans="1:20" hidden="1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>(E148/D148)*100</f>
        <v>17.25</v>
      </c>
      <c r="G148" t="s">
        <v>74</v>
      </c>
      <c r="H148">
        <v>51</v>
      </c>
      <c r="I148" s="6">
        <f>IFERROR(E148/H148,0)</f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>(((L148/60)/60)/24)+DATE(1970,1,1)</f>
        <v>40855.25</v>
      </c>
      <c r="O148" s="10">
        <f>(((M148/60)/60)/24)+DATE(1970,1,1)</f>
        <v>40875.25</v>
      </c>
      <c r="P148" t="b">
        <v>0</v>
      </c>
      <c r="Q148" t="b">
        <v>0</v>
      </c>
      <c r="R148" t="s">
        <v>33</v>
      </c>
      <c r="S148" t="str">
        <f>LEFT(R148,SEARCH("/",R148)-1)</f>
        <v>theater</v>
      </c>
      <c r="T148" t="str">
        <f>RIGHT(R148, LEN(R148)-SEARCH("/",R148))</f>
        <v>plays</v>
      </c>
    </row>
    <row r="149" spans="1:20" hidden="1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>(E149/D149)*100</f>
        <v>112.49397590361446</v>
      </c>
      <c r="G149" t="s">
        <v>20</v>
      </c>
      <c r="H149">
        <v>199</v>
      </c>
      <c r="I149" s="6">
        <f>IFERROR(E149/H149,0)</f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>(((L149/60)/60)/24)+DATE(1970,1,1)</f>
        <v>42534.208333333328</v>
      </c>
      <c r="O149" s="10">
        <f>(((M149/60)/60)/24)+DATE(1970,1,1)</f>
        <v>42540.208333333328</v>
      </c>
      <c r="P149" t="b">
        <v>0</v>
      </c>
      <c r="Q149" t="b">
        <v>1</v>
      </c>
      <c r="R149" t="s">
        <v>33</v>
      </c>
      <c r="S149" t="str">
        <f>LEFT(R149,SEARCH("/",R149)-1)</f>
        <v>theater</v>
      </c>
      <c r="T149" t="str">
        <f>RIGHT(R149, LEN(R149)-SEARCH("/",R149))</f>
        <v>plays</v>
      </c>
    </row>
    <row r="150" spans="1:20" hidden="1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>(E150/D150)*100</f>
        <v>121.02150537634408</v>
      </c>
      <c r="G150" t="s">
        <v>20</v>
      </c>
      <c r="H150">
        <v>107</v>
      </c>
      <c r="I150" s="6">
        <f>IFERROR(E150/H150,0)</f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>(((L150/60)/60)/24)+DATE(1970,1,1)</f>
        <v>42941.208333333328</v>
      </c>
      <c r="O150" s="10">
        <f>(((M150/60)/60)/24)+DATE(1970,1,1)</f>
        <v>42950.208333333328</v>
      </c>
      <c r="P150" t="b">
        <v>0</v>
      </c>
      <c r="Q150" t="b">
        <v>0</v>
      </c>
      <c r="R150" t="s">
        <v>65</v>
      </c>
      <c r="S150" t="str">
        <f>LEFT(R150,SEARCH("/",R150)-1)</f>
        <v>technology</v>
      </c>
      <c r="T150" t="str">
        <f>RIGHT(R150, LEN(R150)-SEARCH("/",R150))</f>
        <v>wearables</v>
      </c>
    </row>
    <row r="151" spans="1:20" hidden="1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>(E151/D151)*100</f>
        <v>219.87096774193549</v>
      </c>
      <c r="G151" t="s">
        <v>20</v>
      </c>
      <c r="H151">
        <v>195</v>
      </c>
      <c r="I151" s="6">
        <f>IFERROR(E151/H151,0)</f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>(((L151/60)/60)/24)+DATE(1970,1,1)</f>
        <v>41275.25</v>
      </c>
      <c r="O151" s="10">
        <f>(((M151/60)/60)/24)+DATE(1970,1,1)</f>
        <v>41327.25</v>
      </c>
      <c r="P151" t="b">
        <v>0</v>
      </c>
      <c r="Q151" t="b">
        <v>0</v>
      </c>
      <c r="R151" t="s">
        <v>60</v>
      </c>
      <c r="S151" t="str">
        <f>LEFT(R151,SEARCH("/",R151)-1)</f>
        <v>music</v>
      </c>
      <c r="T151" t="str">
        <f>RIGHT(R151, LEN(R151)-SEARCH("/",R151))</f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>(E152/D152)*100</f>
        <v>1</v>
      </c>
      <c r="G152" t="s">
        <v>14</v>
      </c>
      <c r="H152">
        <v>1</v>
      </c>
      <c r="I152" s="6">
        <f>IFERROR(E152/H152,0)</f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>(((L152/60)/60)/24)+DATE(1970,1,1)</f>
        <v>43450.25</v>
      </c>
      <c r="O152" s="10">
        <f>(((M152/60)/60)/24)+DATE(1970,1,1)</f>
        <v>43451.25</v>
      </c>
      <c r="P152" t="b">
        <v>0</v>
      </c>
      <c r="Q152" t="b">
        <v>0</v>
      </c>
      <c r="R152" t="s">
        <v>23</v>
      </c>
      <c r="S152" t="str">
        <f>LEFT(R152,SEARCH("/",R152)-1)</f>
        <v>music</v>
      </c>
      <c r="T152" t="str">
        <f>RIGHT(R152, LEN(R152)-SEARCH("/",R152))</f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>(E153/D153)*100</f>
        <v>64.166909620991248</v>
      </c>
      <c r="G153" t="s">
        <v>14</v>
      </c>
      <c r="H153">
        <v>1467</v>
      </c>
      <c r="I153" s="6">
        <f>IFERROR(E153/H153,0)</f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>(((L153/60)/60)/24)+DATE(1970,1,1)</f>
        <v>41799.208333333336</v>
      </c>
      <c r="O153" s="10">
        <f>(((M153/60)/60)/24)+DATE(1970,1,1)</f>
        <v>41850.208333333336</v>
      </c>
      <c r="P153" t="b">
        <v>0</v>
      </c>
      <c r="Q153" t="b">
        <v>0</v>
      </c>
      <c r="R153" t="s">
        <v>50</v>
      </c>
      <c r="S153" t="str">
        <f>LEFT(R153,SEARCH("/",R153)-1)</f>
        <v>music</v>
      </c>
      <c r="T153" t="str">
        <f>RIGHT(R153, LEN(R153)-SEARCH("/",R153))</f>
        <v>electric music</v>
      </c>
    </row>
    <row r="154" spans="1:20" hidden="1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>(E154/D154)*100</f>
        <v>423.06746987951806</v>
      </c>
      <c r="G154" t="s">
        <v>20</v>
      </c>
      <c r="H154">
        <v>3376</v>
      </c>
      <c r="I154" s="6">
        <f>IFERROR(E154/H154,0)</f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>(((L154/60)/60)/24)+DATE(1970,1,1)</f>
        <v>42783.25</v>
      </c>
      <c r="O154" s="10">
        <f>(((M154/60)/60)/24)+DATE(1970,1,1)</f>
        <v>42790.25</v>
      </c>
      <c r="P154" t="b">
        <v>0</v>
      </c>
      <c r="Q154" t="b">
        <v>0</v>
      </c>
      <c r="R154" t="s">
        <v>60</v>
      </c>
      <c r="S154" t="str">
        <f>LEFT(R154,SEARCH("/",R154)-1)</f>
        <v>music</v>
      </c>
      <c r="T154" t="str">
        <f>RIGHT(R154, LEN(R154)-SEARCH("/",R154))</f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>(E155/D155)*100</f>
        <v>92.984160506863773</v>
      </c>
      <c r="G155" t="s">
        <v>14</v>
      </c>
      <c r="H155">
        <v>5681</v>
      </c>
      <c r="I155" s="6">
        <f>IFERROR(E155/H155,0)</f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>(((L155/60)/60)/24)+DATE(1970,1,1)</f>
        <v>41201.208333333336</v>
      </c>
      <c r="O155" s="10">
        <f>(((M155/60)/60)/24)+DATE(1970,1,1)</f>
        <v>41207.208333333336</v>
      </c>
      <c r="P155" t="b">
        <v>0</v>
      </c>
      <c r="Q155" t="b">
        <v>0</v>
      </c>
      <c r="R155" t="s">
        <v>33</v>
      </c>
      <c r="S155" t="str">
        <f>LEFT(R155,SEARCH("/",R155)-1)</f>
        <v>theater</v>
      </c>
      <c r="T155" t="str">
        <f>RIGHT(R155, LEN(R155)-SEARCH("/",R155))</f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>(E156/D156)*100</f>
        <v>58.756567425569173</v>
      </c>
      <c r="G156" t="s">
        <v>14</v>
      </c>
      <c r="H156">
        <v>1059</v>
      </c>
      <c r="I156" s="6">
        <f>IFERROR(E156/H156,0)</f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>(((L156/60)/60)/24)+DATE(1970,1,1)</f>
        <v>42502.208333333328</v>
      </c>
      <c r="O156" s="10">
        <f>(((M156/60)/60)/24)+DATE(1970,1,1)</f>
        <v>42525.208333333328</v>
      </c>
      <c r="P156" t="b">
        <v>0</v>
      </c>
      <c r="Q156" t="b">
        <v>1</v>
      </c>
      <c r="R156" t="s">
        <v>60</v>
      </c>
      <c r="S156" t="str">
        <f>LEFT(R156,SEARCH("/",R156)-1)</f>
        <v>music</v>
      </c>
      <c r="T156" t="str">
        <f>RIGHT(R156, LEN(R156)-SEARCH("/",R156))</f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>(E157/D157)*100</f>
        <v>65.022222222222226</v>
      </c>
      <c r="G157" t="s">
        <v>14</v>
      </c>
      <c r="H157">
        <v>1194</v>
      </c>
      <c r="I157" s="6">
        <f>IFERROR(E157/H157,0)</f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>(((L157/60)/60)/24)+DATE(1970,1,1)</f>
        <v>40262.208333333336</v>
      </c>
      <c r="O157" s="10">
        <f>(((M157/60)/60)/24)+DATE(1970,1,1)</f>
        <v>40277.208333333336</v>
      </c>
      <c r="P157" t="b">
        <v>0</v>
      </c>
      <c r="Q157" t="b">
        <v>0</v>
      </c>
      <c r="R157" t="s">
        <v>33</v>
      </c>
      <c r="S157" t="str">
        <f>LEFT(R157,SEARCH("/",R157)-1)</f>
        <v>theater</v>
      </c>
      <c r="T157" t="str">
        <f>RIGHT(R157, LEN(R157)-SEARCH("/",R157))</f>
        <v>plays</v>
      </c>
    </row>
    <row r="158" spans="1:20" hidden="1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>(E158/D158)*100</f>
        <v>73.939560439560438</v>
      </c>
      <c r="G158" t="s">
        <v>74</v>
      </c>
      <c r="H158">
        <v>379</v>
      </c>
      <c r="I158" s="6">
        <f>IFERROR(E158/H158,0)</f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>(((L158/60)/60)/24)+DATE(1970,1,1)</f>
        <v>43743.208333333328</v>
      </c>
      <c r="O158" s="10">
        <f>(((M158/60)/60)/24)+DATE(1970,1,1)</f>
        <v>43767.208333333328</v>
      </c>
      <c r="P158" t="b">
        <v>0</v>
      </c>
      <c r="Q158" t="b">
        <v>0</v>
      </c>
      <c r="R158" t="s">
        <v>23</v>
      </c>
      <c r="S158" t="str">
        <f>LEFT(R158,SEARCH("/",R158)-1)</f>
        <v>music</v>
      </c>
      <c r="T158" t="str">
        <f>RIGHT(R158, LEN(R158)-SEARCH("/",R158))</f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>(E159/D159)*100</f>
        <v>52.666666666666664</v>
      </c>
      <c r="G159" t="s">
        <v>14</v>
      </c>
      <c r="H159">
        <v>30</v>
      </c>
      <c r="I159" s="6">
        <f>IFERROR(E159/H159,0)</f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>(((L159/60)/60)/24)+DATE(1970,1,1)</f>
        <v>41638.25</v>
      </c>
      <c r="O159" s="10">
        <f>(((M159/60)/60)/24)+DATE(1970,1,1)</f>
        <v>41650.25</v>
      </c>
      <c r="P159" t="b">
        <v>0</v>
      </c>
      <c r="Q159" t="b">
        <v>0</v>
      </c>
      <c r="R159" t="s">
        <v>122</v>
      </c>
      <c r="S159" t="str">
        <f>LEFT(R159,SEARCH("/",R159)-1)</f>
        <v>photography</v>
      </c>
      <c r="T159" t="str">
        <f>RIGHT(R159, LEN(R159)-SEARCH("/",R159))</f>
        <v>photography books</v>
      </c>
    </row>
    <row r="160" spans="1:20" hidden="1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>(E160/D160)*100</f>
        <v>220.95238095238096</v>
      </c>
      <c r="G160" t="s">
        <v>20</v>
      </c>
      <c r="H160">
        <v>41</v>
      </c>
      <c r="I160" s="6">
        <f>IFERROR(E160/H160,0)</f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f>(((L160/60)/60)/24)+DATE(1970,1,1)</f>
        <v>42346.25</v>
      </c>
      <c r="O160" s="10">
        <f>(((M160/60)/60)/24)+DATE(1970,1,1)</f>
        <v>42347.25</v>
      </c>
      <c r="P160" t="b">
        <v>0</v>
      </c>
      <c r="Q160" t="b">
        <v>0</v>
      </c>
      <c r="R160" t="s">
        <v>23</v>
      </c>
      <c r="S160" t="str">
        <f>LEFT(R160,SEARCH("/",R160)-1)</f>
        <v>music</v>
      </c>
      <c r="T160" t="str">
        <f>RIGHT(R160, LEN(R160)-SEARCH("/",R160))</f>
        <v>rock</v>
      </c>
    </row>
    <row r="161" spans="1:20" hidden="1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>(E161/D161)*100</f>
        <v>100.01150627615063</v>
      </c>
      <c r="G161" t="s">
        <v>20</v>
      </c>
      <c r="H161">
        <v>1821</v>
      </c>
      <c r="I161" s="6">
        <f>IFERROR(E161/H161,0)</f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>(((L161/60)/60)/24)+DATE(1970,1,1)</f>
        <v>43551.208333333328</v>
      </c>
      <c r="O161" s="10">
        <f>(((M161/60)/60)/24)+DATE(1970,1,1)</f>
        <v>43569.208333333328</v>
      </c>
      <c r="P161" t="b">
        <v>0</v>
      </c>
      <c r="Q161" t="b">
        <v>1</v>
      </c>
      <c r="R161" t="s">
        <v>33</v>
      </c>
      <c r="S161" t="str">
        <f>LEFT(R161,SEARCH("/",R161)-1)</f>
        <v>theater</v>
      </c>
      <c r="T161" t="str">
        <f>RIGHT(R161, LEN(R161)-SEARCH("/",R161))</f>
        <v>plays</v>
      </c>
    </row>
    <row r="162" spans="1:20" hidden="1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>(E162/D162)*100</f>
        <v>162.3125</v>
      </c>
      <c r="G162" t="s">
        <v>20</v>
      </c>
      <c r="H162">
        <v>164</v>
      </c>
      <c r="I162" s="6">
        <f>IFERROR(E162/H162,0)</f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f>(((L162/60)/60)/24)+DATE(1970,1,1)</f>
        <v>43582.208333333328</v>
      </c>
      <c r="O162" s="10">
        <f>(((M162/60)/60)/24)+DATE(1970,1,1)</f>
        <v>43598.208333333328</v>
      </c>
      <c r="P162" t="b">
        <v>0</v>
      </c>
      <c r="Q162" t="b">
        <v>0</v>
      </c>
      <c r="R162" t="s">
        <v>65</v>
      </c>
      <c r="S162" t="str">
        <f>LEFT(R162,SEARCH("/",R162)-1)</f>
        <v>technology</v>
      </c>
      <c r="T162" t="str">
        <f>RIGHT(R162, LEN(R162)-SEARCH("/",R162))</f>
        <v>wearables</v>
      </c>
    </row>
    <row r="163" spans="1:20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>(E163/D163)*100</f>
        <v>78.181818181818187</v>
      </c>
      <c r="G163" t="s">
        <v>14</v>
      </c>
      <c r="H163">
        <v>75</v>
      </c>
      <c r="I163" s="6">
        <f>IFERROR(E163/H163,0)</f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>(((L163/60)/60)/24)+DATE(1970,1,1)</f>
        <v>42270.208333333328</v>
      </c>
      <c r="O163" s="10">
        <f>(((M163/60)/60)/24)+DATE(1970,1,1)</f>
        <v>42276.208333333328</v>
      </c>
      <c r="P163" t="b">
        <v>0</v>
      </c>
      <c r="Q163" t="b">
        <v>1</v>
      </c>
      <c r="R163" t="s">
        <v>28</v>
      </c>
      <c r="S163" t="str">
        <f>LEFT(R163,SEARCH("/",R163)-1)</f>
        <v>technology</v>
      </c>
      <c r="T163" t="str">
        <f>RIGHT(R163, LEN(R163)-SEARCH("/",R163))</f>
        <v>web</v>
      </c>
    </row>
    <row r="164" spans="1:20" hidden="1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>(E164/D164)*100</f>
        <v>149.73770491803279</v>
      </c>
      <c r="G164" t="s">
        <v>20</v>
      </c>
      <c r="H164">
        <v>157</v>
      </c>
      <c r="I164" s="6">
        <f>IFERROR(E164/H164,0)</f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f>(((L164/60)/60)/24)+DATE(1970,1,1)</f>
        <v>43442.25</v>
      </c>
      <c r="O164" s="10">
        <f>(((M164/60)/60)/24)+DATE(1970,1,1)</f>
        <v>43472.25</v>
      </c>
      <c r="P164" t="b">
        <v>0</v>
      </c>
      <c r="Q164" t="b">
        <v>0</v>
      </c>
      <c r="R164" t="s">
        <v>23</v>
      </c>
      <c r="S164" t="str">
        <f>LEFT(R164,SEARCH("/",R164)-1)</f>
        <v>music</v>
      </c>
      <c r="T164" t="str">
        <f>RIGHT(R164, LEN(R164)-SEARCH("/",R164))</f>
        <v>rock</v>
      </c>
    </row>
    <row r="165" spans="1:20" hidden="1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>(E165/D165)*100</f>
        <v>253.25714285714284</v>
      </c>
      <c r="G165" t="s">
        <v>20</v>
      </c>
      <c r="H165">
        <v>246</v>
      </c>
      <c r="I165" s="6">
        <f>IFERROR(E165/H165,0)</f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f>(((L165/60)/60)/24)+DATE(1970,1,1)</f>
        <v>43028.208333333328</v>
      </c>
      <c r="O165" s="10">
        <f>(((M165/60)/60)/24)+DATE(1970,1,1)</f>
        <v>43077.25</v>
      </c>
      <c r="P165" t="b">
        <v>0</v>
      </c>
      <c r="Q165" t="b">
        <v>1</v>
      </c>
      <c r="R165" t="s">
        <v>122</v>
      </c>
      <c r="S165" t="str">
        <f>LEFT(R165,SEARCH("/",R165)-1)</f>
        <v>photography</v>
      </c>
      <c r="T165" t="str">
        <f>RIGHT(R165, LEN(R165)-SEARCH("/",R165))</f>
        <v>photography books</v>
      </c>
    </row>
    <row r="166" spans="1:20" hidden="1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>(E166/D166)*100</f>
        <v>100.16943521594683</v>
      </c>
      <c r="G166" t="s">
        <v>20</v>
      </c>
      <c r="H166">
        <v>1396</v>
      </c>
      <c r="I166" s="6">
        <f>IFERROR(E166/H166,0)</f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f>(((L166/60)/60)/24)+DATE(1970,1,1)</f>
        <v>43016.208333333328</v>
      </c>
      <c r="O166" s="10">
        <f>(((M166/60)/60)/24)+DATE(1970,1,1)</f>
        <v>43017.208333333328</v>
      </c>
      <c r="P166" t="b">
        <v>0</v>
      </c>
      <c r="Q166" t="b">
        <v>0</v>
      </c>
      <c r="R166" t="s">
        <v>33</v>
      </c>
      <c r="S166" t="str">
        <f>LEFT(R166,SEARCH("/",R166)-1)</f>
        <v>theater</v>
      </c>
      <c r="T166" t="str">
        <f>RIGHT(R166, LEN(R166)-SEARCH("/",R166))</f>
        <v>plays</v>
      </c>
    </row>
    <row r="167" spans="1:20" hidden="1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>(E167/D167)*100</f>
        <v>121.99004424778761</v>
      </c>
      <c r="G167" t="s">
        <v>20</v>
      </c>
      <c r="H167">
        <v>2506</v>
      </c>
      <c r="I167" s="6">
        <f>IFERROR(E167/H167,0)</f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>(((L167/60)/60)/24)+DATE(1970,1,1)</f>
        <v>42948.208333333328</v>
      </c>
      <c r="O167" s="10">
        <f>(((M167/60)/60)/24)+DATE(1970,1,1)</f>
        <v>42980.208333333328</v>
      </c>
      <c r="P167" t="b">
        <v>0</v>
      </c>
      <c r="Q167" t="b">
        <v>0</v>
      </c>
      <c r="R167" t="s">
        <v>28</v>
      </c>
      <c r="S167" t="str">
        <f>LEFT(R167,SEARCH("/",R167)-1)</f>
        <v>technology</v>
      </c>
      <c r="T167" t="str">
        <f>RIGHT(R167, LEN(R167)-SEARCH("/",R167))</f>
        <v>web</v>
      </c>
    </row>
    <row r="168" spans="1:20" hidden="1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>(E168/D168)*100</f>
        <v>137.13265306122449</v>
      </c>
      <c r="G168" t="s">
        <v>20</v>
      </c>
      <c r="H168">
        <v>244</v>
      </c>
      <c r="I168" s="6">
        <f>IFERROR(E168/H168,0)</f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f>(((L168/60)/60)/24)+DATE(1970,1,1)</f>
        <v>40534.25</v>
      </c>
      <c r="O168" s="10">
        <f>(((M168/60)/60)/24)+DATE(1970,1,1)</f>
        <v>40538.25</v>
      </c>
      <c r="P168" t="b">
        <v>0</v>
      </c>
      <c r="Q168" t="b">
        <v>0</v>
      </c>
      <c r="R168" t="s">
        <v>122</v>
      </c>
      <c r="S168" t="str">
        <f>LEFT(R168,SEARCH("/",R168)-1)</f>
        <v>photography</v>
      </c>
      <c r="T168" t="str">
        <f>RIGHT(R168, LEN(R168)-SEARCH("/",R168))</f>
        <v>photography books</v>
      </c>
    </row>
    <row r="169" spans="1:20" hidden="1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>(E169/D169)*100</f>
        <v>415.53846153846149</v>
      </c>
      <c r="G169" t="s">
        <v>20</v>
      </c>
      <c r="H169">
        <v>146</v>
      </c>
      <c r="I169" s="6">
        <f>IFERROR(E169/H169,0)</f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>(((L169/60)/60)/24)+DATE(1970,1,1)</f>
        <v>41435.208333333336</v>
      </c>
      <c r="O169" s="10">
        <f>(((M169/60)/60)/24)+DATE(1970,1,1)</f>
        <v>41445.208333333336</v>
      </c>
      <c r="P169" t="b">
        <v>0</v>
      </c>
      <c r="Q169" t="b">
        <v>0</v>
      </c>
      <c r="R169" t="s">
        <v>33</v>
      </c>
      <c r="S169" t="str">
        <f>LEFT(R169,SEARCH("/",R169)-1)</f>
        <v>theater</v>
      </c>
      <c r="T169" t="str">
        <f>RIGHT(R169, LEN(R169)-SEARCH("/",R169))</f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>(E170/D170)*100</f>
        <v>31.30913348946136</v>
      </c>
      <c r="G170" t="s">
        <v>14</v>
      </c>
      <c r="H170">
        <v>955</v>
      </c>
      <c r="I170" s="6">
        <f>IFERROR(E170/H170,0)</f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>(((L170/60)/60)/24)+DATE(1970,1,1)</f>
        <v>43518.25</v>
      </c>
      <c r="O170" s="10">
        <f>(((M170/60)/60)/24)+DATE(1970,1,1)</f>
        <v>43541.208333333328</v>
      </c>
      <c r="P170" t="b">
        <v>0</v>
      </c>
      <c r="Q170" t="b">
        <v>1</v>
      </c>
      <c r="R170" t="s">
        <v>60</v>
      </c>
      <c r="S170" t="str">
        <f>LEFT(R170,SEARCH("/",R170)-1)</f>
        <v>music</v>
      </c>
      <c r="T170" t="str">
        <f>RIGHT(R170, LEN(R170)-SEARCH("/",R170))</f>
        <v>indie rock</v>
      </c>
    </row>
    <row r="171" spans="1:20" hidden="1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>(E171/D171)*100</f>
        <v>424.08154506437768</v>
      </c>
      <c r="G171" t="s">
        <v>20</v>
      </c>
      <c r="H171">
        <v>1267</v>
      </c>
      <c r="I171" s="6">
        <f>IFERROR(E171/H171,0)</f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>(((L171/60)/60)/24)+DATE(1970,1,1)</f>
        <v>41077.208333333336</v>
      </c>
      <c r="O171" s="10">
        <f>(((M171/60)/60)/24)+DATE(1970,1,1)</f>
        <v>41105.208333333336</v>
      </c>
      <c r="P171" t="b">
        <v>0</v>
      </c>
      <c r="Q171" t="b">
        <v>1</v>
      </c>
      <c r="R171" t="s">
        <v>100</v>
      </c>
      <c r="S171" t="str">
        <f>LEFT(R171,SEARCH("/",R171)-1)</f>
        <v>film &amp; video</v>
      </c>
      <c r="T171" t="str">
        <f>RIGHT(R171, LEN(R171)-SEARCH("/",R171))</f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>(E172/D172)*100</f>
        <v>2.93886230728336</v>
      </c>
      <c r="G172" t="s">
        <v>14</v>
      </c>
      <c r="H172">
        <v>67</v>
      </c>
      <c r="I172" s="6">
        <f>IFERROR(E172/H172,0)</f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>(((L172/60)/60)/24)+DATE(1970,1,1)</f>
        <v>42950.208333333328</v>
      </c>
      <c r="O172" s="10">
        <f>(((M172/60)/60)/24)+DATE(1970,1,1)</f>
        <v>42957.208333333328</v>
      </c>
      <c r="P172" t="b">
        <v>0</v>
      </c>
      <c r="Q172" t="b">
        <v>0</v>
      </c>
      <c r="R172" t="s">
        <v>60</v>
      </c>
      <c r="S172" t="str">
        <f>LEFT(R172,SEARCH("/",R172)-1)</f>
        <v>music</v>
      </c>
      <c r="T172" t="str">
        <f>RIGHT(R172, LEN(R172)-SEARCH("/",R172))</f>
        <v>indie rock</v>
      </c>
    </row>
    <row r="173" spans="1:20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>(E173/D173)*100</f>
        <v>10.63265306122449</v>
      </c>
      <c r="G173" t="s">
        <v>14</v>
      </c>
      <c r="H173">
        <v>5</v>
      </c>
      <c r="I173" s="6">
        <f>IFERROR(E173/H173,0)</f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>(((L173/60)/60)/24)+DATE(1970,1,1)</f>
        <v>41718.208333333336</v>
      </c>
      <c r="O173" s="10">
        <f>(((M173/60)/60)/24)+DATE(1970,1,1)</f>
        <v>41740.208333333336</v>
      </c>
      <c r="P173" t="b">
        <v>0</v>
      </c>
      <c r="Q173" t="b">
        <v>0</v>
      </c>
      <c r="R173" t="s">
        <v>206</v>
      </c>
      <c r="S173" t="str">
        <f>LEFT(R173,SEARCH("/",R173)-1)</f>
        <v>publishing</v>
      </c>
      <c r="T173" t="str">
        <f>RIGHT(R173, LEN(R173)-SEARCH("/",R173))</f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>(E174/D174)*100</f>
        <v>82.875</v>
      </c>
      <c r="G174" t="s">
        <v>14</v>
      </c>
      <c r="H174">
        <v>26</v>
      </c>
      <c r="I174" s="6">
        <f>IFERROR(E174/H174,0)</f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>(((L174/60)/60)/24)+DATE(1970,1,1)</f>
        <v>41839.208333333336</v>
      </c>
      <c r="O174" s="10">
        <f>(((M174/60)/60)/24)+DATE(1970,1,1)</f>
        <v>41854.208333333336</v>
      </c>
      <c r="P174" t="b">
        <v>0</v>
      </c>
      <c r="Q174" t="b">
        <v>1</v>
      </c>
      <c r="R174" t="s">
        <v>42</v>
      </c>
      <c r="S174" t="str">
        <f>LEFT(R174,SEARCH("/",R174)-1)</f>
        <v>film &amp; video</v>
      </c>
      <c r="T174" t="str">
        <f>RIGHT(R174, LEN(R174)-SEARCH("/",R174))</f>
        <v>documentary</v>
      </c>
    </row>
    <row r="175" spans="1:20" hidden="1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>(E175/D175)*100</f>
        <v>163.01447776628748</v>
      </c>
      <c r="G175" t="s">
        <v>20</v>
      </c>
      <c r="H175">
        <v>1561</v>
      </c>
      <c r="I175" s="6">
        <f>IFERROR(E175/H175,0)</f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>(((L175/60)/60)/24)+DATE(1970,1,1)</f>
        <v>41412.208333333336</v>
      </c>
      <c r="O175" s="10">
        <f>(((M175/60)/60)/24)+DATE(1970,1,1)</f>
        <v>41418.208333333336</v>
      </c>
      <c r="P175" t="b">
        <v>0</v>
      </c>
      <c r="Q175" t="b">
        <v>0</v>
      </c>
      <c r="R175" t="s">
        <v>33</v>
      </c>
      <c r="S175" t="str">
        <f>LEFT(R175,SEARCH("/",R175)-1)</f>
        <v>theater</v>
      </c>
      <c r="T175" t="str">
        <f>RIGHT(R175, LEN(R175)-SEARCH("/",R175))</f>
        <v>plays</v>
      </c>
    </row>
    <row r="176" spans="1:20" hidden="1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>(E176/D176)*100</f>
        <v>894.66666666666674</v>
      </c>
      <c r="G176" t="s">
        <v>20</v>
      </c>
      <c r="H176">
        <v>48</v>
      </c>
      <c r="I176" s="6">
        <f>IFERROR(E176/H176,0)</f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f>(((L176/60)/60)/24)+DATE(1970,1,1)</f>
        <v>42282.208333333328</v>
      </c>
      <c r="O176" s="10">
        <f>(((M176/60)/60)/24)+DATE(1970,1,1)</f>
        <v>42283.208333333328</v>
      </c>
      <c r="P176" t="b">
        <v>0</v>
      </c>
      <c r="Q176" t="b">
        <v>1</v>
      </c>
      <c r="R176" t="s">
        <v>65</v>
      </c>
      <c r="S176" t="str">
        <f>LEFT(R176,SEARCH("/",R176)-1)</f>
        <v>technology</v>
      </c>
      <c r="T176" t="str">
        <f>RIGHT(R176, LEN(R176)-SEARCH("/",R176))</f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>(E177/D177)*100</f>
        <v>26.191501103752756</v>
      </c>
      <c r="G177" t="s">
        <v>14</v>
      </c>
      <c r="H177">
        <v>1130</v>
      </c>
      <c r="I177" s="6">
        <f>IFERROR(E177/H177,0)</f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>(((L177/60)/60)/24)+DATE(1970,1,1)</f>
        <v>42613.208333333328</v>
      </c>
      <c r="O177" s="10">
        <f>(((M177/60)/60)/24)+DATE(1970,1,1)</f>
        <v>42632.208333333328</v>
      </c>
      <c r="P177" t="b">
        <v>0</v>
      </c>
      <c r="Q177" t="b">
        <v>0</v>
      </c>
      <c r="R177" t="s">
        <v>33</v>
      </c>
      <c r="S177" t="str">
        <f>LEFT(R177,SEARCH("/",R177)-1)</f>
        <v>theater</v>
      </c>
      <c r="T177" t="str">
        <f>RIGHT(R177, LEN(R177)-SEARCH("/",R177))</f>
        <v>plays</v>
      </c>
    </row>
    <row r="178" spans="1:20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>(E178/D178)*100</f>
        <v>74.834782608695647</v>
      </c>
      <c r="G178" t="s">
        <v>14</v>
      </c>
      <c r="H178">
        <v>782</v>
      </c>
      <c r="I178" s="6">
        <f>IFERROR(E178/H178,0)</f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>(((L178/60)/60)/24)+DATE(1970,1,1)</f>
        <v>42616.208333333328</v>
      </c>
      <c r="O178" s="10">
        <f>(((M178/60)/60)/24)+DATE(1970,1,1)</f>
        <v>42625.208333333328</v>
      </c>
      <c r="P178" t="b">
        <v>0</v>
      </c>
      <c r="Q178" t="b">
        <v>0</v>
      </c>
      <c r="R178" t="s">
        <v>33</v>
      </c>
      <c r="S178" t="str">
        <f>LEFT(R178,SEARCH("/",R178)-1)</f>
        <v>theater</v>
      </c>
      <c r="T178" t="str">
        <f>RIGHT(R178, LEN(R178)-SEARCH("/",R178))</f>
        <v>plays</v>
      </c>
    </row>
    <row r="179" spans="1:20" hidden="1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>(E179/D179)*100</f>
        <v>416.47680412371136</v>
      </c>
      <c r="G179" t="s">
        <v>20</v>
      </c>
      <c r="H179">
        <v>2739</v>
      </c>
      <c r="I179" s="6">
        <f>IFERROR(E179/H179,0)</f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>(((L179/60)/60)/24)+DATE(1970,1,1)</f>
        <v>40497.25</v>
      </c>
      <c r="O179" s="10">
        <f>(((M179/60)/60)/24)+DATE(1970,1,1)</f>
        <v>40522.25</v>
      </c>
      <c r="P179" t="b">
        <v>0</v>
      </c>
      <c r="Q179" t="b">
        <v>0</v>
      </c>
      <c r="R179" t="s">
        <v>33</v>
      </c>
      <c r="S179" t="str">
        <f>LEFT(R179,SEARCH("/",R179)-1)</f>
        <v>theater</v>
      </c>
      <c r="T179" t="str">
        <f>RIGHT(R179, LEN(R179)-SEARCH("/",R179))</f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>(E180/D180)*100</f>
        <v>96.208333333333329</v>
      </c>
      <c r="G180" t="s">
        <v>14</v>
      </c>
      <c r="H180">
        <v>210</v>
      </c>
      <c r="I180" s="6">
        <f>IFERROR(E180/H180,0)</f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>(((L180/60)/60)/24)+DATE(1970,1,1)</f>
        <v>42999.208333333328</v>
      </c>
      <c r="O180" s="10">
        <f>(((M180/60)/60)/24)+DATE(1970,1,1)</f>
        <v>43008.208333333328</v>
      </c>
      <c r="P180" t="b">
        <v>0</v>
      </c>
      <c r="Q180" t="b">
        <v>0</v>
      </c>
      <c r="R180" t="s">
        <v>17</v>
      </c>
      <c r="S180" t="str">
        <f>LEFT(R180,SEARCH("/",R180)-1)</f>
        <v>food</v>
      </c>
      <c r="T180" t="str">
        <f>RIGHT(R180, LEN(R180)-SEARCH("/",R180))</f>
        <v>food trucks</v>
      </c>
    </row>
    <row r="181" spans="1:20" hidden="1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>(E181/D181)*100</f>
        <v>357.71910112359546</v>
      </c>
      <c r="G181" t="s">
        <v>20</v>
      </c>
      <c r="H181">
        <v>3537</v>
      </c>
      <c r="I181" s="6">
        <f>IFERROR(E181/H181,0)</f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>(((L181/60)/60)/24)+DATE(1970,1,1)</f>
        <v>41350.208333333336</v>
      </c>
      <c r="O181" s="10">
        <f>(((M181/60)/60)/24)+DATE(1970,1,1)</f>
        <v>41351.208333333336</v>
      </c>
      <c r="P181" t="b">
        <v>0</v>
      </c>
      <c r="Q181" t="b">
        <v>1</v>
      </c>
      <c r="R181" t="s">
        <v>33</v>
      </c>
      <c r="S181" t="str">
        <f>LEFT(R181,SEARCH("/",R181)-1)</f>
        <v>theater</v>
      </c>
      <c r="T181" t="str">
        <f>RIGHT(R181, LEN(R181)-SEARCH("/",R181))</f>
        <v>plays</v>
      </c>
    </row>
    <row r="182" spans="1:20" hidden="1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>(E182/D182)*100</f>
        <v>308.45714285714286</v>
      </c>
      <c r="G182" t="s">
        <v>20</v>
      </c>
      <c r="H182">
        <v>2107</v>
      </c>
      <c r="I182" s="6">
        <f>IFERROR(E182/H182,0)</f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>(((L182/60)/60)/24)+DATE(1970,1,1)</f>
        <v>40259.208333333336</v>
      </c>
      <c r="O182" s="10">
        <f>(((M182/60)/60)/24)+DATE(1970,1,1)</f>
        <v>40264.208333333336</v>
      </c>
      <c r="P182" t="b">
        <v>0</v>
      </c>
      <c r="Q182" t="b">
        <v>0</v>
      </c>
      <c r="R182" t="s">
        <v>65</v>
      </c>
      <c r="S182" t="str">
        <f>LEFT(R182,SEARCH("/",R182)-1)</f>
        <v>technology</v>
      </c>
      <c r="T182" t="str">
        <f>RIGHT(R182, LEN(R182)-SEARCH("/",R182))</f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>(E183/D183)*100</f>
        <v>61.802325581395344</v>
      </c>
      <c r="G183" t="s">
        <v>14</v>
      </c>
      <c r="H183">
        <v>136</v>
      </c>
      <c r="I183" s="6">
        <f>IFERROR(E183/H183,0)</f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>(((L183/60)/60)/24)+DATE(1970,1,1)</f>
        <v>43012.208333333328</v>
      </c>
      <c r="O183" s="10">
        <f>(((M183/60)/60)/24)+DATE(1970,1,1)</f>
        <v>43030.208333333328</v>
      </c>
      <c r="P183" t="b">
        <v>0</v>
      </c>
      <c r="Q183" t="b">
        <v>0</v>
      </c>
      <c r="R183" t="s">
        <v>28</v>
      </c>
      <c r="S183" t="str">
        <f>LEFT(R183,SEARCH("/",R183)-1)</f>
        <v>technology</v>
      </c>
      <c r="T183" t="str">
        <f>RIGHT(R183, LEN(R183)-SEARCH("/",R183))</f>
        <v>web</v>
      </c>
    </row>
    <row r="184" spans="1:20" hidden="1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>(E184/D184)*100</f>
        <v>722.32472324723244</v>
      </c>
      <c r="G184" t="s">
        <v>20</v>
      </c>
      <c r="H184">
        <v>3318</v>
      </c>
      <c r="I184" s="6">
        <f>IFERROR(E184/H184,0)</f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>(((L184/60)/60)/24)+DATE(1970,1,1)</f>
        <v>43631.208333333328</v>
      </c>
      <c r="O184" s="10">
        <f>(((M184/60)/60)/24)+DATE(1970,1,1)</f>
        <v>43647.208333333328</v>
      </c>
      <c r="P184" t="b">
        <v>0</v>
      </c>
      <c r="Q184" t="b">
        <v>0</v>
      </c>
      <c r="R184" t="s">
        <v>33</v>
      </c>
      <c r="S184" t="str">
        <f>LEFT(R184,SEARCH("/",R184)-1)</f>
        <v>theater</v>
      </c>
      <c r="T184" t="str">
        <f>RIGHT(R184, LEN(R184)-SEARCH("/",R184))</f>
        <v>plays</v>
      </c>
    </row>
    <row r="185" spans="1:20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>(E185/D185)*100</f>
        <v>69.117647058823522</v>
      </c>
      <c r="G185" t="s">
        <v>14</v>
      </c>
      <c r="H185">
        <v>86</v>
      </c>
      <c r="I185" s="6">
        <f>IFERROR(E185/H185,0)</f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>(((L185/60)/60)/24)+DATE(1970,1,1)</f>
        <v>40430.208333333336</v>
      </c>
      <c r="O185" s="10">
        <f>(((M185/60)/60)/24)+DATE(1970,1,1)</f>
        <v>40443.208333333336</v>
      </c>
      <c r="P185" t="b">
        <v>0</v>
      </c>
      <c r="Q185" t="b">
        <v>0</v>
      </c>
      <c r="R185" t="s">
        <v>23</v>
      </c>
      <c r="S185" t="str">
        <f>LEFT(R185,SEARCH("/",R185)-1)</f>
        <v>music</v>
      </c>
      <c r="T185" t="str">
        <f>RIGHT(R185, LEN(R185)-SEARCH("/",R185))</f>
        <v>rock</v>
      </c>
    </row>
    <row r="186" spans="1:20" hidden="1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>(E186/D186)*100</f>
        <v>293.05555555555554</v>
      </c>
      <c r="G186" t="s">
        <v>20</v>
      </c>
      <c r="H186">
        <v>340</v>
      </c>
      <c r="I186" s="6">
        <f>IFERROR(E186/H186,0)</f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>(((L186/60)/60)/24)+DATE(1970,1,1)</f>
        <v>43588.208333333328</v>
      </c>
      <c r="O186" s="10">
        <f>(((M186/60)/60)/24)+DATE(1970,1,1)</f>
        <v>43589.208333333328</v>
      </c>
      <c r="P186" t="b">
        <v>0</v>
      </c>
      <c r="Q186" t="b">
        <v>0</v>
      </c>
      <c r="R186" t="s">
        <v>33</v>
      </c>
      <c r="S186" t="str">
        <f>LEFT(R186,SEARCH("/",R186)-1)</f>
        <v>theater</v>
      </c>
      <c r="T186" t="str">
        <f>RIGHT(R186, LEN(R186)-SEARCH("/",R186))</f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>(E187/D187)*100</f>
        <v>71.8</v>
      </c>
      <c r="G187" t="s">
        <v>14</v>
      </c>
      <c r="H187">
        <v>19</v>
      </c>
      <c r="I187" s="6">
        <f>IFERROR(E187/H187,0)</f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>(((L187/60)/60)/24)+DATE(1970,1,1)</f>
        <v>43233.208333333328</v>
      </c>
      <c r="O187" s="10">
        <f>(((M187/60)/60)/24)+DATE(1970,1,1)</f>
        <v>43244.208333333328</v>
      </c>
      <c r="P187" t="b">
        <v>0</v>
      </c>
      <c r="Q187" t="b">
        <v>0</v>
      </c>
      <c r="R187" t="s">
        <v>269</v>
      </c>
      <c r="S187" t="str">
        <f>LEFT(R187,SEARCH("/",R187)-1)</f>
        <v>film &amp; video</v>
      </c>
      <c r="T187" t="str">
        <f>RIGHT(R187, LEN(R187)-SEARCH("/",R187))</f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>(E188/D188)*100</f>
        <v>31.934684684684683</v>
      </c>
      <c r="G188" t="s">
        <v>14</v>
      </c>
      <c r="H188">
        <v>886</v>
      </c>
      <c r="I188" s="6">
        <f>IFERROR(E188/H188,0)</f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>(((L188/60)/60)/24)+DATE(1970,1,1)</f>
        <v>41782.208333333336</v>
      </c>
      <c r="O188" s="10">
        <f>(((M188/60)/60)/24)+DATE(1970,1,1)</f>
        <v>41797.208333333336</v>
      </c>
      <c r="P188" t="b">
        <v>0</v>
      </c>
      <c r="Q188" t="b">
        <v>0</v>
      </c>
      <c r="R188" t="s">
        <v>33</v>
      </c>
      <c r="S188" t="str">
        <f>LEFT(R188,SEARCH("/",R188)-1)</f>
        <v>theater</v>
      </c>
      <c r="T188" t="str">
        <f>RIGHT(R188, LEN(R188)-SEARCH("/",R188))</f>
        <v>plays</v>
      </c>
    </row>
    <row r="189" spans="1:20" hidden="1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>(E189/D189)*100</f>
        <v>229.87375415282392</v>
      </c>
      <c r="G189" t="s">
        <v>20</v>
      </c>
      <c r="H189">
        <v>1442</v>
      </c>
      <c r="I189" s="6">
        <f>IFERROR(E189/H189,0)</f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>(((L189/60)/60)/24)+DATE(1970,1,1)</f>
        <v>41328.25</v>
      </c>
      <c r="O189" s="10">
        <f>(((M189/60)/60)/24)+DATE(1970,1,1)</f>
        <v>41356.208333333336</v>
      </c>
      <c r="P189" t="b">
        <v>0</v>
      </c>
      <c r="Q189" t="b">
        <v>1</v>
      </c>
      <c r="R189" t="s">
        <v>100</v>
      </c>
      <c r="S189" t="str">
        <f>LEFT(R189,SEARCH("/",R189)-1)</f>
        <v>film &amp; video</v>
      </c>
      <c r="T189" t="str">
        <f>RIGHT(R189, LEN(R189)-SEARCH("/",R189))</f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>(E190/D190)*100</f>
        <v>32.012195121951223</v>
      </c>
      <c r="G190" t="s">
        <v>14</v>
      </c>
      <c r="H190">
        <v>35</v>
      </c>
      <c r="I190" s="6">
        <f>IFERROR(E190/H190,0)</f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>(((L190/60)/60)/24)+DATE(1970,1,1)</f>
        <v>41975.25</v>
      </c>
      <c r="O190" s="10">
        <f>(((M190/60)/60)/24)+DATE(1970,1,1)</f>
        <v>41976.25</v>
      </c>
      <c r="P190" t="b">
        <v>0</v>
      </c>
      <c r="Q190" t="b">
        <v>0</v>
      </c>
      <c r="R190" t="s">
        <v>33</v>
      </c>
      <c r="S190" t="str">
        <f>LEFT(R190,SEARCH("/",R190)-1)</f>
        <v>theater</v>
      </c>
      <c r="T190" t="str">
        <f>RIGHT(R190, LEN(R190)-SEARCH("/",R190))</f>
        <v>plays</v>
      </c>
    </row>
    <row r="191" spans="1:20" hidden="1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>(E191/D191)*100</f>
        <v>23.525352848928385</v>
      </c>
      <c r="G191" t="s">
        <v>74</v>
      </c>
      <c r="H191">
        <v>441</v>
      </c>
      <c r="I191" s="6">
        <f>IFERROR(E191/H191,0)</f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>(((L191/60)/60)/24)+DATE(1970,1,1)</f>
        <v>42433.25</v>
      </c>
      <c r="O191" s="10">
        <f>(((M191/60)/60)/24)+DATE(1970,1,1)</f>
        <v>42433.25</v>
      </c>
      <c r="P191" t="b">
        <v>0</v>
      </c>
      <c r="Q191" t="b">
        <v>0</v>
      </c>
      <c r="R191" t="s">
        <v>33</v>
      </c>
      <c r="S191" t="str">
        <f>LEFT(R191,SEARCH("/",R191)-1)</f>
        <v>theater</v>
      </c>
      <c r="T191" t="str">
        <f>RIGHT(R191, LEN(R191)-SEARCH("/",R191))</f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>(E192/D192)*100</f>
        <v>68.594594594594597</v>
      </c>
      <c r="G192" t="s">
        <v>14</v>
      </c>
      <c r="H192">
        <v>24</v>
      </c>
      <c r="I192" s="6">
        <f>IFERROR(E192/H192,0)</f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>(((L192/60)/60)/24)+DATE(1970,1,1)</f>
        <v>41429.208333333336</v>
      </c>
      <c r="O192" s="10">
        <f>(((M192/60)/60)/24)+DATE(1970,1,1)</f>
        <v>41430.208333333336</v>
      </c>
      <c r="P192" t="b">
        <v>0</v>
      </c>
      <c r="Q192" t="b">
        <v>1</v>
      </c>
      <c r="R192" t="s">
        <v>33</v>
      </c>
      <c r="S192" t="str">
        <f>LEFT(R192,SEARCH("/",R192)-1)</f>
        <v>theater</v>
      </c>
      <c r="T192" t="str">
        <f>RIGHT(R192, LEN(R192)-SEARCH("/",R192))</f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>(E193/D193)*100</f>
        <v>37.952380952380956</v>
      </c>
      <c r="G193" t="s">
        <v>14</v>
      </c>
      <c r="H193">
        <v>86</v>
      </c>
      <c r="I193" s="6">
        <f>IFERROR(E193/H193,0)</f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>(((L193/60)/60)/24)+DATE(1970,1,1)</f>
        <v>43536.208333333328</v>
      </c>
      <c r="O193" s="10">
        <f>(((M193/60)/60)/24)+DATE(1970,1,1)</f>
        <v>43539.208333333328</v>
      </c>
      <c r="P193" t="b">
        <v>0</v>
      </c>
      <c r="Q193" t="b">
        <v>0</v>
      </c>
      <c r="R193" t="s">
        <v>33</v>
      </c>
      <c r="S193" t="str">
        <f>LEFT(R193,SEARCH("/",R193)-1)</f>
        <v>theater</v>
      </c>
      <c r="T193" t="str">
        <f>RIGHT(R193, LEN(R193)-SEARCH("/",R193))</f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>(E194/D194)*100</f>
        <v>19.992957746478872</v>
      </c>
      <c r="G194" t="s">
        <v>14</v>
      </c>
      <c r="H194">
        <v>243</v>
      </c>
      <c r="I194" s="6">
        <f>IFERROR(E194/H194,0)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>(((L194/60)/60)/24)+DATE(1970,1,1)</f>
        <v>41817.208333333336</v>
      </c>
      <c r="O194" s="10">
        <f>(((M194/60)/60)/24)+DATE(1970,1,1)</f>
        <v>41821.208333333336</v>
      </c>
      <c r="P194" t="b">
        <v>0</v>
      </c>
      <c r="Q194" t="b">
        <v>0</v>
      </c>
      <c r="R194" t="s">
        <v>23</v>
      </c>
      <c r="S194" t="str">
        <f>LEFT(R194,SEARCH("/",R194)-1)</f>
        <v>music</v>
      </c>
      <c r="T194" t="str">
        <f>RIGHT(R194, LEN(R194)-SEARCH("/",R194))</f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>(E195/D195)*100</f>
        <v>45.636363636363633</v>
      </c>
      <c r="G195" t="s">
        <v>14</v>
      </c>
      <c r="H195">
        <v>65</v>
      </c>
      <c r="I195" s="6">
        <f>IFERROR(E195/H195,0)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>(((L195/60)/60)/24)+DATE(1970,1,1)</f>
        <v>43198.208333333328</v>
      </c>
      <c r="O195" s="10">
        <f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>LEFT(R195,SEARCH("/",R195)-1)</f>
        <v>music</v>
      </c>
      <c r="T195" t="str">
        <f>RIGHT(R195, LEN(R195)-SEARCH("/",R195))</f>
        <v>indie rock</v>
      </c>
    </row>
    <row r="196" spans="1:20" hidden="1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>(E196/D196)*100</f>
        <v>122.7605633802817</v>
      </c>
      <c r="G196" t="s">
        <v>20</v>
      </c>
      <c r="H196">
        <v>126</v>
      </c>
      <c r="I196" s="6">
        <f>IFERROR(E196/H196,0)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>(((L196/60)/60)/24)+DATE(1970,1,1)</f>
        <v>42261.208333333328</v>
      </c>
      <c r="O196" s="10">
        <f>(((M196/60)/60)/24)+DATE(1970,1,1)</f>
        <v>42277.208333333328</v>
      </c>
      <c r="P196" t="b">
        <v>0</v>
      </c>
      <c r="Q196" t="b">
        <v>0</v>
      </c>
      <c r="R196" t="s">
        <v>148</v>
      </c>
      <c r="S196" t="str">
        <f>LEFT(R196,SEARCH("/",R196)-1)</f>
        <v>music</v>
      </c>
      <c r="T196" t="str">
        <f>RIGHT(R196, LEN(R196)-SEARCH("/",R196))</f>
        <v>metal</v>
      </c>
    </row>
    <row r="197" spans="1:20" hidden="1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>(E197/D197)*100</f>
        <v>361.75316455696202</v>
      </c>
      <c r="G197" t="s">
        <v>20</v>
      </c>
      <c r="H197">
        <v>524</v>
      </c>
      <c r="I197" s="6">
        <f>IFERROR(E197/H197,0)</f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>(((L197/60)/60)/24)+DATE(1970,1,1)</f>
        <v>43310.208333333328</v>
      </c>
      <c r="O197" s="10">
        <f>(((M197/60)/60)/24)+DATE(1970,1,1)</f>
        <v>43317.208333333328</v>
      </c>
      <c r="P197" t="b">
        <v>0</v>
      </c>
      <c r="Q197" t="b">
        <v>0</v>
      </c>
      <c r="R197" t="s">
        <v>50</v>
      </c>
      <c r="S197" t="str">
        <f>LEFT(R197,SEARCH("/",R197)-1)</f>
        <v>music</v>
      </c>
      <c r="T197" t="str">
        <f>RIGHT(R197, LEN(R197)-SEARCH("/",R197))</f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>(E198/D198)*100</f>
        <v>63.146341463414636</v>
      </c>
      <c r="G198" t="s">
        <v>14</v>
      </c>
      <c r="H198">
        <v>100</v>
      </c>
      <c r="I198" s="6">
        <f>IFERROR(E198/H198,0)</f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>(((L198/60)/60)/24)+DATE(1970,1,1)</f>
        <v>42616.208333333328</v>
      </c>
      <c r="O198" s="10">
        <f>(((M198/60)/60)/24)+DATE(1970,1,1)</f>
        <v>42635.208333333328</v>
      </c>
      <c r="P198" t="b">
        <v>0</v>
      </c>
      <c r="Q198" t="b">
        <v>0</v>
      </c>
      <c r="R198" t="s">
        <v>65</v>
      </c>
      <c r="S198" t="str">
        <f>LEFT(R198,SEARCH("/",R198)-1)</f>
        <v>technology</v>
      </c>
      <c r="T198" t="str">
        <f>RIGHT(R198, LEN(R198)-SEARCH("/",R198))</f>
        <v>wearables</v>
      </c>
    </row>
    <row r="199" spans="1:20" hidden="1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>(E199/D199)*100</f>
        <v>298.20475319926874</v>
      </c>
      <c r="G199" t="s">
        <v>20</v>
      </c>
      <c r="H199">
        <v>1989</v>
      </c>
      <c r="I199" s="6">
        <f>IFERROR(E199/H199,0)</f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>(((L199/60)/60)/24)+DATE(1970,1,1)</f>
        <v>42909.208333333328</v>
      </c>
      <c r="O199" s="10">
        <f>(((M199/60)/60)/24)+DATE(1970,1,1)</f>
        <v>42923.208333333328</v>
      </c>
      <c r="P199" t="b">
        <v>0</v>
      </c>
      <c r="Q199" t="b">
        <v>0</v>
      </c>
      <c r="R199" t="s">
        <v>53</v>
      </c>
      <c r="S199" t="str">
        <f>LEFT(R199,SEARCH("/",R199)-1)</f>
        <v>film &amp; video</v>
      </c>
      <c r="T199" t="str">
        <f>RIGHT(R199, LEN(R199)-SEARCH("/",R199))</f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>(E200/D200)*100</f>
        <v>9.5585443037974684</v>
      </c>
      <c r="G200" t="s">
        <v>14</v>
      </c>
      <c r="H200">
        <v>168</v>
      </c>
      <c r="I200" s="6">
        <f>IFERROR(E200/H200,0)</f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>(((L200/60)/60)/24)+DATE(1970,1,1)</f>
        <v>40396.208333333336</v>
      </c>
      <c r="O200" s="10">
        <f>(((M200/60)/60)/24)+DATE(1970,1,1)</f>
        <v>40425.208333333336</v>
      </c>
      <c r="P200" t="b">
        <v>0</v>
      </c>
      <c r="Q200" t="b">
        <v>0</v>
      </c>
      <c r="R200" t="s">
        <v>50</v>
      </c>
      <c r="S200" t="str">
        <f>LEFT(R200,SEARCH("/",R200)-1)</f>
        <v>music</v>
      </c>
      <c r="T200" t="str">
        <f>RIGHT(R200, LEN(R200)-SEARCH("/",R200))</f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>(E201/D201)*100</f>
        <v>53.777777777777779</v>
      </c>
      <c r="G201" t="s">
        <v>14</v>
      </c>
      <c r="H201">
        <v>13</v>
      </c>
      <c r="I201" s="6">
        <f>IFERROR(E201/H201,0)</f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>(((L201/60)/60)/24)+DATE(1970,1,1)</f>
        <v>42192.208333333328</v>
      </c>
      <c r="O201" s="10">
        <f>(((M201/60)/60)/24)+DATE(1970,1,1)</f>
        <v>42196.208333333328</v>
      </c>
      <c r="P201" t="b">
        <v>0</v>
      </c>
      <c r="Q201" t="b">
        <v>0</v>
      </c>
      <c r="R201" t="s">
        <v>23</v>
      </c>
      <c r="S201" t="str">
        <f>LEFT(R201,SEARCH("/",R201)-1)</f>
        <v>music</v>
      </c>
      <c r="T201" t="str">
        <f>RIGHT(R201, LEN(R201)-SEARCH("/",R201))</f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>(E202/D202)*100</f>
        <v>2</v>
      </c>
      <c r="G202" t="s">
        <v>14</v>
      </c>
      <c r="H202">
        <v>1</v>
      </c>
      <c r="I202" s="6">
        <f>IFERROR(E202/H202,0)</f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>(((L202/60)/60)/24)+DATE(1970,1,1)</f>
        <v>40262.208333333336</v>
      </c>
      <c r="O202" s="10">
        <f>(((M202/60)/60)/24)+DATE(1970,1,1)</f>
        <v>40273.208333333336</v>
      </c>
      <c r="P202" t="b">
        <v>0</v>
      </c>
      <c r="Q202" t="b">
        <v>0</v>
      </c>
      <c r="R202" t="s">
        <v>33</v>
      </c>
      <c r="S202" t="str">
        <f>LEFT(R202,SEARCH("/",R202)-1)</f>
        <v>theater</v>
      </c>
      <c r="T202" t="str">
        <f>RIGHT(R202, LEN(R202)-SEARCH("/",R202))</f>
        <v>plays</v>
      </c>
    </row>
    <row r="203" spans="1:20" hidden="1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>(E203/D203)*100</f>
        <v>681.19047619047615</v>
      </c>
      <c r="G203" t="s">
        <v>20</v>
      </c>
      <c r="H203">
        <v>157</v>
      </c>
      <c r="I203" s="6">
        <f>IFERROR(E203/H203,0)</f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>(((L203/60)/60)/24)+DATE(1970,1,1)</f>
        <v>41845.208333333336</v>
      </c>
      <c r="O203" s="10">
        <f>(((M203/60)/60)/24)+DATE(1970,1,1)</f>
        <v>41863.208333333336</v>
      </c>
      <c r="P203" t="b">
        <v>0</v>
      </c>
      <c r="Q203" t="b">
        <v>0</v>
      </c>
      <c r="R203" t="s">
        <v>28</v>
      </c>
      <c r="S203" t="str">
        <f>LEFT(R203,SEARCH("/",R203)-1)</f>
        <v>technology</v>
      </c>
      <c r="T203" t="str">
        <f>RIGHT(R203, LEN(R203)-SEARCH("/",R203))</f>
        <v>web</v>
      </c>
    </row>
    <row r="204" spans="1:20" hidden="1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>(E204/D204)*100</f>
        <v>78.831325301204828</v>
      </c>
      <c r="G204" t="s">
        <v>74</v>
      </c>
      <c r="H204">
        <v>82</v>
      </c>
      <c r="I204" s="6">
        <f>IFERROR(E204/H204,0)</f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>(((L204/60)/60)/24)+DATE(1970,1,1)</f>
        <v>40818.208333333336</v>
      </c>
      <c r="O204" s="10">
        <f>(((M204/60)/60)/24)+DATE(1970,1,1)</f>
        <v>40822.208333333336</v>
      </c>
      <c r="P204" t="b">
        <v>0</v>
      </c>
      <c r="Q204" t="b">
        <v>0</v>
      </c>
      <c r="R204" t="s">
        <v>17</v>
      </c>
      <c r="S204" t="str">
        <f>LEFT(R204,SEARCH("/",R204)-1)</f>
        <v>food</v>
      </c>
      <c r="T204" t="str">
        <f>RIGHT(R204, LEN(R204)-SEARCH("/",R204))</f>
        <v>food trucks</v>
      </c>
    </row>
    <row r="205" spans="1:20" hidden="1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>(E205/D205)*100</f>
        <v>134.40792216817235</v>
      </c>
      <c r="G205" t="s">
        <v>20</v>
      </c>
      <c r="H205">
        <v>4498</v>
      </c>
      <c r="I205" s="6">
        <f>IFERROR(E205/H205,0)</f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>(((L205/60)/60)/24)+DATE(1970,1,1)</f>
        <v>42752.25</v>
      </c>
      <c r="O205" s="10">
        <f>(((M205/60)/60)/24)+DATE(1970,1,1)</f>
        <v>42754.25</v>
      </c>
      <c r="P205" t="b">
        <v>0</v>
      </c>
      <c r="Q205" t="b">
        <v>0</v>
      </c>
      <c r="R205" t="s">
        <v>33</v>
      </c>
      <c r="S205" t="str">
        <f>LEFT(R205,SEARCH("/",R205)-1)</f>
        <v>theater</v>
      </c>
      <c r="T205" t="str">
        <f>RIGHT(R205, LEN(R205)-SEARCH("/",R205))</f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>(E206/D206)*100</f>
        <v>3.3719999999999999</v>
      </c>
      <c r="G206" t="s">
        <v>14</v>
      </c>
      <c r="H206">
        <v>40</v>
      </c>
      <c r="I206" s="6">
        <f>IFERROR(E206/H206,0)</f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>(((L206/60)/60)/24)+DATE(1970,1,1)</f>
        <v>40636.208333333336</v>
      </c>
      <c r="O206" s="10">
        <f>(((M206/60)/60)/24)+DATE(1970,1,1)</f>
        <v>40646.208333333336</v>
      </c>
      <c r="P206" t="b">
        <v>0</v>
      </c>
      <c r="Q206" t="b">
        <v>0</v>
      </c>
      <c r="R206" t="s">
        <v>159</v>
      </c>
      <c r="S206" t="str">
        <f>LEFT(R206,SEARCH("/",R206)-1)</f>
        <v>music</v>
      </c>
      <c r="T206" t="str">
        <f>RIGHT(R206, LEN(R206)-SEARCH("/",R206))</f>
        <v>jazz</v>
      </c>
    </row>
    <row r="207" spans="1:20" hidden="1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>(E207/D207)*100</f>
        <v>431.84615384615387</v>
      </c>
      <c r="G207" t="s">
        <v>20</v>
      </c>
      <c r="H207">
        <v>80</v>
      </c>
      <c r="I207" s="6">
        <f>IFERROR(E207/H207,0)</f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>(((L207/60)/60)/24)+DATE(1970,1,1)</f>
        <v>43390.208333333328</v>
      </c>
      <c r="O207" s="10">
        <f>(((M207/60)/60)/24)+DATE(1970,1,1)</f>
        <v>43402.208333333328</v>
      </c>
      <c r="P207" t="b">
        <v>1</v>
      </c>
      <c r="Q207" t="b">
        <v>0</v>
      </c>
      <c r="R207" t="s">
        <v>33</v>
      </c>
      <c r="S207" t="str">
        <f>LEFT(R207,SEARCH("/",R207)-1)</f>
        <v>theater</v>
      </c>
      <c r="T207" t="str">
        <f>RIGHT(R207, LEN(R207)-SEARCH("/",R207))</f>
        <v>plays</v>
      </c>
    </row>
    <row r="208" spans="1:20" hidden="1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>(E208/D208)*100</f>
        <v>38.844444444444441</v>
      </c>
      <c r="G208" t="s">
        <v>74</v>
      </c>
      <c r="H208">
        <v>57</v>
      </c>
      <c r="I208" s="6">
        <f>IFERROR(E208/H208,0)</f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>(((L208/60)/60)/24)+DATE(1970,1,1)</f>
        <v>40236.25</v>
      </c>
      <c r="O208" s="10">
        <f>(((M208/60)/60)/24)+DATE(1970,1,1)</f>
        <v>40245.25</v>
      </c>
      <c r="P208" t="b">
        <v>0</v>
      </c>
      <c r="Q208" t="b">
        <v>0</v>
      </c>
      <c r="R208" t="s">
        <v>119</v>
      </c>
      <c r="S208" t="str">
        <f>LEFT(R208,SEARCH("/",R208)-1)</f>
        <v>publishing</v>
      </c>
      <c r="T208" t="str">
        <f>RIGHT(R208, LEN(R208)-SEARCH("/",R208))</f>
        <v>fiction</v>
      </c>
    </row>
    <row r="209" spans="1:20" hidden="1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>(E209/D209)*100</f>
        <v>425.7</v>
      </c>
      <c r="G209" t="s">
        <v>20</v>
      </c>
      <c r="H209">
        <v>43</v>
      </c>
      <c r="I209" s="6">
        <f>IFERROR(E209/H209,0)</f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>(((L209/60)/60)/24)+DATE(1970,1,1)</f>
        <v>43340.208333333328</v>
      </c>
      <c r="O209" s="10">
        <f>(((M209/60)/60)/24)+DATE(1970,1,1)</f>
        <v>43360.208333333328</v>
      </c>
      <c r="P209" t="b">
        <v>0</v>
      </c>
      <c r="Q209" t="b">
        <v>1</v>
      </c>
      <c r="R209" t="s">
        <v>23</v>
      </c>
      <c r="S209" t="str">
        <f>LEFT(R209,SEARCH("/",R209)-1)</f>
        <v>music</v>
      </c>
      <c r="T209" t="str">
        <f>RIGHT(R209, LEN(R209)-SEARCH("/",R209))</f>
        <v>rock</v>
      </c>
    </row>
    <row r="210" spans="1:20" hidden="1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>(E210/D210)*100</f>
        <v>101.12239715591672</v>
      </c>
      <c r="G210" t="s">
        <v>20</v>
      </c>
      <c r="H210">
        <v>2053</v>
      </c>
      <c r="I210" s="6">
        <f>IFERROR(E210/H210,0)</f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>(((L210/60)/60)/24)+DATE(1970,1,1)</f>
        <v>43048.25</v>
      </c>
      <c r="O210" s="10">
        <f>(((M210/60)/60)/24)+DATE(1970,1,1)</f>
        <v>43072.25</v>
      </c>
      <c r="P210" t="b">
        <v>0</v>
      </c>
      <c r="Q210" t="b">
        <v>0</v>
      </c>
      <c r="R210" t="s">
        <v>42</v>
      </c>
      <c r="S210" t="str">
        <f>LEFT(R210,SEARCH("/",R210)-1)</f>
        <v>film &amp; video</v>
      </c>
      <c r="T210" t="str">
        <f>RIGHT(R210, LEN(R210)-SEARCH("/",R210))</f>
        <v>documentary</v>
      </c>
    </row>
    <row r="211" spans="1:20" hidden="1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>(E211/D211)*100</f>
        <v>21.188688946015425</v>
      </c>
      <c r="G211" t="s">
        <v>47</v>
      </c>
      <c r="H211">
        <v>808</v>
      </c>
      <c r="I211" s="6">
        <f>IFERROR(E211/H211,0)</f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>(((L211/60)/60)/24)+DATE(1970,1,1)</f>
        <v>42496.208333333328</v>
      </c>
      <c r="O211" s="10">
        <f>(((M211/60)/60)/24)+DATE(1970,1,1)</f>
        <v>42503.208333333328</v>
      </c>
      <c r="P211" t="b">
        <v>0</v>
      </c>
      <c r="Q211" t="b">
        <v>0</v>
      </c>
      <c r="R211" t="s">
        <v>42</v>
      </c>
      <c r="S211" t="str">
        <f>LEFT(R211,SEARCH("/",R211)-1)</f>
        <v>film &amp; video</v>
      </c>
      <c r="T211" t="str">
        <f>RIGHT(R211, LEN(R211)-SEARCH("/",R211))</f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>(E212/D212)*100</f>
        <v>67.425531914893625</v>
      </c>
      <c r="G212" t="s">
        <v>14</v>
      </c>
      <c r="H212">
        <v>226</v>
      </c>
      <c r="I212" s="6">
        <f>IFERROR(E212/H212,0)</f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>(((L212/60)/60)/24)+DATE(1970,1,1)</f>
        <v>42797.25</v>
      </c>
      <c r="O212" s="10">
        <f>(((M212/60)/60)/24)+DATE(1970,1,1)</f>
        <v>42824.208333333328</v>
      </c>
      <c r="P212" t="b">
        <v>0</v>
      </c>
      <c r="Q212" t="b">
        <v>0</v>
      </c>
      <c r="R212" t="s">
        <v>474</v>
      </c>
      <c r="S212" t="str">
        <f>LEFT(R212,SEARCH("/",R212)-1)</f>
        <v>film &amp; video</v>
      </c>
      <c r="T212" t="str">
        <f>RIGHT(R212, LEN(R212)-SEARCH("/",R212))</f>
        <v>science fiction</v>
      </c>
    </row>
    <row r="213" spans="1:20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>(E213/D213)*100</f>
        <v>94.923371647509583</v>
      </c>
      <c r="G213" t="s">
        <v>14</v>
      </c>
      <c r="H213">
        <v>1625</v>
      </c>
      <c r="I213" s="6">
        <f>IFERROR(E213/H213,0)</f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>(((L213/60)/60)/24)+DATE(1970,1,1)</f>
        <v>41513.208333333336</v>
      </c>
      <c r="O213" s="10">
        <f>(((M213/60)/60)/24)+DATE(1970,1,1)</f>
        <v>41537.208333333336</v>
      </c>
      <c r="P213" t="b">
        <v>0</v>
      </c>
      <c r="Q213" t="b">
        <v>0</v>
      </c>
      <c r="R213" t="s">
        <v>33</v>
      </c>
      <c r="S213" t="str">
        <f>LEFT(R213,SEARCH("/",R213)-1)</f>
        <v>theater</v>
      </c>
      <c r="T213" t="str">
        <f>RIGHT(R213, LEN(R213)-SEARCH("/",R213))</f>
        <v>plays</v>
      </c>
    </row>
    <row r="214" spans="1:20" hidden="1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>(E214/D214)*100</f>
        <v>151.85185185185185</v>
      </c>
      <c r="G214" t="s">
        <v>20</v>
      </c>
      <c r="H214">
        <v>168</v>
      </c>
      <c r="I214" s="6">
        <f>IFERROR(E214/H214,0)</f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f>(((L214/60)/60)/24)+DATE(1970,1,1)</f>
        <v>43814.25</v>
      </c>
      <c r="O214" s="10">
        <f>(((M214/60)/60)/24)+DATE(1970,1,1)</f>
        <v>43860.25</v>
      </c>
      <c r="P214" t="b">
        <v>0</v>
      </c>
      <c r="Q214" t="b">
        <v>0</v>
      </c>
      <c r="R214" t="s">
        <v>33</v>
      </c>
      <c r="S214" t="str">
        <f>LEFT(R214,SEARCH("/",R214)-1)</f>
        <v>theater</v>
      </c>
      <c r="T214" t="str">
        <f>RIGHT(R214, LEN(R214)-SEARCH("/",R214))</f>
        <v>plays</v>
      </c>
    </row>
    <row r="215" spans="1:20" hidden="1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>(E215/D215)*100</f>
        <v>195.16382252559728</v>
      </c>
      <c r="G215" t="s">
        <v>20</v>
      </c>
      <c r="H215">
        <v>4289</v>
      </c>
      <c r="I215" s="6">
        <f>IFERROR(E215/H215,0)</f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>(((L215/60)/60)/24)+DATE(1970,1,1)</f>
        <v>40488.208333333336</v>
      </c>
      <c r="O215" s="10">
        <f>(((M215/60)/60)/24)+DATE(1970,1,1)</f>
        <v>40496.25</v>
      </c>
      <c r="P215" t="b">
        <v>0</v>
      </c>
      <c r="Q215" t="b">
        <v>1</v>
      </c>
      <c r="R215" t="s">
        <v>60</v>
      </c>
      <c r="S215" t="str">
        <f>LEFT(R215,SEARCH("/",R215)-1)</f>
        <v>music</v>
      </c>
      <c r="T215" t="str">
        <f>RIGHT(R215, LEN(R215)-SEARCH("/",R215))</f>
        <v>indie rock</v>
      </c>
    </row>
    <row r="216" spans="1:20" hidden="1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>(E216/D216)*100</f>
        <v>1023.1428571428571</v>
      </c>
      <c r="G216" t="s">
        <v>20</v>
      </c>
      <c r="H216">
        <v>165</v>
      </c>
      <c r="I216" s="6">
        <f>IFERROR(E216/H216,0)</f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>(((L216/60)/60)/24)+DATE(1970,1,1)</f>
        <v>40409.208333333336</v>
      </c>
      <c r="O216" s="10">
        <f>(((M216/60)/60)/24)+DATE(1970,1,1)</f>
        <v>40415.208333333336</v>
      </c>
      <c r="P216" t="b">
        <v>0</v>
      </c>
      <c r="Q216" t="b">
        <v>0</v>
      </c>
      <c r="R216" t="s">
        <v>23</v>
      </c>
      <c r="S216" t="str">
        <f>LEFT(R216,SEARCH("/",R216)-1)</f>
        <v>music</v>
      </c>
      <c r="T216" t="str">
        <f>RIGHT(R216, LEN(R216)-SEARCH("/",R216))</f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>(E217/D217)*100</f>
        <v>3.841836734693878</v>
      </c>
      <c r="G217" t="s">
        <v>14</v>
      </c>
      <c r="H217">
        <v>143</v>
      </c>
      <c r="I217" s="6">
        <f>IFERROR(E217/H217,0)</f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>(((L217/60)/60)/24)+DATE(1970,1,1)</f>
        <v>43509.25</v>
      </c>
      <c r="O217" s="10">
        <f>(((M217/60)/60)/24)+DATE(1970,1,1)</f>
        <v>43511.25</v>
      </c>
      <c r="P217" t="b">
        <v>0</v>
      </c>
      <c r="Q217" t="b">
        <v>0</v>
      </c>
      <c r="R217" t="s">
        <v>33</v>
      </c>
      <c r="S217" t="str">
        <f>LEFT(R217,SEARCH("/",R217)-1)</f>
        <v>theater</v>
      </c>
      <c r="T217" t="str">
        <f>RIGHT(R217, LEN(R217)-SEARCH("/",R217))</f>
        <v>plays</v>
      </c>
    </row>
    <row r="218" spans="1:20" hidden="1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>(E218/D218)*100</f>
        <v>155.07066557107643</v>
      </c>
      <c r="G218" t="s">
        <v>20</v>
      </c>
      <c r="H218">
        <v>1815</v>
      </c>
      <c r="I218" s="6">
        <f>IFERROR(E218/H218,0)</f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f>(((L218/60)/60)/24)+DATE(1970,1,1)</f>
        <v>40869.25</v>
      </c>
      <c r="O218" s="10">
        <f>(((M218/60)/60)/24)+DATE(1970,1,1)</f>
        <v>40871.25</v>
      </c>
      <c r="P218" t="b">
        <v>0</v>
      </c>
      <c r="Q218" t="b">
        <v>0</v>
      </c>
      <c r="R218" t="s">
        <v>33</v>
      </c>
      <c r="S218" t="str">
        <f>LEFT(R218,SEARCH("/",R218)-1)</f>
        <v>theater</v>
      </c>
      <c r="T218" t="str">
        <f>RIGHT(R218, LEN(R218)-SEARCH("/",R218))</f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>(E219/D219)*100</f>
        <v>44.753477588871718</v>
      </c>
      <c r="G219" t="s">
        <v>14</v>
      </c>
      <c r="H219">
        <v>934</v>
      </c>
      <c r="I219" s="6">
        <f>IFERROR(E219/H219,0)</f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>(((L219/60)/60)/24)+DATE(1970,1,1)</f>
        <v>43583.208333333328</v>
      </c>
      <c r="O219" s="10">
        <f>(((M219/60)/60)/24)+DATE(1970,1,1)</f>
        <v>43592.208333333328</v>
      </c>
      <c r="P219" t="b">
        <v>0</v>
      </c>
      <c r="Q219" t="b">
        <v>0</v>
      </c>
      <c r="R219" t="s">
        <v>474</v>
      </c>
      <c r="S219" t="str">
        <f>LEFT(R219,SEARCH("/",R219)-1)</f>
        <v>film &amp; video</v>
      </c>
      <c r="T219" t="str">
        <f>RIGHT(R219, LEN(R219)-SEARCH("/",R219))</f>
        <v>science fiction</v>
      </c>
    </row>
    <row r="220" spans="1:20" hidden="1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>(E220/D220)*100</f>
        <v>215.94736842105263</v>
      </c>
      <c r="G220" t="s">
        <v>20</v>
      </c>
      <c r="H220">
        <v>397</v>
      </c>
      <c r="I220" s="6">
        <f>IFERROR(E220/H220,0)</f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>(((L220/60)/60)/24)+DATE(1970,1,1)</f>
        <v>40858.25</v>
      </c>
      <c r="O220" s="10">
        <f>(((M220/60)/60)/24)+DATE(1970,1,1)</f>
        <v>40892.25</v>
      </c>
      <c r="P220" t="b">
        <v>0</v>
      </c>
      <c r="Q220" t="b">
        <v>1</v>
      </c>
      <c r="R220" t="s">
        <v>100</v>
      </c>
      <c r="S220" t="str">
        <f>LEFT(R220,SEARCH("/",R220)-1)</f>
        <v>film &amp; video</v>
      </c>
      <c r="T220" t="str">
        <f>RIGHT(R220, LEN(R220)-SEARCH("/",R220))</f>
        <v>shorts</v>
      </c>
    </row>
    <row r="221" spans="1:20" hidden="1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>(E221/D221)*100</f>
        <v>332.12709832134288</v>
      </c>
      <c r="G221" t="s">
        <v>20</v>
      </c>
      <c r="H221">
        <v>1539</v>
      </c>
      <c r="I221" s="6">
        <f>IFERROR(E221/H221,0)</f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f>(((L221/60)/60)/24)+DATE(1970,1,1)</f>
        <v>41137.208333333336</v>
      </c>
      <c r="O221" s="10">
        <f>(((M221/60)/60)/24)+DATE(1970,1,1)</f>
        <v>41149.208333333336</v>
      </c>
      <c r="P221" t="b">
        <v>0</v>
      </c>
      <c r="Q221" t="b">
        <v>0</v>
      </c>
      <c r="R221" t="s">
        <v>71</v>
      </c>
      <c r="S221" t="str">
        <f>LEFT(R221,SEARCH("/",R221)-1)</f>
        <v>film &amp; video</v>
      </c>
      <c r="T221" t="str">
        <f>RIGHT(R221, LEN(R221)-SEARCH("/",R221))</f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>(E222/D222)*100</f>
        <v>8.4430379746835449</v>
      </c>
      <c r="G222" t="s">
        <v>14</v>
      </c>
      <c r="H222">
        <v>17</v>
      </c>
      <c r="I222" s="6">
        <f>IFERROR(E222/H222,0)</f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>(((L222/60)/60)/24)+DATE(1970,1,1)</f>
        <v>40725.208333333336</v>
      </c>
      <c r="O222" s="10">
        <f>(((M222/60)/60)/24)+DATE(1970,1,1)</f>
        <v>40743.208333333336</v>
      </c>
      <c r="P222" t="b">
        <v>1</v>
      </c>
      <c r="Q222" t="b">
        <v>0</v>
      </c>
      <c r="R222" t="s">
        <v>33</v>
      </c>
      <c r="S222" t="str">
        <f>LEFT(R222,SEARCH("/",R222)-1)</f>
        <v>theater</v>
      </c>
      <c r="T222" t="str">
        <f>RIGHT(R222, LEN(R222)-SEARCH("/",R222))</f>
        <v>plays</v>
      </c>
    </row>
    <row r="223" spans="1:20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>(E223/D223)*100</f>
        <v>98.625514403292186</v>
      </c>
      <c r="G223" t="s">
        <v>14</v>
      </c>
      <c r="H223">
        <v>2179</v>
      </c>
      <c r="I223" s="6">
        <f>IFERROR(E223/H223,0)</f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>(((L223/60)/60)/24)+DATE(1970,1,1)</f>
        <v>41081.208333333336</v>
      </c>
      <c r="O223" s="10">
        <f>(((M223/60)/60)/24)+DATE(1970,1,1)</f>
        <v>41083.208333333336</v>
      </c>
      <c r="P223" t="b">
        <v>1</v>
      </c>
      <c r="Q223" t="b">
        <v>0</v>
      </c>
      <c r="R223" t="s">
        <v>17</v>
      </c>
      <c r="S223" t="str">
        <f>LEFT(R223,SEARCH("/",R223)-1)</f>
        <v>food</v>
      </c>
      <c r="T223" t="str">
        <f>RIGHT(R223, LEN(R223)-SEARCH("/",R223))</f>
        <v>food trucks</v>
      </c>
    </row>
    <row r="224" spans="1:20" hidden="1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>(E224/D224)*100</f>
        <v>137.97916666666669</v>
      </c>
      <c r="G224" t="s">
        <v>20</v>
      </c>
      <c r="H224">
        <v>138</v>
      </c>
      <c r="I224" s="6">
        <f>IFERROR(E224/H224,0)</f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f>(((L224/60)/60)/24)+DATE(1970,1,1)</f>
        <v>41914.208333333336</v>
      </c>
      <c r="O224" s="10">
        <f>(((M224/60)/60)/24)+DATE(1970,1,1)</f>
        <v>41915.208333333336</v>
      </c>
      <c r="P224" t="b">
        <v>0</v>
      </c>
      <c r="Q224" t="b">
        <v>0</v>
      </c>
      <c r="R224" t="s">
        <v>122</v>
      </c>
      <c r="S224" t="str">
        <f>LEFT(R224,SEARCH("/",R224)-1)</f>
        <v>photography</v>
      </c>
      <c r="T224" t="str">
        <f>RIGHT(R224, LEN(R224)-SEARCH("/",R224))</f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>(E225/D225)*100</f>
        <v>93.81099656357388</v>
      </c>
      <c r="G225" t="s">
        <v>14</v>
      </c>
      <c r="H225">
        <v>931</v>
      </c>
      <c r="I225" s="6">
        <f>IFERROR(E225/H225,0)</f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>(((L225/60)/60)/24)+DATE(1970,1,1)</f>
        <v>42445.208333333328</v>
      </c>
      <c r="O225" s="10">
        <f>(((M225/60)/60)/24)+DATE(1970,1,1)</f>
        <v>42459.208333333328</v>
      </c>
      <c r="P225" t="b">
        <v>0</v>
      </c>
      <c r="Q225" t="b">
        <v>0</v>
      </c>
      <c r="R225" t="s">
        <v>33</v>
      </c>
      <c r="S225" t="str">
        <f>LEFT(R225,SEARCH("/",R225)-1)</f>
        <v>theater</v>
      </c>
      <c r="T225" t="str">
        <f>RIGHT(R225, LEN(R225)-SEARCH("/",R225))</f>
        <v>plays</v>
      </c>
    </row>
    <row r="226" spans="1:20" hidden="1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>(E226/D226)*100</f>
        <v>403.63930885529157</v>
      </c>
      <c r="G226" t="s">
        <v>20</v>
      </c>
      <c r="H226">
        <v>3594</v>
      </c>
      <c r="I226" s="6">
        <f>IFERROR(E226/H226,0)</f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>(((L226/60)/60)/24)+DATE(1970,1,1)</f>
        <v>41906.208333333336</v>
      </c>
      <c r="O226" s="10">
        <f>(((M226/60)/60)/24)+DATE(1970,1,1)</f>
        <v>41951.25</v>
      </c>
      <c r="P226" t="b">
        <v>0</v>
      </c>
      <c r="Q226" t="b">
        <v>0</v>
      </c>
      <c r="R226" t="s">
        <v>474</v>
      </c>
      <c r="S226" t="str">
        <f>LEFT(R226,SEARCH("/",R226)-1)</f>
        <v>film &amp; video</v>
      </c>
      <c r="T226" t="str">
        <f>RIGHT(R226, LEN(R226)-SEARCH("/",R226))</f>
        <v>science fiction</v>
      </c>
    </row>
    <row r="227" spans="1:20" hidden="1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>(E227/D227)*100</f>
        <v>260.1740412979351</v>
      </c>
      <c r="G227" t="s">
        <v>20</v>
      </c>
      <c r="H227">
        <v>5880</v>
      </c>
      <c r="I227" s="6">
        <f>IFERROR(E227/H227,0)</f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>(((L227/60)/60)/24)+DATE(1970,1,1)</f>
        <v>41762.208333333336</v>
      </c>
      <c r="O227" s="10">
        <f>(((M227/60)/60)/24)+DATE(1970,1,1)</f>
        <v>41762.208333333336</v>
      </c>
      <c r="P227" t="b">
        <v>1</v>
      </c>
      <c r="Q227" t="b">
        <v>0</v>
      </c>
      <c r="R227" t="s">
        <v>23</v>
      </c>
      <c r="S227" t="str">
        <f>LEFT(R227,SEARCH("/",R227)-1)</f>
        <v>music</v>
      </c>
      <c r="T227" t="str">
        <f>RIGHT(R227, LEN(R227)-SEARCH("/",R227))</f>
        <v>rock</v>
      </c>
    </row>
    <row r="228" spans="1:20" hidden="1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>(E228/D228)*100</f>
        <v>366.63333333333333</v>
      </c>
      <c r="G228" t="s">
        <v>20</v>
      </c>
      <c r="H228">
        <v>112</v>
      </c>
      <c r="I228" s="6">
        <f>IFERROR(E228/H228,0)</f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>(((L228/60)/60)/24)+DATE(1970,1,1)</f>
        <v>40276.208333333336</v>
      </c>
      <c r="O228" s="10">
        <f>(((M228/60)/60)/24)+DATE(1970,1,1)</f>
        <v>40313.208333333336</v>
      </c>
      <c r="P228" t="b">
        <v>0</v>
      </c>
      <c r="Q228" t="b">
        <v>0</v>
      </c>
      <c r="R228" t="s">
        <v>122</v>
      </c>
      <c r="S228" t="str">
        <f>LEFT(R228,SEARCH("/",R228)-1)</f>
        <v>photography</v>
      </c>
      <c r="T228" t="str">
        <f>RIGHT(R228, LEN(R228)-SEARCH("/",R228))</f>
        <v>photography books</v>
      </c>
    </row>
    <row r="229" spans="1:20" hidden="1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>(E229/D229)*100</f>
        <v>168.72085385878489</v>
      </c>
      <c r="G229" t="s">
        <v>20</v>
      </c>
      <c r="H229">
        <v>943</v>
      </c>
      <c r="I229" s="6">
        <f>IFERROR(E229/H229,0)</f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>(((L229/60)/60)/24)+DATE(1970,1,1)</f>
        <v>42139.208333333328</v>
      </c>
      <c r="O229" s="10">
        <f>(((M229/60)/60)/24)+DATE(1970,1,1)</f>
        <v>42145.208333333328</v>
      </c>
      <c r="P229" t="b">
        <v>0</v>
      </c>
      <c r="Q229" t="b">
        <v>0</v>
      </c>
      <c r="R229" t="s">
        <v>292</v>
      </c>
      <c r="S229" t="str">
        <f>LEFT(R229,SEARCH("/",R229)-1)</f>
        <v>games</v>
      </c>
      <c r="T229" t="str">
        <f>RIGHT(R229, LEN(R229)-SEARCH("/",R229))</f>
        <v>mobile games</v>
      </c>
    </row>
    <row r="230" spans="1:20" hidden="1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>(E230/D230)*100</f>
        <v>119.90717911530093</v>
      </c>
      <c r="G230" t="s">
        <v>20</v>
      </c>
      <c r="H230">
        <v>2468</v>
      </c>
      <c r="I230" s="6">
        <f>IFERROR(E230/H230,0)</f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f>(((L230/60)/60)/24)+DATE(1970,1,1)</f>
        <v>42613.208333333328</v>
      </c>
      <c r="O230" s="10">
        <f>(((M230/60)/60)/24)+DATE(1970,1,1)</f>
        <v>42638.208333333328</v>
      </c>
      <c r="P230" t="b">
        <v>0</v>
      </c>
      <c r="Q230" t="b">
        <v>0</v>
      </c>
      <c r="R230" t="s">
        <v>71</v>
      </c>
      <c r="S230" t="str">
        <f>LEFT(R230,SEARCH("/",R230)-1)</f>
        <v>film &amp; video</v>
      </c>
      <c r="T230" t="str">
        <f>RIGHT(R230, LEN(R230)-SEARCH("/",R230))</f>
        <v>animation</v>
      </c>
    </row>
    <row r="231" spans="1:20" hidden="1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>(E231/D231)*100</f>
        <v>193.68925233644859</v>
      </c>
      <c r="G231" t="s">
        <v>20</v>
      </c>
      <c r="H231">
        <v>2551</v>
      </c>
      <c r="I231" s="6">
        <f>IFERROR(E231/H231,0)</f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>(((L231/60)/60)/24)+DATE(1970,1,1)</f>
        <v>42887.208333333328</v>
      </c>
      <c r="O231" s="10">
        <f>(((M231/60)/60)/24)+DATE(1970,1,1)</f>
        <v>42935.208333333328</v>
      </c>
      <c r="P231" t="b">
        <v>0</v>
      </c>
      <c r="Q231" t="b">
        <v>1</v>
      </c>
      <c r="R231" t="s">
        <v>292</v>
      </c>
      <c r="S231" t="str">
        <f>LEFT(R231,SEARCH("/",R231)-1)</f>
        <v>games</v>
      </c>
      <c r="T231" t="str">
        <f>RIGHT(R231, LEN(R231)-SEARCH("/",R231))</f>
        <v>mobile games</v>
      </c>
    </row>
    <row r="232" spans="1:20" hidden="1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>(E232/D232)*100</f>
        <v>420.16666666666669</v>
      </c>
      <c r="G232" t="s">
        <v>20</v>
      </c>
      <c r="H232">
        <v>101</v>
      </c>
      <c r="I232" s="6">
        <f>IFERROR(E232/H232,0)</f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>(((L232/60)/60)/24)+DATE(1970,1,1)</f>
        <v>43805.25</v>
      </c>
      <c r="O232" s="10">
        <f>(((M232/60)/60)/24)+DATE(1970,1,1)</f>
        <v>43805.25</v>
      </c>
      <c r="P232" t="b">
        <v>0</v>
      </c>
      <c r="Q232" t="b">
        <v>0</v>
      </c>
      <c r="R232" t="s">
        <v>89</v>
      </c>
      <c r="S232" t="str">
        <f>LEFT(R232,SEARCH("/",R232)-1)</f>
        <v>games</v>
      </c>
      <c r="T232" t="str">
        <f>RIGHT(R232, LEN(R232)-SEARCH("/",R232))</f>
        <v>video games</v>
      </c>
    </row>
    <row r="233" spans="1:20" hidden="1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>(E233/D233)*100</f>
        <v>76.708333333333329</v>
      </c>
      <c r="G233" t="s">
        <v>74</v>
      </c>
      <c r="H233">
        <v>67</v>
      </c>
      <c r="I233" s="6">
        <f>IFERROR(E233/H233,0)</f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>(((L233/60)/60)/24)+DATE(1970,1,1)</f>
        <v>41415.208333333336</v>
      </c>
      <c r="O233" s="10">
        <f>(((M233/60)/60)/24)+DATE(1970,1,1)</f>
        <v>41473.208333333336</v>
      </c>
      <c r="P233" t="b">
        <v>0</v>
      </c>
      <c r="Q233" t="b">
        <v>0</v>
      </c>
      <c r="R233" t="s">
        <v>33</v>
      </c>
      <c r="S233" t="str">
        <f>LEFT(R233,SEARCH("/",R233)-1)</f>
        <v>theater</v>
      </c>
      <c r="T233" t="str">
        <f>RIGHT(R233, LEN(R233)-SEARCH("/",R233))</f>
        <v>plays</v>
      </c>
    </row>
    <row r="234" spans="1:20" hidden="1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>(E234/D234)*100</f>
        <v>171.26470588235293</v>
      </c>
      <c r="G234" t="s">
        <v>20</v>
      </c>
      <c r="H234">
        <v>92</v>
      </c>
      <c r="I234" s="6">
        <f>IFERROR(E234/H234,0)</f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f>(((L234/60)/60)/24)+DATE(1970,1,1)</f>
        <v>42576.208333333328</v>
      </c>
      <c r="O234" s="10">
        <f>(((M234/60)/60)/24)+DATE(1970,1,1)</f>
        <v>42577.208333333328</v>
      </c>
      <c r="P234" t="b">
        <v>0</v>
      </c>
      <c r="Q234" t="b">
        <v>0</v>
      </c>
      <c r="R234" t="s">
        <v>33</v>
      </c>
      <c r="S234" t="str">
        <f>LEFT(R234,SEARCH("/",R234)-1)</f>
        <v>theater</v>
      </c>
      <c r="T234" t="str">
        <f>RIGHT(R234, LEN(R234)-SEARCH("/",R234))</f>
        <v>plays</v>
      </c>
    </row>
    <row r="235" spans="1:20" hidden="1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>(E235/D235)*100</f>
        <v>157.89473684210526</v>
      </c>
      <c r="G235" t="s">
        <v>20</v>
      </c>
      <c r="H235">
        <v>62</v>
      </c>
      <c r="I235" s="6">
        <f>IFERROR(E235/H235,0)</f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>(((L235/60)/60)/24)+DATE(1970,1,1)</f>
        <v>40706.208333333336</v>
      </c>
      <c r="O235" s="10">
        <f>(((M235/60)/60)/24)+DATE(1970,1,1)</f>
        <v>40722.208333333336</v>
      </c>
      <c r="P235" t="b">
        <v>0</v>
      </c>
      <c r="Q235" t="b">
        <v>0</v>
      </c>
      <c r="R235" t="s">
        <v>71</v>
      </c>
      <c r="S235" t="str">
        <f>LEFT(R235,SEARCH("/",R235)-1)</f>
        <v>film &amp; video</v>
      </c>
      <c r="T235" t="str">
        <f>RIGHT(R235, LEN(R235)-SEARCH("/",R235))</f>
        <v>animation</v>
      </c>
    </row>
    <row r="236" spans="1:20" hidden="1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>(E236/D236)*100</f>
        <v>109.08</v>
      </c>
      <c r="G236" t="s">
        <v>20</v>
      </c>
      <c r="H236">
        <v>149</v>
      </c>
      <c r="I236" s="6">
        <f>IFERROR(E236/H236,0)</f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>(((L236/60)/60)/24)+DATE(1970,1,1)</f>
        <v>42969.208333333328</v>
      </c>
      <c r="O236" s="10">
        <f>(((M236/60)/60)/24)+DATE(1970,1,1)</f>
        <v>42976.208333333328</v>
      </c>
      <c r="P236" t="b">
        <v>0</v>
      </c>
      <c r="Q236" t="b">
        <v>1</v>
      </c>
      <c r="R236" t="s">
        <v>89</v>
      </c>
      <c r="S236" t="str">
        <f>LEFT(R236,SEARCH("/",R236)-1)</f>
        <v>games</v>
      </c>
      <c r="T236" t="str">
        <f>RIGHT(R236, LEN(R236)-SEARCH("/",R236))</f>
        <v>video games</v>
      </c>
    </row>
    <row r="237" spans="1:20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>(E237/D237)*100</f>
        <v>41.732558139534881</v>
      </c>
      <c r="G237" t="s">
        <v>14</v>
      </c>
      <c r="H237">
        <v>92</v>
      </c>
      <c r="I237" s="6">
        <f>IFERROR(E237/H237,0)</f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>(((L237/60)/60)/24)+DATE(1970,1,1)</f>
        <v>42779.25</v>
      </c>
      <c r="O237" s="10">
        <f>(((M237/60)/60)/24)+DATE(1970,1,1)</f>
        <v>42784.25</v>
      </c>
      <c r="P237" t="b">
        <v>0</v>
      </c>
      <c r="Q237" t="b">
        <v>0</v>
      </c>
      <c r="R237" t="s">
        <v>71</v>
      </c>
      <c r="S237" t="str">
        <f>LEFT(R237,SEARCH("/",R237)-1)</f>
        <v>film &amp; video</v>
      </c>
      <c r="T237" t="str">
        <f>RIGHT(R237, LEN(R237)-SEARCH("/",R237))</f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>(E238/D238)*100</f>
        <v>10.944303797468354</v>
      </c>
      <c r="G238" t="s">
        <v>14</v>
      </c>
      <c r="H238">
        <v>57</v>
      </c>
      <c r="I238" s="6">
        <f>IFERROR(E238/H238,0)</f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>(((L238/60)/60)/24)+DATE(1970,1,1)</f>
        <v>43641.208333333328</v>
      </c>
      <c r="O238" s="10">
        <f>(((M238/60)/60)/24)+DATE(1970,1,1)</f>
        <v>43648.208333333328</v>
      </c>
      <c r="P238" t="b">
        <v>0</v>
      </c>
      <c r="Q238" t="b">
        <v>1</v>
      </c>
      <c r="R238" t="s">
        <v>23</v>
      </c>
      <c r="S238" t="str">
        <f>LEFT(R238,SEARCH("/",R238)-1)</f>
        <v>music</v>
      </c>
      <c r="T238" t="str">
        <f>RIGHT(R238, LEN(R238)-SEARCH("/",R238))</f>
        <v>rock</v>
      </c>
    </row>
    <row r="239" spans="1:20" hidden="1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>(E239/D239)*100</f>
        <v>159.3763440860215</v>
      </c>
      <c r="G239" t="s">
        <v>20</v>
      </c>
      <c r="H239">
        <v>329</v>
      </c>
      <c r="I239" s="6">
        <f>IFERROR(E239/H239,0)</f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>(((L239/60)/60)/24)+DATE(1970,1,1)</f>
        <v>41754.208333333336</v>
      </c>
      <c r="O239" s="10">
        <f>(((M239/60)/60)/24)+DATE(1970,1,1)</f>
        <v>41756.208333333336</v>
      </c>
      <c r="P239" t="b">
        <v>0</v>
      </c>
      <c r="Q239" t="b">
        <v>0</v>
      </c>
      <c r="R239" t="s">
        <v>71</v>
      </c>
      <c r="S239" t="str">
        <f>LEFT(R239,SEARCH("/",R239)-1)</f>
        <v>film &amp; video</v>
      </c>
      <c r="T239" t="str">
        <f>RIGHT(R239, LEN(R239)-SEARCH("/",R239))</f>
        <v>animation</v>
      </c>
    </row>
    <row r="240" spans="1:20" hidden="1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>(E240/D240)*100</f>
        <v>422.41666666666669</v>
      </c>
      <c r="G240" t="s">
        <v>20</v>
      </c>
      <c r="H240">
        <v>97</v>
      </c>
      <c r="I240" s="6">
        <f>IFERROR(E240/H240,0)</f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>(((L240/60)/60)/24)+DATE(1970,1,1)</f>
        <v>43083.25</v>
      </c>
      <c r="O240" s="10">
        <f>(((M240/60)/60)/24)+DATE(1970,1,1)</f>
        <v>43108.25</v>
      </c>
      <c r="P240" t="b">
        <v>0</v>
      </c>
      <c r="Q240" t="b">
        <v>1</v>
      </c>
      <c r="R240" t="s">
        <v>33</v>
      </c>
      <c r="S240" t="str">
        <f>LEFT(R240,SEARCH("/",R240)-1)</f>
        <v>theater</v>
      </c>
      <c r="T240" t="str">
        <f>RIGHT(R240, LEN(R240)-SEARCH("/",R240))</f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>(E241/D241)*100</f>
        <v>97.71875</v>
      </c>
      <c r="G241" t="s">
        <v>14</v>
      </c>
      <c r="H241">
        <v>41</v>
      </c>
      <c r="I241" s="6">
        <f>IFERROR(E241/H241,0)</f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>(((L241/60)/60)/24)+DATE(1970,1,1)</f>
        <v>42245.208333333328</v>
      </c>
      <c r="O241" s="10">
        <f>(((M241/60)/60)/24)+DATE(1970,1,1)</f>
        <v>42249.208333333328</v>
      </c>
      <c r="P241" t="b">
        <v>0</v>
      </c>
      <c r="Q241" t="b">
        <v>0</v>
      </c>
      <c r="R241" t="s">
        <v>65</v>
      </c>
      <c r="S241" t="str">
        <f>LEFT(R241,SEARCH("/",R241)-1)</f>
        <v>technology</v>
      </c>
      <c r="T241" t="str">
        <f>RIGHT(R241, LEN(R241)-SEARCH("/",R241))</f>
        <v>wearables</v>
      </c>
    </row>
    <row r="242" spans="1:20" hidden="1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>(E242/D242)*100</f>
        <v>418.78911564625849</v>
      </c>
      <c r="G242" t="s">
        <v>20</v>
      </c>
      <c r="H242">
        <v>1784</v>
      </c>
      <c r="I242" s="6">
        <f>IFERROR(E242/H242,0)</f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>(((L242/60)/60)/24)+DATE(1970,1,1)</f>
        <v>40396.208333333336</v>
      </c>
      <c r="O242" s="10">
        <f>(((M242/60)/60)/24)+DATE(1970,1,1)</f>
        <v>40397.208333333336</v>
      </c>
      <c r="P242" t="b">
        <v>0</v>
      </c>
      <c r="Q242" t="b">
        <v>0</v>
      </c>
      <c r="R242" t="s">
        <v>33</v>
      </c>
      <c r="S242" t="str">
        <f>LEFT(R242,SEARCH("/",R242)-1)</f>
        <v>theater</v>
      </c>
      <c r="T242" t="str">
        <f>RIGHT(R242, LEN(R242)-SEARCH("/",R242))</f>
        <v>plays</v>
      </c>
    </row>
    <row r="243" spans="1:20" hidden="1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>(E243/D243)*100</f>
        <v>101.91632047477745</v>
      </c>
      <c r="G243" t="s">
        <v>20</v>
      </c>
      <c r="H243">
        <v>1684</v>
      </c>
      <c r="I243" s="6">
        <f>IFERROR(E243/H243,0)</f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f>(((L243/60)/60)/24)+DATE(1970,1,1)</f>
        <v>41742.208333333336</v>
      </c>
      <c r="O243" s="10">
        <f>(((M243/60)/60)/24)+DATE(1970,1,1)</f>
        <v>41752.208333333336</v>
      </c>
      <c r="P243" t="b">
        <v>0</v>
      </c>
      <c r="Q243" t="b">
        <v>1</v>
      </c>
      <c r="R243" t="s">
        <v>68</v>
      </c>
      <c r="S243" t="str">
        <f>LEFT(R243,SEARCH("/",R243)-1)</f>
        <v>publishing</v>
      </c>
      <c r="T243" t="str">
        <f>RIGHT(R243, LEN(R243)-SEARCH("/",R243))</f>
        <v>nonfiction</v>
      </c>
    </row>
    <row r="244" spans="1:20" hidden="1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>(E244/D244)*100</f>
        <v>127.72619047619047</v>
      </c>
      <c r="G244" t="s">
        <v>20</v>
      </c>
      <c r="H244">
        <v>250</v>
      </c>
      <c r="I244" s="6">
        <f>IFERROR(E244/H244,0)</f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f>(((L244/60)/60)/24)+DATE(1970,1,1)</f>
        <v>42865.208333333328</v>
      </c>
      <c r="O244" s="10">
        <f>(((M244/60)/60)/24)+DATE(1970,1,1)</f>
        <v>42875.208333333328</v>
      </c>
      <c r="P244" t="b">
        <v>0</v>
      </c>
      <c r="Q244" t="b">
        <v>1</v>
      </c>
      <c r="R244" t="s">
        <v>23</v>
      </c>
      <c r="S244" t="str">
        <f>LEFT(R244,SEARCH("/",R244)-1)</f>
        <v>music</v>
      </c>
      <c r="T244" t="str">
        <f>RIGHT(R244, LEN(R244)-SEARCH("/",R244))</f>
        <v>rock</v>
      </c>
    </row>
    <row r="245" spans="1:20" hidden="1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>(E245/D245)*100</f>
        <v>445.21739130434781</v>
      </c>
      <c r="G245" t="s">
        <v>20</v>
      </c>
      <c r="H245">
        <v>238</v>
      </c>
      <c r="I245" s="6">
        <f>IFERROR(E245/H245,0)</f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>(((L245/60)/60)/24)+DATE(1970,1,1)</f>
        <v>43163.25</v>
      </c>
      <c r="O245" s="10">
        <f>(((M245/60)/60)/24)+DATE(1970,1,1)</f>
        <v>43166.25</v>
      </c>
      <c r="P245" t="b">
        <v>0</v>
      </c>
      <c r="Q245" t="b">
        <v>0</v>
      </c>
      <c r="R245" t="s">
        <v>33</v>
      </c>
      <c r="S245" t="str">
        <f>LEFT(R245,SEARCH("/",R245)-1)</f>
        <v>theater</v>
      </c>
      <c r="T245" t="str">
        <f>RIGHT(R245, LEN(R245)-SEARCH("/",R245))</f>
        <v>plays</v>
      </c>
    </row>
    <row r="246" spans="1:20" hidden="1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>(E246/D246)*100</f>
        <v>569.71428571428578</v>
      </c>
      <c r="G246" t="s">
        <v>20</v>
      </c>
      <c r="H246">
        <v>53</v>
      </c>
      <c r="I246" s="6">
        <f>IFERROR(E246/H246,0)</f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f>(((L246/60)/60)/24)+DATE(1970,1,1)</f>
        <v>41834.208333333336</v>
      </c>
      <c r="O246" s="10">
        <f>(((M246/60)/60)/24)+DATE(1970,1,1)</f>
        <v>41886.208333333336</v>
      </c>
      <c r="P246" t="b">
        <v>0</v>
      </c>
      <c r="Q246" t="b">
        <v>0</v>
      </c>
      <c r="R246" t="s">
        <v>33</v>
      </c>
      <c r="S246" t="str">
        <f>LEFT(R246,SEARCH("/",R246)-1)</f>
        <v>theater</v>
      </c>
      <c r="T246" t="str">
        <f>RIGHT(R246, LEN(R246)-SEARCH("/",R246))</f>
        <v>plays</v>
      </c>
    </row>
    <row r="247" spans="1:20" hidden="1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>(E247/D247)*100</f>
        <v>509.34482758620686</v>
      </c>
      <c r="G247" t="s">
        <v>20</v>
      </c>
      <c r="H247">
        <v>214</v>
      </c>
      <c r="I247" s="6">
        <f>IFERROR(E247/H247,0)</f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>(((L247/60)/60)/24)+DATE(1970,1,1)</f>
        <v>41736.208333333336</v>
      </c>
      <c r="O247" s="10">
        <f>(((M247/60)/60)/24)+DATE(1970,1,1)</f>
        <v>41737.208333333336</v>
      </c>
      <c r="P247" t="b">
        <v>0</v>
      </c>
      <c r="Q247" t="b">
        <v>0</v>
      </c>
      <c r="R247" t="s">
        <v>33</v>
      </c>
      <c r="S247" t="str">
        <f>LEFT(R247,SEARCH("/",R247)-1)</f>
        <v>theater</v>
      </c>
      <c r="T247" t="str">
        <f>RIGHT(R247, LEN(R247)-SEARCH("/",R247))</f>
        <v>plays</v>
      </c>
    </row>
    <row r="248" spans="1:20" hidden="1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>(E248/D248)*100</f>
        <v>325.5333333333333</v>
      </c>
      <c r="G248" t="s">
        <v>20</v>
      </c>
      <c r="H248">
        <v>222</v>
      </c>
      <c r="I248" s="6">
        <f>IFERROR(E248/H248,0)</f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f>(((L248/60)/60)/24)+DATE(1970,1,1)</f>
        <v>41491.208333333336</v>
      </c>
      <c r="O248" s="10">
        <f>(((M248/60)/60)/24)+DATE(1970,1,1)</f>
        <v>41495.208333333336</v>
      </c>
      <c r="P248" t="b">
        <v>0</v>
      </c>
      <c r="Q248" t="b">
        <v>0</v>
      </c>
      <c r="R248" t="s">
        <v>28</v>
      </c>
      <c r="S248" t="str">
        <f>LEFT(R248,SEARCH("/",R248)-1)</f>
        <v>technology</v>
      </c>
      <c r="T248" t="str">
        <f>RIGHT(R248, LEN(R248)-SEARCH("/",R248))</f>
        <v>web</v>
      </c>
    </row>
    <row r="249" spans="1:20" hidden="1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>(E249/D249)*100</f>
        <v>932.61616161616166</v>
      </c>
      <c r="G249" t="s">
        <v>20</v>
      </c>
      <c r="H249">
        <v>1884</v>
      </c>
      <c r="I249" s="6">
        <f>IFERROR(E249/H249,0)</f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f>(((L249/60)/60)/24)+DATE(1970,1,1)</f>
        <v>42726.25</v>
      </c>
      <c r="O249" s="10">
        <f>(((M249/60)/60)/24)+DATE(1970,1,1)</f>
        <v>42741.25</v>
      </c>
      <c r="P249" t="b">
        <v>0</v>
      </c>
      <c r="Q249" t="b">
        <v>1</v>
      </c>
      <c r="R249" t="s">
        <v>119</v>
      </c>
      <c r="S249" t="str">
        <f>LEFT(R249,SEARCH("/",R249)-1)</f>
        <v>publishing</v>
      </c>
      <c r="T249" t="str">
        <f>RIGHT(R249, LEN(R249)-SEARCH("/",R249))</f>
        <v>fiction</v>
      </c>
    </row>
    <row r="250" spans="1:20" hidden="1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>(E250/D250)*100</f>
        <v>211.33870967741933</v>
      </c>
      <c r="G250" t="s">
        <v>20</v>
      </c>
      <c r="H250">
        <v>218</v>
      </c>
      <c r="I250" s="6">
        <f>IFERROR(E250/H250,0)</f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f>(((L250/60)/60)/24)+DATE(1970,1,1)</f>
        <v>42004.25</v>
      </c>
      <c r="O250" s="10">
        <f>(((M250/60)/60)/24)+DATE(1970,1,1)</f>
        <v>42009.25</v>
      </c>
      <c r="P250" t="b">
        <v>0</v>
      </c>
      <c r="Q250" t="b">
        <v>0</v>
      </c>
      <c r="R250" t="s">
        <v>292</v>
      </c>
      <c r="S250" t="str">
        <f>LEFT(R250,SEARCH("/",R250)-1)</f>
        <v>games</v>
      </c>
      <c r="T250" t="str">
        <f>RIGHT(R250, LEN(R250)-SEARCH("/",R250))</f>
        <v>mobile games</v>
      </c>
    </row>
    <row r="251" spans="1:20" hidden="1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>(E251/D251)*100</f>
        <v>273.32520325203251</v>
      </c>
      <c r="G251" t="s">
        <v>20</v>
      </c>
      <c r="H251">
        <v>6465</v>
      </c>
      <c r="I251" s="6">
        <f>IFERROR(E251/H251,0)</f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f>(((L251/60)/60)/24)+DATE(1970,1,1)</f>
        <v>42006.25</v>
      </c>
      <c r="O251" s="10">
        <f>(((M251/60)/60)/24)+DATE(1970,1,1)</f>
        <v>42013.25</v>
      </c>
      <c r="P251" t="b">
        <v>0</v>
      </c>
      <c r="Q251" t="b">
        <v>0</v>
      </c>
      <c r="R251" t="s">
        <v>206</v>
      </c>
      <c r="S251" t="str">
        <f>LEFT(R251,SEARCH("/",R251)-1)</f>
        <v>publishing</v>
      </c>
      <c r="T251" t="str">
        <f>RIGHT(R251, LEN(R251)-SEARCH("/",R251))</f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>(E252/D252)*100</f>
        <v>3</v>
      </c>
      <c r="G252" t="s">
        <v>14</v>
      </c>
      <c r="H252">
        <v>1</v>
      </c>
      <c r="I252" s="6">
        <f>IFERROR(E252/H252,0)</f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>(((L252/60)/60)/24)+DATE(1970,1,1)</f>
        <v>40203.25</v>
      </c>
      <c r="O252" s="10">
        <f>(((M252/60)/60)/24)+DATE(1970,1,1)</f>
        <v>40238.25</v>
      </c>
      <c r="P252" t="b">
        <v>0</v>
      </c>
      <c r="Q252" t="b">
        <v>0</v>
      </c>
      <c r="R252" t="s">
        <v>23</v>
      </c>
      <c r="S252" t="str">
        <f>LEFT(R252,SEARCH("/",R252)-1)</f>
        <v>music</v>
      </c>
      <c r="T252" t="str">
        <f>RIGHT(R252, LEN(R252)-SEARCH("/",R252))</f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>(E253/D253)*100</f>
        <v>54.084507042253513</v>
      </c>
      <c r="G253" t="s">
        <v>14</v>
      </c>
      <c r="H253">
        <v>101</v>
      </c>
      <c r="I253" s="6">
        <f>IFERROR(E253/H253,0)</f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>(((L253/60)/60)/24)+DATE(1970,1,1)</f>
        <v>41252.25</v>
      </c>
      <c r="O253" s="10">
        <f>(((M253/60)/60)/24)+DATE(1970,1,1)</f>
        <v>41254.25</v>
      </c>
      <c r="P253" t="b">
        <v>0</v>
      </c>
      <c r="Q253" t="b">
        <v>0</v>
      </c>
      <c r="R253" t="s">
        <v>33</v>
      </c>
      <c r="S253" t="str">
        <f>LEFT(R253,SEARCH("/",R253)-1)</f>
        <v>theater</v>
      </c>
      <c r="T253" t="str">
        <f>RIGHT(R253, LEN(R253)-SEARCH("/",R253))</f>
        <v>plays</v>
      </c>
    </row>
    <row r="254" spans="1:20" hidden="1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>(E254/D254)*100</f>
        <v>626.29999999999995</v>
      </c>
      <c r="G254" t="s">
        <v>20</v>
      </c>
      <c r="H254">
        <v>59</v>
      </c>
      <c r="I254" s="6">
        <f>IFERROR(E254/H254,0)</f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>(((L254/60)/60)/24)+DATE(1970,1,1)</f>
        <v>41572.208333333336</v>
      </c>
      <c r="O254" s="10">
        <f>(((M254/60)/60)/24)+DATE(1970,1,1)</f>
        <v>41577.208333333336</v>
      </c>
      <c r="P254" t="b">
        <v>0</v>
      </c>
      <c r="Q254" t="b">
        <v>0</v>
      </c>
      <c r="R254" t="s">
        <v>33</v>
      </c>
      <c r="S254" t="str">
        <f>LEFT(R254,SEARCH("/",R254)-1)</f>
        <v>theater</v>
      </c>
      <c r="T254" t="str">
        <f>RIGHT(R254, LEN(R254)-SEARCH("/",R254))</f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>(E255/D255)*100</f>
        <v>89.021399176954731</v>
      </c>
      <c r="G255" t="s">
        <v>14</v>
      </c>
      <c r="H255">
        <v>1335</v>
      </c>
      <c r="I255" s="6">
        <f>IFERROR(E255/H255,0)</f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>(((L255/60)/60)/24)+DATE(1970,1,1)</f>
        <v>40641.208333333336</v>
      </c>
      <c r="O255" s="10">
        <f>(((M255/60)/60)/24)+DATE(1970,1,1)</f>
        <v>40653.208333333336</v>
      </c>
      <c r="P255" t="b">
        <v>0</v>
      </c>
      <c r="Q255" t="b">
        <v>0</v>
      </c>
      <c r="R255" t="s">
        <v>53</v>
      </c>
      <c r="S255" t="str">
        <f>LEFT(R255,SEARCH("/",R255)-1)</f>
        <v>film &amp; video</v>
      </c>
      <c r="T255" t="str">
        <f>RIGHT(R255, LEN(R255)-SEARCH("/",R255))</f>
        <v>drama</v>
      </c>
    </row>
    <row r="256" spans="1:20" hidden="1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>(E256/D256)*100</f>
        <v>184.89130434782609</v>
      </c>
      <c r="G256" t="s">
        <v>20</v>
      </c>
      <c r="H256">
        <v>88</v>
      </c>
      <c r="I256" s="6">
        <f>IFERROR(E256/H256,0)</f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f>(((L256/60)/60)/24)+DATE(1970,1,1)</f>
        <v>42787.25</v>
      </c>
      <c r="O256" s="10">
        <f>(((M256/60)/60)/24)+DATE(1970,1,1)</f>
        <v>42789.25</v>
      </c>
      <c r="P256" t="b">
        <v>0</v>
      </c>
      <c r="Q256" t="b">
        <v>0</v>
      </c>
      <c r="R256" t="s">
        <v>68</v>
      </c>
      <c r="S256" t="str">
        <f>LEFT(R256,SEARCH("/",R256)-1)</f>
        <v>publishing</v>
      </c>
      <c r="T256" t="str">
        <f>RIGHT(R256, LEN(R256)-SEARCH("/",R256))</f>
        <v>nonfiction</v>
      </c>
    </row>
    <row r="257" spans="1:20" hidden="1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>(E257/D257)*100</f>
        <v>120.16770186335404</v>
      </c>
      <c r="G257" t="s">
        <v>20</v>
      </c>
      <c r="H257">
        <v>1697</v>
      </c>
      <c r="I257" s="6">
        <f>IFERROR(E257/H257,0)</f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>(((L257/60)/60)/24)+DATE(1970,1,1)</f>
        <v>40590.25</v>
      </c>
      <c r="O257" s="10">
        <f>(((M257/60)/60)/24)+DATE(1970,1,1)</f>
        <v>40595.25</v>
      </c>
      <c r="P257" t="b">
        <v>0</v>
      </c>
      <c r="Q257" t="b">
        <v>1</v>
      </c>
      <c r="R257" t="s">
        <v>23</v>
      </c>
      <c r="S257" t="str">
        <f>LEFT(R257,SEARCH("/",R257)-1)</f>
        <v>music</v>
      </c>
      <c r="T257" t="str">
        <f>RIGHT(R257, LEN(R257)-SEARCH("/",R257))</f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>(E258/D258)*100</f>
        <v>23.390243902439025</v>
      </c>
      <c r="G258" t="s">
        <v>14</v>
      </c>
      <c r="H258">
        <v>15</v>
      </c>
      <c r="I258" s="6">
        <f>IFERROR(E258/H258,0)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>(((L258/60)/60)/24)+DATE(1970,1,1)</f>
        <v>42393.25</v>
      </c>
      <c r="O258" s="10">
        <f>(((M258/60)/60)/24)+DATE(1970,1,1)</f>
        <v>42430.25</v>
      </c>
      <c r="P258" t="b">
        <v>0</v>
      </c>
      <c r="Q258" t="b">
        <v>0</v>
      </c>
      <c r="R258" t="s">
        <v>23</v>
      </c>
      <c r="S258" t="str">
        <f>LEFT(R258,SEARCH("/",R258)-1)</f>
        <v>music</v>
      </c>
      <c r="T258" t="str">
        <f>RIGHT(R258, LEN(R258)-SEARCH("/",R258))</f>
        <v>rock</v>
      </c>
    </row>
    <row r="259" spans="1:20" hidden="1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>(E259/D259)*100</f>
        <v>146</v>
      </c>
      <c r="G259" t="s">
        <v>20</v>
      </c>
      <c r="H259">
        <v>92</v>
      </c>
      <c r="I259" s="6">
        <f>IFERROR(E259/H259,0)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>(((L259/60)/60)/24)+DATE(1970,1,1)</f>
        <v>41338.25</v>
      </c>
      <c r="O259" s="10">
        <f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>LEFT(R259,SEARCH("/",R259)-1)</f>
        <v>theater</v>
      </c>
      <c r="T259" t="str">
        <f>RIGHT(R259, LEN(R259)-SEARCH("/",R259))</f>
        <v>plays</v>
      </c>
    </row>
    <row r="260" spans="1:20" hidden="1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>(E260/D260)*100</f>
        <v>268.48</v>
      </c>
      <c r="G260" t="s">
        <v>20</v>
      </c>
      <c r="H260">
        <v>186</v>
      </c>
      <c r="I260" s="6">
        <f>IFERROR(E260/H260,0)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>(((L260/60)/60)/24)+DATE(1970,1,1)</f>
        <v>42712.25</v>
      </c>
      <c r="O260" s="10">
        <f>(((M260/60)/60)/24)+DATE(1970,1,1)</f>
        <v>42732.25</v>
      </c>
      <c r="P260" t="b">
        <v>0</v>
      </c>
      <c r="Q260" t="b">
        <v>1</v>
      </c>
      <c r="R260" t="s">
        <v>33</v>
      </c>
      <c r="S260" t="str">
        <f>LEFT(R260,SEARCH("/",R260)-1)</f>
        <v>theater</v>
      </c>
      <c r="T260" t="str">
        <f>RIGHT(R260, LEN(R260)-SEARCH("/",R260))</f>
        <v>plays</v>
      </c>
    </row>
    <row r="261" spans="1:20" hidden="1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>(E261/D261)*100</f>
        <v>597.5</v>
      </c>
      <c r="G261" t="s">
        <v>20</v>
      </c>
      <c r="H261">
        <v>138</v>
      </c>
      <c r="I261" s="6">
        <f>IFERROR(E261/H261,0)</f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>(((L261/60)/60)/24)+DATE(1970,1,1)</f>
        <v>41251.25</v>
      </c>
      <c r="O261" s="10">
        <f>(((M261/60)/60)/24)+DATE(1970,1,1)</f>
        <v>41270.25</v>
      </c>
      <c r="P261" t="b">
        <v>1</v>
      </c>
      <c r="Q261" t="b">
        <v>0</v>
      </c>
      <c r="R261" t="s">
        <v>122</v>
      </c>
      <c r="S261" t="str">
        <f>LEFT(R261,SEARCH("/",R261)-1)</f>
        <v>photography</v>
      </c>
      <c r="T261" t="str">
        <f>RIGHT(R261, LEN(R261)-SEARCH("/",R261))</f>
        <v>photography books</v>
      </c>
    </row>
    <row r="262" spans="1:20" hidden="1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>(E262/D262)*100</f>
        <v>157.69841269841268</v>
      </c>
      <c r="G262" t="s">
        <v>20</v>
      </c>
      <c r="H262">
        <v>261</v>
      </c>
      <c r="I262" s="6">
        <f>IFERROR(E262/H262,0)</f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>(((L262/60)/60)/24)+DATE(1970,1,1)</f>
        <v>41180.208333333336</v>
      </c>
      <c r="O262" s="10">
        <f>(((M262/60)/60)/24)+DATE(1970,1,1)</f>
        <v>41192.208333333336</v>
      </c>
      <c r="P262" t="b">
        <v>0</v>
      </c>
      <c r="Q262" t="b">
        <v>0</v>
      </c>
      <c r="R262" t="s">
        <v>23</v>
      </c>
      <c r="S262" t="str">
        <f>LEFT(R262,SEARCH("/",R262)-1)</f>
        <v>music</v>
      </c>
      <c r="T262" t="str">
        <f>RIGHT(R262, LEN(R262)-SEARCH("/",R262))</f>
        <v>rock</v>
      </c>
    </row>
    <row r="263" spans="1:20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>(E263/D263)*100</f>
        <v>31.201660735468568</v>
      </c>
      <c r="G263" t="s">
        <v>14</v>
      </c>
      <c r="H263">
        <v>454</v>
      </c>
      <c r="I263" s="6">
        <f>IFERROR(E263/H263,0)</f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>(((L263/60)/60)/24)+DATE(1970,1,1)</f>
        <v>40415.208333333336</v>
      </c>
      <c r="O263" s="10">
        <f>(((M263/60)/60)/24)+DATE(1970,1,1)</f>
        <v>40419.208333333336</v>
      </c>
      <c r="P263" t="b">
        <v>0</v>
      </c>
      <c r="Q263" t="b">
        <v>1</v>
      </c>
      <c r="R263" t="s">
        <v>23</v>
      </c>
      <c r="S263" t="str">
        <f>LEFT(R263,SEARCH("/",R263)-1)</f>
        <v>music</v>
      </c>
      <c r="T263" t="str">
        <f>RIGHT(R263, LEN(R263)-SEARCH("/",R263))</f>
        <v>rock</v>
      </c>
    </row>
    <row r="264" spans="1:20" hidden="1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>(E264/D264)*100</f>
        <v>313.41176470588238</v>
      </c>
      <c r="G264" t="s">
        <v>20</v>
      </c>
      <c r="H264">
        <v>107</v>
      </c>
      <c r="I264" s="6">
        <f>IFERROR(E264/H264,0)</f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>(((L264/60)/60)/24)+DATE(1970,1,1)</f>
        <v>40638.208333333336</v>
      </c>
      <c r="O264" s="10">
        <f>(((M264/60)/60)/24)+DATE(1970,1,1)</f>
        <v>40664.208333333336</v>
      </c>
      <c r="P264" t="b">
        <v>0</v>
      </c>
      <c r="Q264" t="b">
        <v>1</v>
      </c>
      <c r="R264" t="s">
        <v>60</v>
      </c>
      <c r="S264" t="str">
        <f>LEFT(R264,SEARCH("/",R264)-1)</f>
        <v>music</v>
      </c>
      <c r="T264" t="str">
        <f>RIGHT(R264, LEN(R264)-SEARCH("/",R264))</f>
        <v>indie rock</v>
      </c>
    </row>
    <row r="265" spans="1:20" hidden="1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>(E265/D265)*100</f>
        <v>370.89655172413791</v>
      </c>
      <c r="G265" t="s">
        <v>20</v>
      </c>
      <c r="H265">
        <v>199</v>
      </c>
      <c r="I265" s="6">
        <f>IFERROR(E265/H265,0)</f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>(((L265/60)/60)/24)+DATE(1970,1,1)</f>
        <v>40187.25</v>
      </c>
      <c r="O265" s="10">
        <f>(((M265/60)/60)/24)+DATE(1970,1,1)</f>
        <v>40187.25</v>
      </c>
      <c r="P265" t="b">
        <v>0</v>
      </c>
      <c r="Q265" t="b">
        <v>0</v>
      </c>
      <c r="R265" t="s">
        <v>122</v>
      </c>
      <c r="S265" t="str">
        <f>LEFT(R265,SEARCH("/",R265)-1)</f>
        <v>photography</v>
      </c>
      <c r="T265" t="str">
        <f>RIGHT(R265, LEN(R265)-SEARCH("/",R265))</f>
        <v>photography books</v>
      </c>
    </row>
    <row r="266" spans="1:20" hidden="1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>(E266/D266)*100</f>
        <v>362.66447368421052</v>
      </c>
      <c r="G266" t="s">
        <v>20</v>
      </c>
      <c r="H266">
        <v>5512</v>
      </c>
      <c r="I266" s="6">
        <f>IFERROR(E266/H266,0)</f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f>(((L266/60)/60)/24)+DATE(1970,1,1)</f>
        <v>41317.25</v>
      </c>
      <c r="O266" s="10">
        <f>(((M266/60)/60)/24)+DATE(1970,1,1)</f>
        <v>41333.25</v>
      </c>
      <c r="P266" t="b">
        <v>0</v>
      </c>
      <c r="Q266" t="b">
        <v>0</v>
      </c>
      <c r="R266" t="s">
        <v>33</v>
      </c>
      <c r="S266" t="str">
        <f>LEFT(R266,SEARCH("/",R266)-1)</f>
        <v>theater</v>
      </c>
      <c r="T266" t="str">
        <f>RIGHT(R266, LEN(R266)-SEARCH("/",R266))</f>
        <v>plays</v>
      </c>
    </row>
    <row r="267" spans="1:20" hidden="1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>(E267/D267)*100</f>
        <v>123.08163265306122</v>
      </c>
      <c r="G267" t="s">
        <v>20</v>
      </c>
      <c r="H267">
        <v>86</v>
      </c>
      <c r="I267" s="6">
        <f>IFERROR(E267/H267,0)</f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>(((L267/60)/60)/24)+DATE(1970,1,1)</f>
        <v>42372.25</v>
      </c>
      <c r="O267" s="10">
        <f>(((M267/60)/60)/24)+DATE(1970,1,1)</f>
        <v>42416.25</v>
      </c>
      <c r="P267" t="b">
        <v>0</v>
      </c>
      <c r="Q267" t="b">
        <v>0</v>
      </c>
      <c r="R267" t="s">
        <v>33</v>
      </c>
      <c r="S267" t="str">
        <f>LEFT(R267,SEARCH("/",R267)-1)</f>
        <v>theater</v>
      </c>
      <c r="T267" t="str">
        <f>RIGHT(R267, LEN(R267)-SEARCH("/",R267))</f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>(E268/D268)*100</f>
        <v>76.766756032171585</v>
      </c>
      <c r="G268" t="s">
        <v>14</v>
      </c>
      <c r="H268">
        <v>3182</v>
      </c>
      <c r="I268" s="6">
        <f>IFERROR(E268/H268,0)</f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>(((L268/60)/60)/24)+DATE(1970,1,1)</f>
        <v>41950.25</v>
      </c>
      <c r="O268" s="10">
        <f>(((M268/60)/60)/24)+DATE(1970,1,1)</f>
        <v>41983.25</v>
      </c>
      <c r="P268" t="b">
        <v>0</v>
      </c>
      <c r="Q268" t="b">
        <v>1</v>
      </c>
      <c r="R268" t="s">
        <v>159</v>
      </c>
      <c r="S268" t="str">
        <f>LEFT(R268,SEARCH("/",R268)-1)</f>
        <v>music</v>
      </c>
      <c r="T268" t="str">
        <f>RIGHT(R268, LEN(R268)-SEARCH("/",R268))</f>
        <v>jazz</v>
      </c>
    </row>
    <row r="269" spans="1:20" hidden="1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>(E269/D269)*100</f>
        <v>233.62012987012989</v>
      </c>
      <c r="G269" t="s">
        <v>20</v>
      </c>
      <c r="H269">
        <v>2768</v>
      </c>
      <c r="I269" s="6">
        <f>IFERROR(E269/H269,0)</f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>(((L269/60)/60)/24)+DATE(1970,1,1)</f>
        <v>41206.208333333336</v>
      </c>
      <c r="O269" s="10">
        <f>(((M269/60)/60)/24)+DATE(1970,1,1)</f>
        <v>41222.25</v>
      </c>
      <c r="P269" t="b">
        <v>0</v>
      </c>
      <c r="Q269" t="b">
        <v>0</v>
      </c>
      <c r="R269" t="s">
        <v>33</v>
      </c>
      <c r="S269" t="str">
        <f>LEFT(R269,SEARCH("/",R269)-1)</f>
        <v>theater</v>
      </c>
      <c r="T269" t="str">
        <f>RIGHT(R269, LEN(R269)-SEARCH("/",R269))</f>
        <v>plays</v>
      </c>
    </row>
    <row r="270" spans="1:20" hidden="1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>(E270/D270)*100</f>
        <v>180.53333333333333</v>
      </c>
      <c r="G270" t="s">
        <v>20</v>
      </c>
      <c r="H270">
        <v>48</v>
      </c>
      <c r="I270" s="6">
        <f>IFERROR(E270/H270,0)</f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f>(((L270/60)/60)/24)+DATE(1970,1,1)</f>
        <v>41186.208333333336</v>
      </c>
      <c r="O270" s="10">
        <f>(((M270/60)/60)/24)+DATE(1970,1,1)</f>
        <v>41232.25</v>
      </c>
      <c r="P270" t="b">
        <v>0</v>
      </c>
      <c r="Q270" t="b">
        <v>0</v>
      </c>
      <c r="R270" t="s">
        <v>42</v>
      </c>
      <c r="S270" t="str">
        <f>LEFT(R270,SEARCH("/",R270)-1)</f>
        <v>film &amp; video</v>
      </c>
      <c r="T270" t="str">
        <f>RIGHT(R270, LEN(R270)-SEARCH("/",R270))</f>
        <v>documentary</v>
      </c>
    </row>
    <row r="271" spans="1:20" hidden="1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>(E271/D271)*100</f>
        <v>252.62857142857143</v>
      </c>
      <c r="G271" t="s">
        <v>20</v>
      </c>
      <c r="H271">
        <v>87</v>
      </c>
      <c r="I271" s="6">
        <f>IFERROR(E271/H271,0)</f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>(((L271/60)/60)/24)+DATE(1970,1,1)</f>
        <v>43496.25</v>
      </c>
      <c r="O271" s="10">
        <f>(((M271/60)/60)/24)+DATE(1970,1,1)</f>
        <v>43517.25</v>
      </c>
      <c r="P271" t="b">
        <v>0</v>
      </c>
      <c r="Q271" t="b">
        <v>0</v>
      </c>
      <c r="R271" t="s">
        <v>269</v>
      </c>
      <c r="S271" t="str">
        <f>LEFT(R271,SEARCH("/",R271)-1)</f>
        <v>film &amp; video</v>
      </c>
      <c r="T271" t="str">
        <f>RIGHT(R271, LEN(R271)-SEARCH("/",R271))</f>
        <v>television</v>
      </c>
    </row>
    <row r="272" spans="1:20" hidden="1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>(E272/D272)*100</f>
        <v>27.176538240368025</v>
      </c>
      <c r="G272" t="s">
        <v>74</v>
      </c>
      <c r="H272">
        <v>1890</v>
      </c>
      <c r="I272" s="6">
        <f>IFERROR(E272/H272,0)</f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>(((L272/60)/60)/24)+DATE(1970,1,1)</f>
        <v>40514.25</v>
      </c>
      <c r="O272" s="10">
        <f>(((M272/60)/60)/24)+DATE(1970,1,1)</f>
        <v>40516.25</v>
      </c>
      <c r="P272" t="b">
        <v>0</v>
      </c>
      <c r="Q272" t="b">
        <v>0</v>
      </c>
      <c r="R272" t="s">
        <v>89</v>
      </c>
      <c r="S272" t="str">
        <f>LEFT(R272,SEARCH("/",R272)-1)</f>
        <v>games</v>
      </c>
      <c r="T272" t="str">
        <f>RIGHT(R272, LEN(R272)-SEARCH("/",R272))</f>
        <v>video games</v>
      </c>
    </row>
    <row r="273" spans="1:20" hidden="1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>(E273/D273)*100</f>
        <v>1.2706571242680547</v>
      </c>
      <c r="G273" t="s">
        <v>47</v>
      </c>
      <c r="H273">
        <v>61</v>
      </c>
      <c r="I273" s="6">
        <f>IFERROR(E273/H273,0)</f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>(((L273/60)/60)/24)+DATE(1970,1,1)</f>
        <v>42345.25</v>
      </c>
      <c r="O273" s="10">
        <f>(((M273/60)/60)/24)+DATE(1970,1,1)</f>
        <v>42376.25</v>
      </c>
      <c r="P273" t="b">
        <v>0</v>
      </c>
      <c r="Q273" t="b">
        <v>0</v>
      </c>
      <c r="R273" t="s">
        <v>122</v>
      </c>
      <c r="S273" t="str">
        <f>LEFT(R273,SEARCH("/",R273)-1)</f>
        <v>photography</v>
      </c>
      <c r="T273" t="str">
        <f>RIGHT(R273, LEN(R273)-SEARCH("/",R273))</f>
        <v>photography books</v>
      </c>
    </row>
    <row r="274" spans="1:20" hidden="1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>(E274/D274)*100</f>
        <v>304.0097847358121</v>
      </c>
      <c r="G274" t="s">
        <v>20</v>
      </c>
      <c r="H274">
        <v>1894</v>
      </c>
      <c r="I274" s="6">
        <f>IFERROR(E274/H274,0)</f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f>(((L274/60)/60)/24)+DATE(1970,1,1)</f>
        <v>43656.208333333328</v>
      </c>
      <c r="O274" s="10">
        <f>(((M274/60)/60)/24)+DATE(1970,1,1)</f>
        <v>43681.208333333328</v>
      </c>
      <c r="P274" t="b">
        <v>0</v>
      </c>
      <c r="Q274" t="b">
        <v>1</v>
      </c>
      <c r="R274" t="s">
        <v>33</v>
      </c>
      <c r="S274" t="str">
        <f>LEFT(R274,SEARCH("/",R274)-1)</f>
        <v>theater</v>
      </c>
      <c r="T274" t="str">
        <f>RIGHT(R274, LEN(R274)-SEARCH("/",R274))</f>
        <v>plays</v>
      </c>
    </row>
    <row r="275" spans="1:20" hidden="1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>(E275/D275)*100</f>
        <v>137.23076923076923</v>
      </c>
      <c r="G275" t="s">
        <v>20</v>
      </c>
      <c r="H275">
        <v>282</v>
      </c>
      <c r="I275" s="6">
        <f>IFERROR(E275/H275,0)</f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>(((L275/60)/60)/24)+DATE(1970,1,1)</f>
        <v>42995.208333333328</v>
      </c>
      <c r="O275" s="10">
        <f>(((M275/60)/60)/24)+DATE(1970,1,1)</f>
        <v>42998.208333333328</v>
      </c>
      <c r="P275" t="b">
        <v>0</v>
      </c>
      <c r="Q275" t="b">
        <v>0</v>
      </c>
      <c r="R275" t="s">
        <v>33</v>
      </c>
      <c r="S275" t="str">
        <f>LEFT(R275,SEARCH("/",R275)-1)</f>
        <v>theater</v>
      </c>
      <c r="T275" t="str">
        <f>RIGHT(R275, LEN(R275)-SEARCH("/",R275))</f>
        <v>plays</v>
      </c>
    </row>
    <row r="276" spans="1:20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>(E276/D276)*100</f>
        <v>32.208333333333336</v>
      </c>
      <c r="G276" t="s">
        <v>14</v>
      </c>
      <c r="H276">
        <v>15</v>
      </c>
      <c r="I276" s="6">
        <f>IFERROR(E276/H276,0)</f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>(((L276/60)/60)/24)+DATE(1970,1,1)</f>
        <v>43045.25</v>
      </c>
      <c r="O276" s="10">
        <f>(((M276/60)/60)/24)+DATE(1970,1,1)</f>
        <v>43050.25</v>
      </c>
      <c r="P276" t="b">
        <v>0</v>
      </c>
      <c r="Q276" t="b">
        <v>0</v>
      </c>
      <c r="R276" t="s">
        <v>33</v>
      </c>
      <c r="S276" t="str">
        <f>LEFT(R276,SEARCH("/",R276)-1)</f>
        <v>theater</v>
      </c>
      <c r="T276" t="str">
        <f>RIGHT(R276, LEN(R276)-SEARCH("/",R276))</f>
        <v>plays</v>
      </c>
    </row>
    <row r="277" spans="1:20" hidden="1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>(E277/D277)*100</f>
        <v>241.51282051282053</v>
      </c>
      <c r="G277" t="s">
        <v>20</v>
      </c>
      <c r="H277">
        <v>116</v>
      </c>
      <c r="I277" s="6">
        <f>IFERROR(E277/H277,0)</f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>(((L277/60)/60)/24)+DATE(1970,1,1)</f>
        <v>43561.208333333328</v>
      </c>
      <c r="O277" s="10">
        <f>(((M277/60)/60)/24)+DATE(1970,1,1)</f>
        <v>43569.208333333328</v>
      </c>
      <c r="P277" t="b">
        <v>0</v>
      </c>
      <c r="Q277" t="b">
        <v>0</v>
      </c>
      <c r="R277" t="s">
        <v>206</v>
      </c>
      <c r="S277" t="str">
        <f>LEFT(R277,SEARCH("/",R277)-1)</f>
        <v>publishing</v>
      </c>
      <c r="T277" t="str">
        <f>RIGHT(R277, LEN(R277)-SEARCH("/",R277))</f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>(E278/D278)*100</f>
        <v>96.8</v>
      </c>
      <c r="G278" t="s">
        <v>14</v>
      </c>
      <c r="H278">
        <v>133</v>
      </c>
      <c r="I278" s="6">
        <f>IFERROR(E278/H278,0)</f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>(((L278/60)/60)/24)+DATE(1970,1,1)</f>
        <v>41018.208333333336</v>
      </c>
      <c r="O278" s="10">
        <f>(((M278/60)/60)/24)+DATE(1970,1,1)</f>
        <v>41023.208333333336</v>
      </c>
      <c r="P278" t="b">
        <v>0</v>
      </c>
      <c r="Q278" t="b">
        <v>1</v>
      </c>
      <c r="R278" t="s">
        <v>89</v>
      </c>
      <c r="S278" t="str">
        <f>LEFT(R278,SEARCH("/",R278)-1)</f>
        <v>games</v>
      </c>
      <c r="T278" t="str">
        <f>RIGHT(R278, LEN(R278)-SEARCH("/",R278))</f>
        <v>video games</v>
      </c>
    </row>
    <row r="279" spans="1:20" hidden="1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>(E279/D279)*100</f>
        <v>1066.4285714285716</v>
      </c>
      <c r="G279" t="s">
        <v>20</v>
      </c>
      <c r="H279">
        <v>83</v>
      </c>
      <c r="I279" s="6">
        <f>IFERROR(E279/H279,0)</f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f>(((L279/60)/60)/24)+DATE(1970,1,1)</f>
        <v>40378.208333333336</v>
      </c>
      <c r="O279" s="10">
        <f>(((M279/60)/60)/24)+DATE(1970,1,1)</f>
        <v>40380.208333333336</v>
      </c>
      <c r="P279" t="b">
        <v>0</v>
      </c>
      <c r="Q279" t="b">
        <v>0</v>
      </c>
      <c r="R279" t="s">
        <v>33</v>
      </c>
      <c r="S279" t="str">
        <f>LEFT(R279,SEARCH("/",R279)-1)</f>
        <v>theater</v>
      </c>
      <c r="T279" t="str">
        <f>RIGHT(R279, LEN(R279)-SEARCH("/",R279))</f>
        <v>plays</v>
      </c>
    </row>
    <row r="280" spans="1:20" hidden="1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>(E280/D280)*100</f>
        <v>325.88888888888891</v>
      </c>
      <c r="G280" t="s">
        <v>20</v>
      </c>
      <c r="H280">
        <v>91</v>
      </c>
      <c r="I280" s="6">
        <f>IFERROR(E280/H280,0)</f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f>(((L280/60)/60)/24)+DATE(1970,1,1)</f>
        <v>41239.25</v>
      </c>
      <c r="O280" s="10">
        <f>(((M280/60)/60)/24)+DATE(1970,1,1)</f>
        <v>41264.25</v>
      </c>
      <c r="P280" t="b">
        <v>0</v>
      </c>
      <c r="Q280" t="b">
        <v>0</v>
      </c>
      <c r="R280" t="s">
        <v>28</v>
      </c>
      <c r="S280" t="str">
        <f>LEFT(R280,SEARCH("/",R280)-1)</f>
        <v>technology</v>
      </c>
      <c r="T280" t="str">
        <f>RIGHT(R280, LEN(R280)-SEARCH("/",R280))</f>
        <v>web</v>
      </c>
    </row>
    <row r="281" spans="1:20" hidden="1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>(E281/D281)*100</f>
        <v>170.70000000000002</v>
      </c>
      <c r="G281" t="s">
        <v>20</v>
      </c>
      <c r="H281">
        <v>546</v>
      </c>
      <c r="I281" s="6">
        <f>IFERROR(E281/H281,0)</f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f>(((L281/60)/60)/24)+DATE(1970,1,1)</f>
        <v>43346.208333333328</v>
      </c>
      <c r="O281" s="10">
        <f>(((M281/60)/60)/24)+DATE(1970,1,1)</f>
        <v>43349.208333333328</v>
      </c>
      <c r="P281" t="b">
        <v>0</v>
      </c>
      <c r="Q281" t="b">
        <v>0</v>
      </c>
      <c r="R281" t="s">
        <v>33</v>
      </c>
      <c r="S281" t="str">
        <f>LEFT(R281,SEARCH("/",R281)-1)</f>
        <v>theater</v>
      </c>
      <c r="T281" t="str">
        <f>RIGHT(R281, LEN(R281)-SEARCH("/",R281))</f>
        <v>plays</v>
      </c>
    </row>
    <row r="282" spans="1:20" hidden="1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>(E282/D282)*100</f>
        <v>581.44000000000005</v>
      </c>
      <c r="G282" t="s">
        <v>20</v>
      </c>
      <c r="H282">
        <v>393</v>
      </c>
      <c r="I282" s="6">
        <f>IFERROR(E282/H282,0)</f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>(((L282/60)/60)/24)+DATE(1970,1,1)</f>
        <v>43060.25</v>
      </c>
      <c r="O282" s="10">
        <f>(((M282/60)/60)/24)+DATE(1970,1,1)</f>
        <v>43066.25</v>
      </c>
      <c r="P282" t="b">
        <v>0</v>
      </c>
      <c r="Q282" t="b">
        <v>0</v>
      </c>
      <c r="R282" t="s">
        <v>71</v>
      </c>
      <c r="S282" t="str">
        <f>LEFT(R282,SEARCH("/",R282)-1)</f>
        <v>film &amp; video</v>
      </c>
      <c r="T282" t="str">
        <f>RIGHT(R282, LEN(R282)-SEARCH("/",R282))</f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>(E283/D283)*100</f>
        <v>91.520972644376897</v>
      </c>
      <c r="G283" t="s">
        <v>14</v>
      </c>
      <c r="H283">
        <v>2062</v>
      </c>
      <c r="I283" s="6">
        <f>IFERROR(E283/H283,0)</f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>(((L283/60)/60)/24)+DATE(1970,1,1)</f>
        <v>40979.25</v>
      </c>
      <c r="O283" s="10">
        <f>(((M283/60)/60)/24)+DATE(1970,1,1)</f>
        <v>41000.208333333336</v>
      </c>
      <c r="P283" t="b">
        <v>0</v>
      </c>
      <c r="Q283" t="b">
        <v>1</v>
      </c>
      <c r="R283" t="s">
        <v>33</v>
      </c>
      <c r="S283" t="str">
        <f>LEFT(R283,SEARCH("/",R283)-1)</f>
        <v>theater</v>
      </c>
      <c r="T283" t="str">
        <f>RIGHT(R283, LEN(R283)-SEARCH("/",R283))</f>
        <v>plays</v>
      </c>
    </row>
    <row r="284" spans="1:20" hidden="1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>(E284/D284)*100</f>
        <v>108.04761904761904</v>
      </c>
      <c r="G284" t="s">
        <v>20</v>
      </c>
      <c r="H284">
        <v>133</v>
      </c>
      <c r="I284" s="6">
        <f>IFERROR(E284/H284,0)</f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>(((L284/60)/60)/24)+DATE(1970,1,1)</f>
        <v>42701.25</v>
      </c>
      <c r="O284" s="10">
        <f>(((M284/60)/60)/24)+DATE(1970,1,1)</f>
        <v>42707.25</v>
      </c>
      <c r="P284" t="b">
        <v>0</v>
      </c>
      <c r="Q284" t="b">
        <v>1</v>
      </c>
      <c r="R284" t="s">
        <v>269</v>
      </c>
      <c r="S284" t="str">
        <f>LEFT(R284,SEARCH("/",R284)-1)</f>
        <v>film &amp; video</v>
      </c>
      <c r="T284" t="str">
        <f>RIGHT(R284, LEN(R284)-SEARCH("/",R284))</f>
        <v>television</v>
      </c>
    </row>
    <row r="285" spans="1:20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>(E285/D285)*100</f>
        <v>18.728395061728396</v>
      </c>
      <c r="G285" t="s">
        <v>14</v>
      </c>
      <c r="H285">
        <v>29</v>
      </c>
      <c r="I285" s="6">
        <f>IFERROR(E285/H285,0)</f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>(((L285/60)/60)/24)+DATE(1970,1,1)</f>
        <v>42520.208333333328</v>
      </c>
      <c r="O285" s="10">
        <f>(((M285/60)/60)/24)+DATE(1970,1,1)</f>
        <v>42525.208333333328</v>
      </c>
      <c r="P285" t="b">
        <v>0</v>
      </c>
      <c r="Q285" t="b">
        <v>0</v>
      </c>
      <c r="R285" t="s">
        <v>23</v>
      </c>
      <c r="S285" t="str">
        <f>LEFT(R285,SEARCH("/",R285)-1)</f>
        <v>music</v>
      </c>
      <c r="T285" t="str">
        <f>RIGHT(R285, LEN(R285)-SEARCH("/",R285))</f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>(E286/D286)*100</f>
        <v>83.193877551020407</v>
      </c>
      <c r="G286" t="s">
        <v>14</v>
      </c>
      <c r="H286">
        <v>132</v>
      </c>
      <c r="I286" s="6">
        <f>IFERROR(E286/H286,0)</f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>(((L286/60)/60)/24)+DATE(1970,1,1)</f>
        <v>41030.208333333336</v>
      </c>
      <c r="O286" s="10">
        <f>(((M286/60)/60)/24)+DATE(1970,1,1)</f>
        <v>41035.208333333336</v>
      </c>
      <c r="P286" t="b">
        <v>0</v>
      </c>
      <c r="Q286" t="b">
        <v>0</v>
      </c>
      <c r="R286" t="s">
        <v>28</v>
      </c>
      <c r="S286" t="str">
        <f>LEFT(R286,SEARCH("/",R286)-1)</f>
        <v>technology</v>
      </c>
      <c r="T286" t="str">
        <f>RIGHT(R286, LEN(R286)-SEARCH("/",R286))</f>
        <v>web</v>
      </c>
    </row>
    <row r="287" spans="1:20" hidden="1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>(E287/D287)*100</f>
        <v>706.33333333333337</v>
      </c>
      <c r="G287" t="s">
        <v>20</v>
      </c>
      <c r="H287">
        <v>254</v>
      </c>
      <c r="I287" s="6">
        <f>IFERROR(E287/H287,0)</f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f>(((L287/60)/60)/24)+DATE(1970,1,1)</f>
        <v>42623.208333333328</v>
      </c>
      <c r="O287" s="10">
        <f>(((M287/60)/60)/24)+DATE(1970,1,1)</f>
        <v>42661.208333333328</v>
      </c>
      <c r="P287" t="b">
        <v>0</v>
      </c>
      <c r="Q287" t="b">
        <v>0</v>
      </c>
      <c r="R287" t="s">
        <v>33</v>
      </c>
      <c r="S287" t="str">
        <f>LEFT(R287,SEARCH("/",R287)-1)</f>
        <v>theater</v>
      </c>
      <c r="T287" t="str">
        <f>RIGHT(R287, LEN(R287)-SEARCH("/",R287))</f>
        <v>plays</v>
      </c>
    </row>
    <row r="288" spans="1:20" hidden="1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>(E288/D288)*100</f>
        <v>17.446030330062445</v>
      </c>
      <c r="G288" t="s">
        <v>74</v>
      </c>
      <c r="H288">
        <v>184</v>
      </c>
      <c r="I288" s="6">
        <f>IFERROR(E288/H288,0)</f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>(((L288/60)/60)/24)+DATE(1970,1,1)</f>
        <v>42697.25</v>
      </c>
      <c r="O288" s="10">
        <f>(((M288/60)/60)/24)+DATE(1970,1,1)</f>
        <v>42704.25</v>
      </c>
      <c r="P288" t="b">
        <v>0</v>
      </c>
      <c r="Q288" t="b">
        <v>0</v>
      </c>
      <c r="R288" t="s">
        <v>33</v>
      </c>
      <c r="S288" t="str">
        <f>LEFT(R288,SEARCH("/",R288)-1)</f>
        <v>theater</v>
      </c>
      <c r="T288" t="str">
        <f>RIGHT(R288, LEN(R288)-SEARCH("/",R288))</f>
        <v>plays</v>
      </c>
    </row>
    <row r="289" spans="1:20" hidden="1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>(E289/D289)*100</f>
        <v>209.73015873015873</v>
      </c>
      <c r="G289" t="s">
        <v>20</v>
      </c>
      <c r="H289">
        <v>176</v>
      </c>
      <c r="I289" s="6">
        <f>IFERROR(E289/H289,0)</f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>(((L289/60)/60)/24)+DATE(1970,1,1)</f>
        <v>42122.208333333328</v>
      </c>
      <c r="O289" s="10">
        <f>(((M289/60)/60)/24)+DATE(1970,1,1)</f>
        <v>42122.208333333328</v>
      </c>
      <c r="P289" t="b">
        <v>0</v>
      </c>
      <c r="Q289" t="b">
        <v>0</v>
      </c>
      <c r="R289" t="s">
        <v>50</v>
      </c>
      <c r="S289" t="str">
        <f>LEFT(R289,SEARCH("/",R289)-1)</f>
        <v>music</v>
      </c>
      <c r="T289" t="str">
        <f>RIGHT(R289, LEN(R289)-SEARCH("/",R289))</f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>(E290/D290)*100</f>
        <v>97.785714285714292</v>
      </c>
      <c r="G290" t="s">
        <v>14</v>
      </c>
      <c r="H290">
        <v>137</v>
      </c>
      <c r="I290" s="6">
        <f>IFERROR(E290/H290,0)</f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>(((L290/60)/60)/24)+DATE(1970,1,1)</f>
        <v>40982.208333333336</v>
      </c>
      <c r="O290" s="10">
        <f>(((M290/60)/60)/24)+DATE(1970,1,1)</f>
        <v>40983.208333333336</v>
      </c>
      <c r="P290" t="b">
        <v>0</v>
      </c>
      <c r="Q290" t="b">
        <v>1</v>
      </c>
      <c r="R290" t="s">
        <v>148</v>
      </c>
      <c r="S290" t="str">
        <f>LEFT(R290,SEARCH("/",R290)-1)</f>
        <v>music</v>
      </c>
      <c r="T290" t="str">
        <f>RIGHT(R290, LEN(R290)-SEARCH("/",R290))</f>
        <v>metal</v>
      </c>
    </row>
    <row r="291" spans="1:20" hidden="1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>(E291/D291)*100</f>
        <v>1684.25</v>
      </c>
      <c r="G291" t="s">
        <v>20</v>
      </c>
      <c r="H291">
        <v>337</v>
      </c>
      <c r="I291" s="6">
        <f>IFERROR(E291/H291,0)</f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>(((L291/60)/60)/24)+DATE(1970,1,1)</f>
        <v>42219.208333333328</v>
      </c>
      <c r="O291" s="10">
        <f>(((M291/60)/60)/24)+DATE(1970,1,1)</f>
        <v>42222.208333333328</v>
      </c>
      <c r="P291" t="b">
        <v>0</v>
      </c>
      <c r="Q291" t="b">
        <v>0</v>
      </c>
      <c r="R291" t="s">
        <v>33</v>
      </c>
      <c r="S291" t="str">
        <f>LEFT(R291,SEARCH("/",R291)-1)</f>
        <v>theater</v>
      </c>
      <c r="T291" t="str">
        <f>RIGHT(R291, LEN(R291)-SEARCH("/",R291))</f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>(E292/D292)*100</f>
        <v>54.402135231316727</v>
      </c>
      <c r="G292" t="s">
        <v>14</v>
      </c>
      <c r="H292">
        <v>908</v>
      </c>
      <c r="I292" s="6">
        <f>IFERROR(E292/H292,0)</f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>(((L292/60)/60)/24)+DATE(1970,1,1)</f>
        <v>41404.208333333336</v>
      </c>
      <c r="O292" s="10">
        <f>(((M292/60)/60)/24)+DATE(1970,1,1)</f>
        <v>41436.208333333336</v>
      </c>
      <c r="P292" t="b">
        <v>0</v>
      </c>
      <c r="Q292" t="b">
        <v>1</v>
      </c>
      <c r="R292" t="s">
        <v>42</v>
      </c>
      <c r="S292" t="str">
        <f>LEFT(R292,SEARCH("/",R292)-1)</f>
        <v>film &amp; video</v>
      </c>
      <c r="T292" t="str">
        <f>RIGHT(R292, LEN(R292)-SEARCH("/",R292))</f>
        <v>documentary</v>
      </c>
    </row>
    <row r="293" spans="1:20" hidden="1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>(E293/D293)*100</f>
        <v>456.61111111111109</v>
      </c>
      <c r="G293" t="s">
        <v>20</v>
      </c>
      <c r="H293">
        <v>107</v>
      </c>
      <c r="I293" s="6">
        <f>IFERROR(E293/H293,0)</f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>(((L293/60)/60)/24)+DATE(1970,1,1)</f>
        <v>40831.208333333336</v>
      </c>
      <c r="O293" s="10">
        <f>(((M293/60)/60)/24)+DATE(1970,1,1)</f>
        <v>40835.208333333336</v>
      </c>
      <c r="P293" t="b">
        <v>1</v>
      </c>
      <c r="Q293" t="b">
        <v>0</v>
      </c>
      <c r="R293" t="s">
        <v>28</v>
      </c>
      <c r="S293" t="str">
        <f>LEFT(R293,SEARCH("/",R293)-1)</f>
        <v>technology</v>
      </c>
      <c r="T293" t="str">
        <f>RIGHT(R293, LEN(R293)-SEARCH("/",R293))</f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>(E294/D294)*100</f>
        <v>9.8219178082191778</v>
      </c>
      <c r="G294" t="s">
        <v>14</v>
      </c>
      <c r="H294">
        <v>10</v>
      </c>
      <c r="I294" s="6">
        <f>IFERROR(E294/H294,0)</f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>(((L294/60)/60)/24)+DATE(1970,1,1)</f>
        <v>40984.208333333336</v>
      </c>
      <c r="O294" s="10">
        <f>(((M294/60)/60)/24)+DATE(1970,1,1)</f>
        <v>41002.208333333336</v>
      </c>
      <c r="P294" t="b">
        <v>0</v>
      </c>
      <c r="Q294" t="b">
        <v>0</v>
      </c>
      <c r="R294" t="s">
        <v>17</v>
      </c>
      <c r="S294" t="str">
        <f>LEFT(R294,SEARCH("/",R294)-1)</f>
        <v>food</v>
      </c>
      <c r="T294" t="str">
        <f>RIGHT(R294, LEN(R294)-SEARCH("/",R294))</f>
        <v>food trucks</v>
      </c>
    </row>
    <row r="295" spans="1:20" hidden="1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>(E295/D295)*100</f>
        <v>16.384615384615383</v>
      </c>
      <c r="G295" t="s">
        <v>74</v>
      </c>
      <c r="H295">
        <v>32</v>
      </c>
      <c r="I295" s="6">
        <f>IFERROR(E295/H295,0)</f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>(((L295/60)/60)/24)+DATE(1970,1,1)</f>
        <v>40456.208333333336</v>
      </c>
      <c r="O295" s="10">
        <f>(((M295/60)/60)/24)+DATE(1970,1,1)</f>
        <v>40465.208333333336</v>
      </c>
      <c r="P295" t="b">
        <v>0</v>
      </c>
      <c r="Q295" t="b">
        <v>0</v>
      </c>
      <c r="R295" t="s">
        <v>33</v>
      </c>
      <c r="S295" t="str">
        <f>LEFT(R295,SEARCH("/",R295)-1)</f>
        <v>theater</v>
      </c>
      <c r="T295" t="str">
        <f>RIGHT(R295, LEN(R295)-SEARCH("/",R295))</f>
        <v>plays</v>
      </c>
    </row>
    <row r="296" spans="1:20" hidden="1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>(E296/D296)*100</f>
        <v>1339.6666666666667</v>
      </c>
      <c r="G296" t="s">
        <v>20</v>
      </c>
      <c r="H296">
        <v>183</v>
      </c>
      <c r="I296" s="6">
        <f>IFERROR(E296/H296,0)</f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>(((L296/60)/60)/24)+DATE(1970,1,1)</f>
        <v>43399.208333333328</v>
      </c>
      <c r="O296" s="10">
        <f>(((M296/60)/60)/24)+DATE(1970,1,1)</f>
        <v>43411.25</v>
      </c>
      <c r="P296" t="b">
        <v>0</v>
      </c>
      <c r="Q296" t="b">
        <v>0</v>
      </c>
      <c r="R296" t="s">
        <v>33</v>
      </c>
      <c r="S296" t="str">
        <f>LEFT(R296,SEARCH("/",R296)-1)</f>
        <v>theater</v>
      </c>
      <c r="T296" t="str">
        <f>RIGHT(R296, LEN(R296)-SEARCH("/",R296))</f>
        <v>plays</v>
      </c>
    </row>
    <row r="297" spans="1:20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>(E297/D297)*100</f>
        <v>35.650077760497666</v>
      </c>
      <c r="G297" t="s">
        <v>14</v>
      </c>
      <c r="H297">
        <v>1910</v>
      </c>
      <c r="I297" s="6">
        <f>IFERROR(E297/H297,0)</f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>(((L297/60)/60)/24)+DATE(1970,1,1)</f>
        <v>41562.208333333336</v>
      </c>
      <c r="O297" s="10">
        <f>(((M297/60)/60)/24)+DATE(1970,1,1)</f>
        <v>41587.25</v>
      </c>
      <c r="P297" t="b">
        <v>0</v>
      </c>
      <c r="Q297" t="b">
        <v>0</v>
      </c>
      <c r="R297" t="s">
        <v>33</v>
      </c>
      <c r="S297" t="str">
        <f>LEFT(R297,SEARCH("/",R297)-1)</f>
        <v>theater</v>
      </c>
      <c r="T297" t="str">
        <f>RIGHT(R297, LEN(R297)-SEARCH("/",R297))</f>
        <v>plays</v>
      </c>
    </row>
    <row r="298" spans="1:20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>(E298/D298)*100</f>
        <v>54.950819672131146</v>
      </c>
      <c r="G298" t="s">
        <v>14</v>
      </c>
      <c r="H298">
        <v>38</v>
      </c>
      <c r="I298" s="6">
        <f>IFERROR(E298/H298,0)</f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>(((L298/60)/60)/24)+DATE(1970,1,1)</f>
        <v>43493.25</v>
      </c>
      <c r="O298" s="10">
        <f>(((M298/60)/60)/24)+DATE(1970,1,1)</f>
        <v>43515.25</v>
      </c>
      <c r="P298" t="b">
        <v>0</v>
      </c>
      <c r="Q298" t="b">
        <v>0</v>
      </c>
      <c r="R298" t="s">
        <v>33</v>
      </c>
      <c r="S298" t="str">
        <f>LEFT(R298,SEARCH("/",R298)-1)</f>
        <v>theater</v>
      </c>
      <c r="T298" t="str">
        <f>RIGHT(R298, LEN(R298)-SEARCH("/",R298))</f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>(E299/D299)*100</f>
        <v>94.236111111111114</v>
      </c>
      <c r="G299" t="s">
        <v>14</v>
      </c>
      <c r="H299">
        <v>104</v>
      </c>
      <c r="I299" s="6">
        <f>IFERROR(E299/H299,0)</f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>(((L299/60)/60)/24)+DATE(1970,1,1)</f>
        <v>41653.25</v>
      </c>
      <c r="O299" s="10">
        <f>(((M299/60)/60)/24)+DATE(1970,1,1)</f>
        <v>41662.25</v>
      </c>
      <c r="P299" t="b">
        <v>0</v>
      </c>
      <c r="Q299" t="b">
        <v>1</v>
      </c>
      <c r="R299" t="s">
        <v>33</v>
      </c>
      <c r="S299" t="str">
        <f>LEFT(R299,SEARCH("/",R299)-1)</f>
        <v>theater</v>
      </c>
      <c r="T299" t="str">
        <f>RIGHT(R299, LEN(R299)-SEARCH("/",R299))</f>
        <v>plays</v>
      </c>
    </row>
    <row r="300" spans="1:20" hidden="1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>(E300/D300)*100</f>
        <v>143.91428571428571</v>
      </c>
      <c r="G300" t="s">
        <v>20</v>
      </c>
      <c r="H300">
        <v>72</v>
      </c>
      <c r="I300" s="6">
        <f>IFERROR(E300/H300,0)</f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>(((L300/60)/60)/24)+DATE(1970,1,1)</f>
        <v>42426.25</v>
      </c>
      <c r="O300" s="10">
        <f>(((M300/60)/60)/24)+DATE(1970,1,1)</f>
        <v>42444.208333333328</v>
      </c>
      <c r="P300" t="b">
        <v>0</v>
      </c>
      <c r="Q300" t="b">
        <v>1</v>
      </c>
      <c r="R300" t="s">
        <v>23</v>
      </c>
      <c r="S300" t="str">
        <f>LEFT(R300,SEARCH("/",R300)-1)</f>
        <v>music</v>
      </c>
      <c r="T300" t="str">
        <f>RIGHT(R300, LEN(R300)-SEARCH("/",R300))</f>
        <v>rock</v>
      </c>
    </row>
    <row r="301" spans="1:20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>(E301/D301)*100</f>
        <v>51.421052631578945</v>
      </c>
      <c r="G301" t="s">
        <v>14</v>
      </c>
      <c r="H301">
        <v>49</v>
      </c>
      <c r="I301" s="6">
        <f>IFERROR(E301/H301,0)</f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>(((L301/60)/60)/24)+DATE(1970,1,1)</f>
        <v>42432.25</v>
      </c>
      <c r="O301" s="10">
        <f>(((M301/60)/60)/24)+DATE(1970,1,1)</f>
        <v>42488.208333333328</v>
      </c>
      <c r="P301" t="b">
        <v>0</v>
      </c>
      <c r="Q301" t="b">
        <v>0</v>
      </c>
      <c r="R301" t="s">
        <v>17</v>
      </c>
      <c r="S301" t="str">
        <f>LEFT(R301,SEARCH("/",R301)-1)</f>
        <v>food</v>
      </c>
      <c r="T301" t="str">
        <f>RIGHT(R301, LEN(R301)-SEARCH("/",R301))</f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>(E302/D302)*100</f>
        <v>5</v>
      </c>
      <c r="G302" t="s">
        <v>14</v>
      </c>
      <c r="H302">
        <v>1</v>
      </c>
      <c r="I302" s="6">
        <f>IFERROR(E302/H302,0)</f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>(((L302/60)/60)/24)+DATE(1970,1,1)</f>
        <v>42977.208333333328</v>
      </c>
      <c r="O302" s="10">
        <f>(((M302/60)/60)/24)+DATE(1970,1,1)</f>
        <v>42978.208333333328</v>
      </c>
      <c r="P302" t="b">
        <v>0</v>
      </c>
      <c r="Q302" t="b">
        <v>1</v>
      </c>
      <c r="R302" t="s">
        <v>68</v>
      </c>
      <c r="S302" t="str">
        <f>LEFT(R302,SEARCH("/",R302)-1)</f>
        <v>publishing</v>
      </c>
      <c r="T302" t="str">
        <f>RIGHT(R302, LEN(R302)-SEARCH("/",R302))</f>
        <v>nonfiction</v>
      </c>
    </row>
    <row r="303" spans="1:20" hidden="1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>(E303/D303)*100</f>
        <v>1344.6666666666667</v>
      </c>
      <c r="G303" t="s">
        <v>20</v>
      </c>
      <c r="H303">
        <v>295</v>
      </c>
      <c r="I303" s="6">
        <f>IFERROR(E303/H303,0)</f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f>(((L303/60)/60)/24)+DATE(1970,1,1)</f>
        <v>42061.25</v>
      </c>
      <c r="O303" s="10">
        <f>(((M303/60)/60)/24)+DATE(1970,1,1)</f>
        <v>42078.208333333328</v>
      </c>
      <c r="P303" t="b">
        <v>0</v>
      </c>
      <c r="Q303" t="b">
        <v>0</v>
      </c>
      <c r="R303" t="s">
        <v>42</v>
      </c>
      <c r="S303" t="str">
        <f>LEFT(R303,SEARCH("/",R303)-1)</f>
        <v>film &amp; video</v>
      </c>
      <c r="T303" t="str">
        <f>RIGHT(R303, LEN(R303)-SEARCH("/",R303))</f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>(E304/D304)*100</f>
        <v>31.844940867279899</v>
      </c>
      <c r="G304" t="s">
        <v>14</v>
      </c>
      <c r="H304">
        <v>245</v>
      </c>
      <c r="I304" s="6">
        <f>IFERROR(E304/H304,0)</f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>(((L304/60)/60)/24)+DATE(1970,1,1)</f>
        <v>43345.208333333328</v>
      </c>
      <c r="O304" s="10">
        <f>(((M304/60)/60)/24)+DATE(1970,1,1)</f>
        <v>43359.208333333328</v>
      </c>
      <c r="P304" t="b">
        <v>0</v>
      </c>
      <c r="Q304" t="b">
        <v>0</v>
      </c>
      <c r="R304" t="s">
        <v>33</v>
      </c>
      <c r="S304" t="str">
        <f>LEFT(R304,SEARCH("/",R304)-1)</f>
        <v>theater</v>
      </c>
      <c r="T304" t="str">
        <f>RIGHT(R304, LEN(R304)-SEARCH("/",R304))</f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>(E305/D305)*100</f>
        <v>82.617647058823536</v>
      </c>
      <c r="G305" t="s">
        <v>14</v>
      </c>
      <c r="H305">
        <v>32</v>
      </c>
      <c r="I305" s="6">
        <f>IFERROR(E305/H305,0)</f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>(((L305/60)/60)/24)+DATE(1970,1,1)</f>
        <v>42376.25</v>
      </c>
      <c r="O305" s="10">
        <f>(((M305/60)/60)/24)+DATE(1970,1,1)</f>
        <v>42381.25</v>
      </c>
      <c r="P305" t="b">
        <v>0</v>
      </c>
      <c r="Q305" t="b">
        <v>0</v>
      </c>
      <c r="R305" t="s">
        <v>60</v>
      </c>
      <c r="S305" t="str">
        <f>LEFT(R305,SEARCH("/",R305)-1)</f>
        <v>music</v>
      </c>
      <c r="T305" t="str">
        <f>RIGHT(R305, LEN(R305)-SEARCH("/",R305))</f>
        <v>indie rock</v>
      </c>
    </row>
    <row r="306" spans="1:20" hidden="1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>(E306/D306)*100</f>
        <v>546.14285714285722</v>
      </c>
      <c r="G306" t="s">
        <v>20</v>
      </c>
      <c r="H306">
        <v>142</v>
      </c>
      <c r="I306" s="6">
        <f>IFERROR(E306/H306,0)</f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f>(((L306/60)/60)/24)+DATE(1970,1,1)</f>
        <v>42589.208333333328</v>
      </c>
      <c r="O306" s="10">
        <f>(((M306/60)/60)/24)+DATE(1970,1,1)</f>
        <v>42630.208333333328</v>
      </c>
      <c r="P306" t="b">
        <v>0</v>
      </c>
      <c r="Q306" t="b">
        <v>0</v>
      </c>
      <c r="R306" t="s">
        <v>42</v>
      </c>
      <c r="S306" t="str">
        <f>LEFT(R306,SEARCH("/",R306)-1)</f>
        <v>film &amp; video</v>
      </c>
      <c r="T306" t="str">
        <f>RIGHT(R306, LEN(R306)-SEARCH("/",R306))</f>
        <v>documentary</v>
      </c>
    </row>
    <row r="307" spans="1:20" hidden="1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>(E307/D307)*100</f>
        <v>286.21428571428572</v>
      </c>
      <c r="G307" t="s">
        <v>20</v>
      </c>
      <c r="H307">
        <v>85</v>
      </c>
      <c r="I307" s="6">
        <f>IFERROR(E307/H307,0)</f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>(((L307/60)/60)/24)+DATE(1970,1,1)</f>
        <v>42448.208333333328</v>
      </c>
      <c r="O307" s="10">
        <f>(((M307/60)/60)/24)+DATE(1970,1,1)</f>
        <v>42489.208333333328</v>
      </c>
      <c r="P307" t="b">
        <v>0</v>
      </c>
      <c r="Q307" t="b">
        <v>0</v>
      </c>
      <c r="R307" t="s">
        <v>33</v>
      </c>
      <c r="S307" t="str">
        <f>LEFT(R307,SEARCH("/",R307)-1)</f>
        <v>theater</v>
      </c>
      <c r="T307" t="str">
        <f>RIGHT(R307, LEN(R307)-SEARCH("/",R307))</f>
        <v>plays</v>
      </c>
    </row>
    <row r="308" spans="1:20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>(E308/D308)*100</f>
        <v>7.9076923076923071</v>
      </c>
      <c r="G308" t="s">
        <v>14</v>
      </c>
      <c r="H308">
        <v>7</v>
      </c>
      <c r="I308" s="6">
        <f>IFERROR(E308/H308,0)</f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>(((L308/60)/60)/24)+DATE(1970,1,1)</f>
        <v>42930.208333333328</v>
      </c>
      <c r="O308" s="10">
        <f>(((M308/60)/60)/24)+DATE(1970,1,1)</f>
        <v>42933.208333333328</v>
      </c>
      <c r="P308" t="b">
        <v>0</v>
      </c>
      <c r="Q308" t="b">
        <v>1</v>
      </c>
      <c r="R308" t="s">
        <v>33</v>
      </c>
      <c r="S308" t="str">
        <f>LEFT(R308,SEARCH("/",R308)-1)</f>
        <v>theater</v>
      </c>
      <c r="T308" t="str">
        <f>RIGHT(R308, LEN(R308)-SEARCH("/",R308))</f>
        <v>plays</v>
      </c>
    </row>
    <row r="309" spans="1:20" hidden="1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>(E309/D309)*100</f>
        <v>132.13677811550153</v>
      </c>
      <c r="G309" t="s">
        <v>20</v>
      </c>
      <c r="H309">
        <v>659</v>
      </c>
      <c r="I309" s="6">
        <f>IFERROR(E309/H309,0)</f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>(((L309/60)/60)/24)+DATE(1970,1,1)</f>
        <v>41066.208333333336</v>
      </c>
      <c r="O309" s="10">
        <f>(((M309/60)/60)/24)+DATE(1970,1,1)</f>
        <v>41086.208333333336</v>
      </c>
      <c r="P309" t="b">
        <v>0</v>
      </c>
      <c r="Q309" t="b">
        <v>1</v>
      </c>
      <c r="R309" t="s">
        <v>119</v>
      </c>
      <c r="S309" t="str">
        <f>LEFT(R309,SEARCH("/",R309)-1)</f>
        <v>publishing</v>
      </c>
      <c r="T309" t="str">
        <f>RIGHT(R309, LEN(R309)-SEARCH("/",R309))</f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>(E310/D310)*100</f>
        <v>74.077834179357026</v>
      </c>
      <c r="G310" t="s">
        <v>14</v>
      </c>
      <c r="H310">
        <v>803</v>
      </c>
      <c r="I310" s="6">
        <f>IFERROR(E310/H310,0)</f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>(((L310/60)/60)/24)+DATE(1970,1,1)</f>
        <v>40651.208333333336</v>
      </c>
      <c r="O310" s="10">
        <f>(((M310/60)/60)/24)+DATE(1970,1,1)</f>
        <v>40652.208333333336</v>
      </c>
      <c r="P310" t="b">
        <v>0</v>
      </c>
      <c r="Q310" t="b">
        <v>0</v>
      </c>
      <c r="R310" t="s">
        <v>33</v>
      </c>
      <c r="S310" t="str">
        <f>LEFT(R310,SEARCH("/",R310)-1)</f>
        <v>theater</v>
      </c>
      <c r="T310" t="str">
        <f>RIGHT(R310, LEN(R310)-SEARCH("/",R310))</f>
        <v>plays</v>
      </c>
    </row>
    <row r="311" spans="1:20" hidden="1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>(E311/D311)*100</f>
        <v>75.292682926829272</v>
      </c>
      <c r="G311" t="s">
        <v>74</v>
      </c>
      <c r="H311">
        <v>75</v>
      </c>
      <c r="I311" s="6">
        <f>IFERROR(E311/H311,0)</f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>(((L311/60)/60)/24)+DATE(1970,1,1)</f>
        <v>40807.208333333336</v>
      </c>
      <c r="O311" s="10">
        <f>(((M311/60)/60)/24)+DATE(1970,1,1)</f>
        <v>40827.208333333336</v>
      </c>
      <c r="P311" t="b">
        <v>0</v>
      </c>
      <c r="Q311" t="b">
        <v>1</v>
      </c>
      <c r="R311" t="s">
        <v>60</v>
      </c>
      <c r="S311" t="str">
        <f>LEFT(R311,SEARCH("/",R311)-1)</f>
        <v>music</v>
      </c>
      <c r="T311" t="str">
        <f>RIGHT(R311, LEN(R311)-SEARCH("/",R311))</f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>(E312/D312)*100</f>
        <v>20.333333333333332</v>
      </c>
      <c r="G312" t="s">
        <v>14</v>
      </c>
      <c r="H312">
        <v>16</v>
      </c>
      <c r="I312" s="6">
        <f>IFERROR(E312/H312,0)</f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>(((L312/60)/60)/24)+DATE(1970,1,1)</f>
        <v>40277.208333333336</v>
      </c>
      <c r="O312" s="10">
        <f>(((M312/60)/60)/24)+DATE(1970,1,1)</f>
        <v>40293.208333333336</v>
      </c>
      <c r="P312" t="b">
        <v>0</v>
      </c>
      <c r="Q312" t="b">
        <v>0</v>
      </c>
      <c r="R312" t="s">
        <v>89</v>
      </c>
      <c r="S312" t="str">
        <f>LEFT(R312,SEARCH("/",R312)-1)</f>
        <v>games</v>
      </c>
      <c r="T312" t="str">
        <f>RIGHT(R312, LEN(R312)-SEARCH("/",R312))</f>
        <v>video games</v>
      </c>
    </row>
    <row r="313" spans="1:20" hidden="1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>(E313/D313)*100</f>
        <v>203.36507936507937</v>
      </c>
      <c r="G313" t="s">
        <v>20</v>
      </c>
      <c r="H313">
        <v>121</v>
      </c>
      <c r="I313" s="6">
        <f>IFERROR(E313/H313,0)</f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f>(((L313/60)/60)/24)+DATE(1970,1,1)</f>
        <v>40590.25</v>
      </c>
      <c r="O313" s="10">
        <f>(((M313/60)/60)/24)+DATE(1970,1,1)</f>
        <v>40602.25</v>
      </c>
      <c r="P313" t="b">
        <v>0</v>
      </c>
      <c r="Q313" t="b">
        <v>0</v>
      </c>
      <c r="R313" t="s">
        <v>33</v>
      </c>
      <c r="S313" t="str">
        <f>LEFT(R313,SEARCH("/",R313)-1)</f>
        <v>theater</v>
      </c>
      <c r="T313" t="str">
        <f>RIGHT(R313, LEN(R313)-SEARCH("/",R313))</f>
        <v>plays</v>
      </c>
    </row>
    <row r="314" spans="1:20" hidden="1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>(E314/D314)*100</f>
        <v>310.2284263959391</v>
      </c>
      <c r="G314" t="s">
        <v>20</v>
      </c>
      <c r="H314">
        <v>3742</v>
      </c>
      <c r="I314" s="6">
        <f>IFERROR(E314/H314,0)</f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f>(((L314/60)/60)/24)+DATE(1970,1,1)</f>
        <v>41572.208333333336</v>
      </c>
      <c r="O314" s="10">
        <f>(((M314/60)/60)/24)+DATE(1970,1,1)</f>
        <v>41579.208333333336</v>
      </c>
      <c r="P314" t="b">
        <v>0</v>
      </c>
      <c r="Q314" t="b">
        <v>0</v>
      </c>
      <c r="R314" t="s">
        <v>33</v>
      </c>
      <c r="S314" t="str">
        <f>LEFT(R314,SEARCH("/",R314)-1)</f>
        <v>theater</v>
      </c>
      <c r="T314" t="str">
        <f>RIGHT(R314, LEN(R314)-SEARCH("/",R314))</f>
        <v>plays</v>
      </c>
    </row>
    <row r="315" spans="1:20" hidden="1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>(E315/D315)*100</f>
        <v>395.31818181818181</v>
      </c>
      <c r="G315" t="s">
        <v>20</v>
      </c>
      <c r="H315">
        <v>223</v>
      </c>
      <c r="I315" s="6">
        <f>IFERROR(E315/H315,0)</f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>(((L315/60)/60)/24)+DATE(1970,1,1)</f>
        <v>40966.25</v>
      </c>
      <c r="O315" s="10">
        <f>(((M315/60)/60)/24)+DATE(1970,1,1)</f>
        <v>40968.25</v>
      </c>
      <c r="P315" t="b">
        <v>0</v>
      </c>
      <c r="Q315" t="b">
        <v>0</v>
      </c>
      <c r="R315" t="s">
        <v>23</v>
      </c>
      <c r="S315" t="str">
        <f>LEFT(R315,SEARCH("/",R315)-1)</f>
        <v>music</v>
      </c>
      <c r="T315" t="str">
        <f>RIGHT(R315, LEN(R315)-SEARCH("/",R315))</f>
        <v>rock</v>
      </c>
    </row>
    <row r="316" spans="1:20" hidden="1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>(E316/D316)*100</f>
        <v>294.71428571428572</v>
      </c>
      <c r="G316" t="s">
        <v>20</v>
      </c>
      <c r="H316">
        <v>133</v>
      </c>
      <c r="I316" s="6">
        <f>IFERROR(E316/H316,0)</f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>(((L316/60)/60)/24)+DATE(1970,1,1)</f>
        <v>43536.208333333328</v>
      </c>
      <c r="O316" s="10">
        <f>(((M316/60)/60)/24)+DATE(1970,1,1)</f>
        <v>43541.208333333328</v>
      </c>
      <c r="P316" t="b">
        <v>0</v>
      </c>
      <c r="Q316" t="b">
        <v>1</v>
      </c>
      <c r="R316" t="s">
        <v>42</v>
      </c>
      <c r="S316" t="str">
        <f>LEFT(R316,SEARCH("/",R316)-1)</f>
        <v>film &amp; video</v>
      </c>
      <c r="T316" t="str">
        <f>RIGHT(R316, LEN(R316)-SEARCH("/",R316))</f>
        <v>documentary</v>
      </c>
    </row>
    <row r="317" spans="1:20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>(E317/D317)*100</f>
        <v>33.89473684210526</v>
      </c>
      <c r="G317" t="s">
        <v>14</v>
      </c>
      <c r="H317">
        <v>31</v>
      </c>
      <c r="I317" s="6">
        <f>IFERROR(E317/H317,0)</f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>(((L317/60)/60)/24)+DATE(1970,1,1)</f>
        <v>41783.208333333336</v>
      </c>
      <c r="O317" s="10">
        <f>(((M317/60)/60)/24)+DATE(1970,1,1)</f>
        <v>41812.208333333336</v>
      </c>
      <c r="P317" t="b">
        <v>0</v>
      </c>
      <c r="Q317" t="b">
        <v>0</v>
      </c>
      <c r="R317" t="s">
        <v>33</v>
      </c>
      <c r="S317" t="str">
        <f>LEFT(R317,SEARCH("/",R317)-1)</f>
        <v>theater</v>
      </c>
      <c r="T317" t="str">
        <f>RIGHT(R317, LEN(R317)-SEARCH("/",R317))</f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>(E318/D318)*100</f>
        <v>66.677083333333329</v>
      </c>
      <c r="G318" t="s">
        <v>14</v>
      </c>
      <c r="H318">
        <v>108</v>
      </c>
      <c r="I318" s="6">
        <f>IFERROR(E318/H318,0)</f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>(((L318/60)/60)/24)+DATE(1970,1,1)</f>
        <v>43788.25</v>
      </c>
      <c r="O318" s="10">
        <f>(((M318/60)/60)/24)+DATE(1970,1,1)</f>
        <v>43789.25</v>
      </c>
      <c r="P318" t="b">
        <v>0</v>
      </c>
      <c r="Q318" t="b">
        <v>1</v>
      </c>
      <c r="R318" t="s">
        <v>17</v>
      </c>
      <c r="S318" t="str">
        <f>LEFT(R318,SEARCH("/",R318)-1)</f>
        <v>food</v>
      </c>
      <c r="T318" t="str">
        <f>RIGHT(R318, LEN(R318)-SEARCH("/",R318))</f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>(E319/D319)*100</f>
        <v>19.227272727272727</v>
      </c>
      <c r="G319" t="s">
        <v>14</v>
      </c>
      <c r="H319">
        <v>30</v>
      </c>
      <c r="I319" s="6">
        <f>IFERROR(E319/H319,0)</f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>(((L319/60)/60)/24)+DATE(1970,1,1)</f>
        <v>42869.208333333328</v>
      </c>
      <c r="O319" s="10">
        <f>(((M319/60)/60)/24)+DATE(1970,1,1)</f>
        <v>42882.208333333328</v>
      </c>
      <c r="P319" t="b">
        <v>0</v>
      </c>
      <c r="Q319" t="b">
        <v>0</v>
      </c>
      <c r="R319" t="s">
        <v>33</v>
      </c>
      <c r="S319" t="str">
        <f>LEFT(R319,SEARCH("/",R319)-1)</f>
        <v>theater</v>
      </c>
      <c r="T319" t="str">
        <f>RIGHT(R319, LEN(R319)-SEARCH("/",R319))</f>
        <v>plays</v>
      </c>
    </row>
    <row r="320" spans="1:20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>(E320/D320)*100</f>
        <v>15.842105263157894</v>
      </c>
      <c r="G320" t="s">
        <v>14</v>
      </c>
      <c r="H320">
        <v>17</v>
      </c>
      <c r="I320" s="6">
        <f>IFERROR(E320/H320,0)</f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>(((L320/60)/60)/24)+DATE(1970,1,1)</f>
        <v>41684.25</v>
      </c>
      <c r="O320" s="10">
        <f>(((M320/60)/60)/24)+DATE(1970,1,1)</f>
        <v>41686.25</v>
      </c>
      <c r="P320" t="b">
        <v>0</v>
      </c>
      <c r="Q320" t="b">
        <v>0</v>
      </c>
      <c r="R320" t="s">
        <v>23</v>
      </c>
      <c r="S320" t="str">
        <f>LEFT(R320,SEARCH("/",R320)-1)</f>
        <v>music</v>
      </c>
      <c r="T320" t="str">
        <f>RIGHT(R320, LEN(R320)-SEARCH("/",R320))</f>
        <v>rock</v>
      </c>
    </row>
    <row r="321" spans="1:20" hidden="1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>(E321/D321)*100</f>
        <v>38.702380952380956</v>
      </c>
      <c r="G321" t="s">
        <v>74</v>
      </c>
      <c r="H321">
        <v>64</v>
      </c>
      <c r="I321" s="6">
        <f>IFERROR(E321/H321,0)</f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>(((L321/60)/60)/24)+DATE(1970,1,1)</f>
        <v>40402.208333333336</v>
      </c>
      <c r="O321" s="10">
        <f>(((M321/60)/60)/24)+DATE(1970,1,1)</f>
        <v>40426.208333333336</v>
      </c>
      <c r="P321" t="b">
        <v>0</v>
      </c>
      <c r="Q321" t="b">
        <v>0</v>
      </c>
      <c r="R321" t="s">
        <v>28</v>
      </c>
      <c r="S321" t="str">
        <f>LEFT(R321,SEARCH("/",R321)-1)</f>
        <v>technology</v>
      </c>
      <c r="T321" t="str">
        <f>RIGHT(R321, LEN(R321)-SEARCH("/",R321))</f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>(E322/D322)*100</f>
        <v>9.5876777251184837</v>
      </c>
      <c r="G322" t="s">
        <v>14</v>
      </c>
      <c r="H322">
        <v>80</v>
      </c>
      <c r="I322" s="6">
        <f>IFERROR(E322/H322,0)</f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>(((L322/60)/60)/24)+DATE(1970,1,1)</f>
        <v>40673.208333333336</v>
      </c>
      <c r="O322" s="10">
        <f>(((M322/60)/60)/24)+DATE(1970,1,1)</f>
        <v>40682.208333333336</v>
      </c>
      <c r="P322" t="b">
        <v>0</v>
      </c>
      <c r="Q322" t="b">
        <v>0</v>
      </c>
      <c r="R322" t="s">
        <v>119</v>
      </c>
      <c r="S322" t="str">
        <f>LEFT(R322,SEARCH("/",R322)-1)</f>
        <v>publishing</v>
      </c>
      <c r="T322" t="str">
        <f>RIGHT(R322, LEN(R322)-SEARCH("/",R322))</f>
        <v>fiction</v>
      </c>
    </row>
    <row r="323" spans="1:20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>(E323/D323)*100</f>
        <v>94.144366197183089</v>
      </c>
      <c r="G323" t="s">
        <v>14</v>
      </c>
      <c r="H323">
        <v>2468</v>
      </c>
      <c r="I323" s="6">
        <f>IFERROR(E323/H323,0)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>(((L323/60)/60)/24)+DATE(1970,1,1)</f>
        <v>40634.208333333336</v>
      </c>
      <c r="O323" s="10">
        <f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>LEFT(R323,SEARCH("/",R323)-1)</f>
        <v>film &amp; video</v>
      </c>
      <c r="T323" t="str">
        <f>RIGHT(R323, LEN(R323)-SEARCH("/",R323))</f>
        <v>shorts</v>
      </c>
    </row>
    <row r="324" spans="1:20" hidden="1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>(E324/D324)*100</f>
        <v>166.56234096692114</v>
      </c>
      <c r="G324" t="s">
        <v>20</v>
      </c>
      <c r="H324">
        <v>5168</v>
      </c>
      <c r="I324" s="6">
        <f>IFERROR(E324/H324,0)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f>(((L324/60)/60)/24)+DATE(1970,1,1)</f>
        <v>40507.25</v>
      </c>
      <c r="O324" s="10">
        <f>(((M324/60)/60)/24)+DATE(1970,1,1)</f>
        <v>40520.25</v>
      </c>
      <c r="P324" t="b">
        <v>0</v>
      </c>
      <c r="Q324" t="b">
        <v>0</v>
      </c>
      <c r="R324" t="s">
        <v>33</v>
      </c>
      <c r="S324" t="str">
        <f>LEFT(R324,SEARCH("/",R324)-1)</f>
        <v>theater</v>
      </c>
      <c r="T324" t="str">
        <f>RIGHT(R324, LEN(R324)-SEARCH("/",R324))</f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>(E325/D325)*100</f>
        <v>24.134831460674157</v>
      </c>
      <c r="G325" t="s">
        <v>14</v>
      </c>
      <c r="H325">
        <v>26</v>
      </c>
      <c r="I325" s="6">
        <f>IFERROR(E325/H325,0)</f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>(((L325/60)/60)/24)+DATE(1970,1,1)</f>
        <v>41725.208333333336</v>
      </c>
      <c r="O325" s="10">
        <f>(((M325/60)/60)/24)+DATE(1970,1,1)</f>
        <v>41727.208333333336</v>
      </c>
      <c r="P325" t="b">
        <v>0</v>
      </c>
      <c r="Q325" t="b">
        <v>0</v>
      </c>
      <c r="R325" t="s">
        <v>42</v>
      </c>
      <c r="S325" t="str">
        <f>LEFT(R325,SEARCH("/",R325)-1)</f>
        <v>film &amp; video</v>
      </c>
      <c r="T325" t="str">
        <f>RIGHT(R325, LEN(R325)-SEARCH("/",R325))</f>
        <v>documentary</v>
      </c>
    </row>
    <row r="326" spans="1:20" hidden="1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>(E326/D326)*100</f>
        <v>164.05633802816902</v>
      </c>
      <c r="G326" t="s">
        <v>20</v>
      </c>
      <c r="H326">
        <v>307</v>
      </c>
      <c r="I326" s="6">
        <f>IFERROR(E326/H326,0)</f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>(((L326/60)/60)/24)+DATE(1970,1,1)</f>
        <v>42176.208333333328</v>
      </c>
      <c r="O326" s="10">
        <f>(((M326/60)/60)/24)+DATE(1970,1,1)</f>
        <v>42188.208333333328</v>
      </c>
      <c r="P326" t="b">
        <v>0</v>
      </c>
      <c r="Q326" t="b">
        <v>1</v>
      </c>
      <c r="R326" t="s">
        <v>33</v>
      </c>
      <c r="S326" t="str">
        <f>LEFT(R326,SEARCH("/",R326)-1)</f>
        <v>theater</v>
      </c>
      <c r="T326" t="str">
        <f>RIGHT(R326, LEN(R326)-SEARCH("/",R326))</f>
        <v>plays</v>
      </c>
    </row>
    <row r="327" spans="1:20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>(E327/D327)*100</f>
        <v>90.723076923076931</v>
      </c>
      <c r="G327" t="s">
        <v>14</v>
      </c>
      <c r="H327">
        <v>73</v>
      </c>
      <c r="I327" s="6">
        <f>IFERROR(E327/H327,0)</f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>(((L327/60)/60)/24)+DATE(1970,1,1)</f>
        <v>43267.208333333328</v>
      </c>
      <c r="O327" s="10">
        <f>(((M327/60)/60)/24)+DATE(1970,1,1)</f>
        <v>43290.208333333328</v>
      </c>
      <c r="P327" t="b">
        <v>0</v>
      </c>
      <c r="Q327" t="b">
        <v>1</v>
      </c>
      <c r="R327" t="s">
        <v>33</v>
      </c>
      <c r="S327" t="str">
        <f>LEFT(R327,SEARCH("/",R327)-1)</f>
        <v>theater</v>
      </c>
      <c r="T327" t="str">
        <f>RIGHT(R327, LEN(R327)-SEARCH("/",R327))</f>
        <v>plays</v>
      </c>
    </row>
    <row r="328" spans="1:20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>(E328/D328)*100</f>
        <v>46.194444444444443</v>
      </c>
      <c r="G328" t="s">
        <v>14</v>
      </c>
      <c r="H328">
        <v>128</v>
      </c>
      <c r="I328" s="6">
        <f>IFERROR(E328/H328,0)</f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>(((L328/60)/60)/24)+DATE(1970,1,1)</f>
        <v>42364.25</v>
      </c>
      <c r="O328" s="10">
        <f>(((M328/60)/60)/24)+DATE(1970,1,1)</f>
        <v>42370.25</v>
      </c>
      <c r="P328" t="b">
        <v>0</v>
      </c>
      <c r="Q328" t="b">
        <v>0</v>
      </c>
      <c r="R328" t="s">
        <v>71</v>
      </c>
      <c r="S328" t="str">
        <f>LEFT(R328,SEARCH("/",R328)-1)</f>
        <v>film &amp; video</v>
      </c>
      <c r="T328" t="str">
        <f>RIGHT(R328, LEN(R328)-SEARCH("/",R328))</f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>(E329/D329)*100</f>
        <v>38.53846153846154</v>
      </c>
      <c r="G329" t="s">
        <v>14</v>
      </c>
      <c r="H329">
        <v>33</v>
      </c>
      <c r="I329" s="6">
        <f>IFERROR(E329/H329,0)</f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>(((L329/60)/60)/24)+DATE(1970,1,1)</f>
        <v>43705.208333333328</v>
      </c>
      <c r="O329" s="10">
        <f>(((M329/60)/60)/24)+DATE(1970,1,1)</f>
        <v>43709.208333333328</v>
      </c>
      <c r="P329" t="b">
        <v>0</v>
      </c>
      <c r="Q329" t="b">
        <v>1</v>
      </c>
      <c r="R329" t="s">
        <v>33</v>
      </c>
      <c r="S329" t="str">
        <f>LEFT(R329,SEARCH("/",R329)-1)</f>
        <v>theater</v>
      </c>
      <c r="T329" t="str">
        <f>RIGHT(R329, LEN(R329)-SEARCH("/",R329))</f>
        <v>plays</v>
      </c>
    </row>
    <row r="330" spans="1:20" hidden="1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>(E330/D330)*100</f>
        <v>133.56231003039514</v>
      </c>
      <c r="G330" t="s">
        <v>20</v>
      </c>
      <c r="H330">
        <v>2441</v>
      </c>
      <c r="I330" s="6">
        <f>IFERROR(E330/H330,0)</f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>(((L330/60)/60)/24)+DATE(1970,1,1)</f>
        <v>43434.25</v>
      </c>
      <c r="O330" s="10">
        <f>(((M330/60)/60)/24)+DATE(1970,1,1)</f>
        <v>43445.25</v>
      </c>
      <c r="P330" t="b">
        <v>0</v>
      </c>
      <c r="Q330" t="b">
        <v>0</v>
      </c>
      <c r="R330" t="s">
        <v>23</v>
      </c>
      <c r="S330" t="str">
        <f>LEFT(R330,SEARCH("/",R330)-1)</f>
        <v>music</v>
      </c>
      <c r="T330" t="str">
        <f>RIGHT(R330, LEN(R330)-SEARCH("/",R330))</f>
        <v>rock</v>
      </c>
    </row>
    <row r="331" spans="1:20" hidden="1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>(E331/D331)*100</f>
        <v>22.896588486140725</v>
      </c>
      <c r="G331" t="s">
        <v>47</v>
      </c>
      <c r="H331">
        <v>211</v>
      </c>
      <c r="I331" s="6">
        <f>IFERROR(E331/H331,0)</f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>(((L331/60)/60)/24)+DATE(1970,1,1)</f>
        <v>42716.25</v>
      </c>
      <c r="O331" s="10">
        <f>(((M331/60)/60)/24)+DATE(1970,1,1)</f>
        <v>42727.25</v>
      </c>
      <c r="P331" t="b">
        <v>0</v>
      </c>
      <c r="Q331" t="b">
        <v>0</v>
      </c>
      <c r="R331" t="s">
        <v>89</v>
      </c>
      <c r="S331" t="str">
        <f>LEFT(R331,SEARCH("/",R331)-1)</f>
        <v>games</v>
      </c>
      <c r="T331" t="str">
        <f>RIGHT(R331, LEN(R331)-SEARCH("/",R331))</f>
        <v>video games</v>
      </c>
    </row>
    <row r="332" spans="1:20" hidden="1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>(E332/D332)*100</f>
        <v>184.95548961424333</v>
      </c>
      <c r="G332" t="s">
        <v>20</v>
      </c>
      <c r="H332">
        <v>1385</v>
      </c>
      <c r="I332" s="6">
        <f>IFERROR(E332/H332,0)</f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>(((L332/60)/60)/24)+DATE(1970,1,1)</f>
        <v>43077.25</v>
      </c>
      <c r="O332" s="10">
        <f>(((M332/60)/60)/24)+DATE(1970,1,1)</f>
        <v>43078.25</v>
      </c>
      <c r="P332" t="b">
        <v>0</v>
      </c>
      <c r="Q332" t="b">
        <v>0</v>
      </c>
      <c r="R332" t="s">
        <v>42</v>
      </c>
      <c r="S332" t="str">
        <f>LEFT(R332,SEARCH("/",R332)-1)</f>
        <v>film &amp; video</v>
      </c>
      <c r="T332" t="str">
        <f>RIGHT(R332, LEN(R332)-SEARCH("/",R332))</f>
        <v>documentary</v>
      </c>
    </row>
    <row r="333" spans="1:20" hidden="1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>(E333/D333)*100</f>
        <v>443.72727272727275</v>
      </c>
      <c r="G333" t="s">
        <v>20</v>
      </c>
      <c r="H333">
        <v>190</v>
      </c>
      <c r="I333" s="6">
        <f>IFERROR(E333/H333,0)</f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>(((L333/60)/60)/24)+DATE(1970,1,1)</f>
        <v>40896.25</v>
      </c>
      <c r="O333" s="10">
        <f>(((M333/60)/60)/24)+DATE(1970,1,1)</f>
        <v>40897.25</v>
      </c>
      <c r="P333" t="b">
        <v>0</v>
      </c>
      <c r="Q333" t="b">
        <v>0</v>
      </c>
      <c r="R333" t="s">
        <v>17</v>
      </c>
      <c r="S333" t="str">
        <f>LEFT(R333,SEARCH("/",R333)-1)</f>
        <v>food</v>
      </c>
      <c r="T333" t="str">
        <f>RIGHT(R333, LEN(R333)-SEARCH("/",R333))</f>
        <v>food trucks</v>
      </c>
    </row>
    <row r="334" spans="1:20" hidden="1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>(E334/D334)*100</f>
        <v>199.9806763285024</v>
      </c>
      <c r="G334" t="s">
        <v>20</v>
      </c>
      <c r="H334">
        <v>470</v>
      </c>
      <c r="I334" s="6">
        <f>IFERROR(E334/H334,0)</f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f>(((L334/60)/60)/24)+DATE(1970,1,1)</f>
        <v>41361.208333333336</v>
      </c>
      <c r="O334" s="10">
        <f>(((M334/60)/60)/24)+DATE(1970,1,1)</f>
        <v>41362.208333333336</v>
      </c>
      <c r="P334" t="b">
        <v>0</v>
      </c>
      <c r="Q334" t="b">
        <v>0</v>
      </c>
      <c r="R334" t="s">
        <v>65</v>
      </c>
      <c r="S334" t="str">
        <f>LEFT(R334,SEARCH("/",R334)-1)</f>
        <v>technology</v>
      </c>
      <c r="T334" t="str">
        <f>RIGHT(R334, LEN(R334)-SEARCH("/",R334))</f>
        <v>wearables</v>
      </c>
    </row>
    <row r="335" spans="1:20" hidden="1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>(E335/D335)*100</f>
        <v>123.95833333333333</v>
      </c>
      <c r="G335" t="s">
        <v>20</v>
      </c>
      <c r="H335">
        <v>253</v>
      </c>
      <c r="I335" s="6">
        <f>IFERROR(E335/H335,0)</f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>(((L335/60)/60)/24)+DATE(1970,1,1)</f>
        <v>43424.25</v>
      </c>
      <c r="O335" s="10">
        <f>(((M335/60)/60)/24)+DATE(1970,1,1)</f>
        <v>43452.25</v>
      </c>
      <c r="P335" t="b">
        <v>0</v>
      </c>
      <c r="Q335" t="b">
        <v>0</v>
      </c>
      <c r="R335" t="s">
        <v>33</v>
      </c>
      <c r="S335" t="str">
        <f>LEFT(R335,SEARCH("/",R335)-1)</f>
        <v>theater</v>
      </c>
      <c r="T335" t="str">
        <f>RIGHT(R335, LEN(R335)-SEARCH("/",R335))</f>
        <v>plays</v>
      </c>
    </row>
    <row r="336" spans="1:20" hidden="1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>(E336/D336)*100</f>
        <v>186.61329305135951</v>
      </c>
      <c r="G336" t="s">
        <v>20</v>
      </c>
      <c r="H336">
        <v>1113</v>
      </c>
      <c r="I336" s="6">
        <f>IFERROR(E336/H336,0)</f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>(((L336/60)/60)/24)+DATE(1970,1,1)</f>
        <v>43110.25</v>
      </c>
      <c r="O336" s="10">
        <f>(((M336/60)/60)/24)+DATE(1970,1,1)</f>
        <v>43117.25</v>
      </c>
      <c r="P336" t="b">
        <v>0</v>
      </c>
      <c r="Q336" t="b">
        <v>0</v>
      </c>
      <c r="R336" t="s">
        <v>23</v>
      </c>
      <c r="S336" t="str">
        <f>LEFT(R336,SEARCH("/",R336)-1)</f>
        <v>music</v>
      </c>
      <c r="T336" t="str">
        <f>RIGHT(R336, LEN(R336)-SEARCH("/",R336))</f>
        <v>rock</v>
      </c>
    </row>
    <row r="337" spans="1:20" hidden="1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>(E337/D337)*100</f>
        <v>114.28538550057536</v>
      </c>
      <c r="G337" t="s">
        <v>20</v>
      </c>
      <c r="H337">
        <v>2283</v>
      </c>
      <c r="I337" s="6">
        <f>IFERROR(E337/H337,0)</f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f>(((L337/60)/60)/24)+DATE(1970,1,1)</f>
        <v>43784.25</v>
      </c>
      <c r="O337" s="10">
        <f>(((M337/60)/60)/24)+DATE(1970,1,1)</f>
        <v>43797.25</v>
      </c>
      <c r="P337" t="b">
        <v>0</v>
      </c>
      <c r="Q337" t="b">
        <v>0</v>
      </c>
      <c r="R337" t="s">
        <v>23</v>
      </c>
      <c r="S337" t="str">
        <f>LEFT(R337,SEARCH("/",R337)-1)</f>
        <v>music</v>
      </c>
      <c r="T337" t="str">
        <f>RIGHT(R337, LEN(R337)-SEARCH("/",R337))</f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>(E338/D338)*100</f>
        <v>97.032531824611041</v>
      </c>
      <c r="G338" t="s">
        <v>14</v>
      </c>
      <c r="H338">
        <v>1072</v>
      </c>
      <c r="I338" s="6">
        <f>IFERROR(E338/H338,0)</f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>(((L338/60)/60)/24)+DATE(1970,1,1)</f>
        <v>40527.25</v>
      </c>
      <c r="O338" s="10">
        <f>(((M338/60)/60)/24)+DATE(1970,1,1)</f>
        <v>40528.25</v>
      </c>
      <c r="P338" t="b">
        <v>0</v>
      </c>
      <c r="Q338" t="b">
        <v>1</v>
      </c>
      <c r="R338" t="s">
        <v>23</v>
      </c>
      <c r="S338" t="str">
        <f>LEFT(R338,SEARCH("/",R338)-1)</f>
        <v>music</v>
      </c>
      <c r="T338" t="str">
        <f>RIGHT(R338, LEN(R338)-SEARCH("/",R338))</f>
        <v>rock</v>
      </c>
    </row>
    <row r="339" spans="1:20" hidden="1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>(E339/D339)*100</f>
        <v>122.81904761904762</v>
      </c>
      <c r="G339" t="s">
        <v>20</v>
      </c>
      <c r="H339">
        <v>1095</v>
      </c>
      <c r="I339" s="6">
        <f>IFERROR(E339/H339,0)</f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f>(((L339/60)/60)/24)+DATE(1970,1,1)</f>
        <v>43780.25</v>
      </c>
      <c r="O339" s="10">
        <f>(((M339/60)/60)/24)+DATE(1970,1,1)</f>
        <v>43781.25</v>
      </c>
      <c r="P339" t="b">
        <v>0</v>
      </c>
      <c r="Q339" t="b">
        <v>0</v>
      </c>
      <c r="R339" t="s">
        <v>33</v>
      </c>
      <c r="S339" t="str">
        <f>LEFT(R339,SEARCH("/",R339)-1)</f>
        <v>theater</v>
      </c>
      <c r="T339" t="str">
        <f>RIGHT(R339, LEN(R339)-SEARCH("/",R339))</f>
        <v>plays</v>
      </c>
    </row>
    <row r="340" spans="1:20" hidden="1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>(E340/D340)*100</f>
        <v>179.14326647564468</v>
      </c>
      <c r="G340" t="s">
        <v>20</v>
      </c>
      <c r="H340">
        <v>1690</v>
      </c>
      <c r="I340" s="6">
        <f>IFERROR(E340/H340,0)</f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f>(((L340/60)/60)/24)+DATE(1970,1,1)</f>
        <v>40821.208333333336</v>
      </c>
      <c r="O340" s="10">
        <f>(((M340/60)/60)/24)+DATE(1970,1,1)</f>
        <v>40851.208333333336</v>
      </c>
      <c r="P340" t="b">
        <v>0</v>
      </c>
      <c r="Q340" t="b">
        <v>0</v>
      </c>
      <c r="R340" t="s">
        <v>33</v>
      </c>
      <c r="S340" t="str">
        <f>LEFT(R340,SEARCH("/",R340)-1)</f>
        <v>theater</v>
      </c>
      <c r="T340" t="str">
        <f>RIGHT(R340, LEN(R340)-SEARCH("/",R340))</f>
        <v>plays</v>
      </c>
    </row>
    <row r="341" spans="1:20" hidden="1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>(E341/D341)*100</f>
        <v>79.951577402787962</v>
      </c>
      <c r="G341" t="s">
        <v>74</v>
      </c>
      <c r="H341">
        <v>1297</v>
      </c>
      <c r="I341" s="6">
        <f>IFERROR(E341/H341,0)</f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>(((L341/60)/60)/24)+DATE(1970,1,1)</f>
        <v>42949.208333333328</v>
      </c>
      <c r="O341" s="10">
        <f>(((M341/60)/60)/24)+DATE(1970,1,1)</f>
        <v>42963.208333333328</v>
      </c>
      <c r="P341" t="b">
        <v>0</v>
      </c>
      <c r="Q341" t="b">
        <v>0</v>
      </c>
      <c r="R341" t="s">
        <v>33</v>
      </c>
      <c r="S341" t="str">
        <f>LEFT(R341,SEARCH("/",R341)-1)</f>
        <v>theater</v>
      </c>
      <c r="T341" t="str">
        <f>RIGHT(R341, LEN(R341)-SEARCH("/",R341))</f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>(E342/D342)*100</f>
        <v>94.242587601078171</v>
      </c>
      <c r="G342" t="s">
        <v>14</v>
      </c>
      <c r="H342">
        <v>393</v>
      </c>
      <c r="I342" s="6">
        <f>IFERROR(E342/H342,0)</f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>(((L342/60)/60)/24)+DATE(1970,1,1)</f>
        <v>40889.25</v>
      </c>
      <c r="O342" s="10">
        <f>(((M342/60)/60)/24)+DATE(1970,1,1)</f>
        <v>40890.25</v>
      </c>
      <c r="P342" t="b">
        <v>0</v>
      </c>
      <c r="Q342" t="b">
        <v>0</v>
      </c>
      <c r="R342" t="s">
        <v>122</v>
      </c>
      <c r="S342" t="str">
        <f>LEFT(R342,SEARCH("/",R342)-1)</f>
        <v>photography</v>
      </c>
      <c r="T342" t="str">
        <f>RIGHT(R342, LEN(R342)-SEARCH("/",R342))</f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>(E343/D343)*100</f>
        <v>84.669291338582681</v>
      </c>
      <c r="G343" t="s">
        <v>14</v>
      </c>
      <c r="H343">
        <v>1257</v>
      </c>
      <c r="I343" s="6">
        <f>IFERROR(E343/H343,0)</f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>(((L343/60)/60)/24)+DATE(1970,1,1)</f>
        <v>42244.208333333328</v>
      </c>
      <c r="O343" s="10">
        <f>(((M343/60)/60)/24)+DATE(1970,1,1)</f>
        <v>42251.208333333328</v>
      </c>
      <c r="P343" t="b">
        <v>0</v>
      </c>
      <c r="Q343" t="b">
        <v>0</v>
      </c>
      <c r="R343" t="s">
        <v>60</v>
      </c>
      <c r="S343" t="str">
        <f>LEFT(R343,SEARCH("/",R343)-1)</f>
        <v>music</v>
      </c>
      <c r="T343" t="str">
        <f>RIGHT(R343, LEN(R343)-SEARCH("/",R343))</f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>(E344/D344)*100</f>
        <v>66.521920668058456</v>
      </c>
      <c r="G344" t="s">
        <v>14</v>
      </c>
      <c r="H344">
        <v>328</v>
      </c>
      <c r="I344" s="6">
        <f>IFERROR(E344/H344,0)</f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>(((L344/60)/60)/24)+DATE(1970,1,1)</f>
        <v>41475.208333333336</v>
      </c>
      <c r="O344" s="10">
        <f>(((M344/60)/60)/24)+DATE(1970,1,1)</f>
        <v>41487.208333333336</v>
      </c>
      <c r="P344" t="b">
        <v>0</v>
      </c>
      <c r="Q344" t="b">
        <v>0</v>
      </c>
      <c r="R344" t="s">
        <v>33</v>
      </c>
      <c r="S344" t="str">
        <f>LEFT(R344,SEARCH("/",R344)-1)</f>
        <v>theater</v>
      </c>
      <c r="T344" t="str">
        <f>RIGHT(R344, LEN(R344)-SEARCH("/",R344))</f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>(E345/D345)*100</f>
        <v>53.922222222222224</v>
      </c>
      <c r="G345" t="s">
        <v>14</v>
      </c>
      <c r="H345">
        <v>147</v>
      </c>
      <c r="I345" s="6">
        <f>IFERROR(E345/H345,0)</f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>(((L345/60)/60)/24)+DATE(1970,1,1)</f>
        <v>41597.25</v>
      </c>
      <c r="O345" s="10">
        <f>(((M345/60)/60)/24)+DATE(1970,1,1)</f>
        <v>41650.25</v>
      </c>
      <c r="P345" t="b">
        <v>0</v>
      </c>
      <c r="Q345" t="b">
        <v>0</v>
      </c>
      <c r="R345" t="s">
        <v>33</v>
      </c>
      <c r="S345" t="str">
        <f>LEFT(R345,SEARCH("/",R345)-1)</f>
        <v>theater</v>
      </c>
      <c r="T345" t="str">
        <f>RIGHT(R345, LEN(R345)-SEARCH("/",R345))</f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>(E346/D346)*100</f>
        <v>41.983299595141702</v>
      </c>
      <c r="G346" t="s">
        <v>14</v>
      </c>
      <c r="H346">
        <v>830</v>
      </c>
      <c r="I346" s="6">
        <f>IFERROR(E346/H346,0)</f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>(((L346/60)/60)/24)+DATE(1970,1,1)</f>
        <v>43122.25</v>
      </c>
      <c r="O346" s="10">
        <f>(((M346/60)/60)/24)+DATE(1970,1,1)</f>
        <v>43162.25</v>
      </c>
      <c r="P346" t="b">
        <v>0</v>
      </c>
      <c r="Q346" t="b">
        <v>0</v>
      </c>
      <c r="R346" t="s">
        <v>89</v>
      </c>
      <c r="S346" t="str">
        <f>LEFT(R346,SEARCH("/",R346)-1)</f>
        <v>games</v>
      </c>
      <c r="T346" t="str">
        <f>RIGHT(R346, LEN(R346)-SEARCH("/",R346))</f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>(E347/D347)*100</f>
        <v>14.69479695431472</v>
      </c>
      <c r="G347" t="s">
        <v>14</v>
      </c>
      <c r="H347">
        <v>331</v>
      </c>
      <c r="I347" s="6">
        <f>IFERROR(E347/H347,0)</f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>(((L347/60)/60)/24)+DATE(1970,1,1)</f>
        <v>42194.208333333328</v>
      </c>
      <c r="O347" s="10">
        <f>(((M347/60)/60)/24)+DATE(1970,1,1)</f>
        <v>42195.208333333328</v>
      </c>
      <c r="P347" t="b">
        <v>0</v>
      </c>
      <c r="Q347" t="b">
        <v>0</v>
      </c>
      <c r="R347" t="s">
        <v>53</v>
      </c>
      <c r="S347" t="str">
        <f>LEFT(R347,SEARCH("/",R347)-1)</f>
        <v>film &amp; video</v>
      </c>
      <c r="T347" t="str">
        <f>RIGHT(R347, LEN(R347)-SEARCH("/",R347))</f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>(E348/D348)*100</f>
        <v>34.475000000000001</v>
      </c>
      <c r="G348" t="s">
        <v>14</v>
      </c>
      <c r="H348">
        <v>25</v>
      </c>
      <c r="I348" s="6">
        <f>IFERROR(E348/H348,0)</f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>(((L348/60)/60)/24)+DATE(1970,1,1)</f>
        <v>42971.208333333328</v>
      </c>
      <c r="O348" s="10">
        <f>(((M348/60)/60)/24)+DATE(1970,1,1)</f>
        <v>43026.208333333328</v>
      </c>
      <c r="P348" t="b">
        <v>0</v>
      </c>
      <c r="Q348" t="b">
        <v>1</v>
      </c>
      <c r="R348" t="s">
        <v>60</v>
      </c>
      <c r="S348" t="str">
        <f>LEFT(R348,SEARCH("/",R348)-1)</f>
        <v>music</v>
      </c>
      <c r="T348" t="str">
        <f>RIGHT(R348, LEN(R348)-SEARCH("/",R348))</f>
        <v>indie rock</v>
      </c>
    </row>
    <row r="349" spans="1:20" hidden="1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>(E349/D349)*100</f>
        <v>1400.7777777777778</v>
      </c>
      <c r="G349" t="s">
        <v>20</v>
      </c>
      <c r="H349">
        <v>191</v>
      </c>
      <c r="I349" s="6">
        <f>IFERROR(E349/H349,0)</f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>(((L349/60)/60)/24)+DATE(1970,1,1)</f>
        <v>42046.25</v>
      </c>
      <c r="O349" s="10">
        <f>(((M349/60)/60)/24)+DATE(1970,1,1)</f>
        <v>42070.25</v>
      </c>
      <c r="P349" t="b">
        <v>0</v>
      </c>
      <c r="Q349" t="b">
        <v>0</v>
      </c>
      <c r="R349" t="s">
        <v>28</v>
      </c>
      <c r="S349" t="str">
        <f>LEFT(R349,SEARCH("/",R349)-1)</f>
        <v>technology</v>
      </c>
      <c r="T349" t="str">
        <f>RIGHT(R349, LEN(R349)-SEARCH("/",R349))</f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>(E350/D350)*100</f>
        <v>71.770351758793964</v>
      </c>
      <c r="G350" t="s">
        <v>14</v>
      </c>
      <c r="H350">
        <v>3483</v>
      </c>
      <c r="I350" s="6">
        <f>IFERROR(E350/H350,0)</f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>(((L350/60)/60)/24)+DATE(1970,1,1)</f>
        <v>42782.25</v>
      </c>
      <c r="O350" s="10">
        <f>(((M350/60)/60)/24)+DATE(1970,1,1)</f>
        <v>42795.25</v>
      </c>
      <c r="P350" t="b">
        <v>0</v>
      </c>
      <c r="Q350" t="b">
        <v>0</v>
      </c>
      <c r="R350" t="s">
        <v>17</v>
      </c>
      <c r="S350" t="str">
        <f>LEFT(R350,SEARCH("/",R350)-1)</f>
        <v>food</v>
      </c>
      <c r="T350" t="str">
        <f>RIGHT(R350, LEN(R350)-SEARCH("/",R350))</f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>(E351/D351)*100</f>
        <v>53.074115044247783</v>
      </c>
      <c r="G351" t="s">
        <v>14</v>
      </c>
      <c r="H351">
        <v>923</v>
      </c>
      <c r="I351" s="6">
        <f>IFERROR(E351/H351,0)</f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>(((L351/60)/60)/24)+DATE(1970,1,1)</f>
        <v>42930.208333333328</v>
      </c>
      <c r="O351" s="10">
        <f>(((M351/60)/60)/24)+DATE(1970,1,1)</f>
        <v>42960.208333333328</v>
      </c>
      <c r="P351" t="b">
        <v>0</v>
      </c>
      <c r="Q351" t="b">
        <v>0</v>
      </c>
      <c r="R351" t="s">
        <v>33</v>
      </c>
      <c r="S351" t="str">
        <f>LEFT(R351,SEARCH("/",R351)-1)</f>
        <v>theater</v>
      </c>
      <c r="T351" t="str">
        <f>RIGHT(R351, LEN(R351)-SEARCH("/",R351))</f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>(E352/D352)*100</f>
        <v>5</v>
      </c>
      <c r="G352" t="s">
        <v>14</v>
      </c>
      <c r="H352">
        <v>1</v>
      </c>
      <c r="I352" s="6">
        <f>IFERROR(E352/H352,0)</f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>(((L352/60)/60)/24)+DATE(1970,1,1)</f>
        <v>42144.208333333328</v>
      </c>
      <c r="O352" s="10">
        <f>(((M352/60)/60)/24)+DATE(1970,1,1)</f>
        <v>42162.208333333328</v>
      </c>
      <c r="P352" t="b">
        <v>0</v>
      </c>
      <c r="Q352" t="b">
        <v>1</v>
      </c>
      <c r="R352" t="s">
        <v>159</v>
      </c>
      <c r="S352" t="str">
        <f>LEFT(R352,SEARCH("/",R352)-1)</f>
        <v>music</v>
      </c>
      <c r="T352" t="str">
        <f>RIGHT(R352, LEN(R352)-SEARCH("/",R352))</f>
        <v>jazz</v>
      </c>
    </row>
    <row r="353" spans="1:20" hidden="1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>(E353/D353)*100</f>
        <v>127.70715249662618</v>
      </c>
      <c r="G353" t="s">
        <v>20</v>
      </c>
      <c r="H353">
        <v>2013</v>
      </c>
      <c r="I353" s="6">
        <f>IFERROR(E353/H353,0)</f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f>(((L353/60)/60)/24)+DATE(1970,1,1)</f>
        <v>42240.208333333328</v>
      </c>
      <c r="O353" s="10">
        <f>(((M353/60)/60)/24)+DATE(1970,1,1)</f>
        <v>42254.208333333328</v>
      </c>
      <c r="P353" t="b">
        <v>0</v>
      </c>
      <c r="Q353" t="b">
        <v>0</v>
      </c>
      <c r="R353" t="s">
        <v>23</v>
      </c>
      <c r="S353" t="str">
        <f>LEFT(R353,SEARCH("/",R353)-1)</f>
        <v>music</v>
      </c>
      <c r="T353" t="str">
        <f>RIGHT(R353, LEN(R353)-SEARCH("/",R353))</f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>(E354/D354)*100</f>
        <v>34.892857142857139</v>
      </c>
      <c r="G354" t="s">
        <v>14</v>
      </c>
      <c r="H354">
        <v>33</v>
      </c>
      <c r="I354" s="6">
        <f>IFERROR(E354/H354,0)</f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>(((L354/60)/60)/24)+DATE(1970,1,1)</f>
        <v>42315.25</v>
      </c>
      <c r="O354" s="10">
        <f>(((M354/60)/60)/24)+DATE(1970,1,1)</f>
        <v>42323.25</v>
      </c>
      <c r="P354" t="b">
        <v>0</v>
      </c>
      <c r="Q354" t="b">
        <v>0</v>
      </c>
      <c r="R354" t="s">
        <v>33</v>
      </c>
      <c r="S354" t="str">
        <f>LEFT(R354,SEARCH("/",R354)-1)</f>
        <v>theater</v>
      </c>
      <c r="T354" t="str">
        <f>RIGHT(R354, LEN(R354)-SEARCH("/",R354))</f>
        <v>plays</v>
      </c>
    </row>
    <row r="355" spans="1:20" hidden="1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>(E355/D355)*100</f>
        <v>410.59821428571428</v>
      </c>
      <c r="G355" t="s">
        <v>20</v>
      </c>
      <c r="H355">
        <v>1703</v>
      </c>
      <c r="I355" s="6">
        <f>IFERROR(E355/H355,0)</f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>(((L355/60)/60)/24)+DATE(1970,1,1)</f>
        <v>43651.208333333328</v>
      </c>
      <c r="O355" s="10">
        <f>(((M355/60)/60)/24)+DATE(1970,1,1)</f>
        <v>43652.208333333328</v>
      </c>
      <c r="P355" t="b">
        <v>0</v>
      </c>
      <c r="Q355" t="b">
        <v>0</v>
      </c>
      <c r="R355" t="s">
        <v>33</v>
      </c>
      <c r="S355" t="str">
        <f>LEFT(R355,SEARCH("/",R355)-1)</f>
        <v>theater</v>
      </c>
      <c r="T355" t="str">
        <f>RIGHT(R355, LEN(R355)-SEARCH("/",R355))</f>
        <v>plays</v>
      </c>
    </row>
    <row r="356" spans="1:20" hidden="1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>(E356/D356)*100</f>
        <v>123.73770491803278</v>
      </c>
      <c r="G356" t="s">
        <v>20</v>
      </c>
      <c r="H356">
        <v>80</v>
      </c>
      <c r="I356" s="6">
        <f>IFERROR(E356/H356,0)</f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>(((L356/60)/60)/24)+DATE(1970,1,1)</f>
        <v>41520.208333333336</v>
      </c>
      <c r="O356" s="10">
        <f>(((M356/60)/60)/24)+DATE(1970,1,1)</f>
        <v>41527.208333333336</v>
      </c>
      <c r="P356" t="b">
        <v>0</v>
      </c>
      <c r="Q356" t="b">
        <v>0</v>
      </c>
      <c r="R356" t="s">
        <v>42</v>
      </c>
      <c r="S356" t="str">
        <f>LEFT(R356,SEARCH("/",R356)-1)</f>
        <v>film &amp; video</v>
      </c>
      <c r="T356" t="str">
        <f>RIGHT(R356, LEN(R356)-SEARCH("/",R356))</f>
        <v>documentary</v>
      </c>
    </row>
    <row r="357" spans="1:20" hidden="1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>(E357/D357)*100</f>
        <v>58.973684210526315</v>
      </c>
      <c r="G357" t="s">
        <v>47</v>
      </c>
      <c r="H357">
        <v>86</v>
      </c>
      <c r="I357" s="6">
        <f>IFERROR(E357/H357,0)</f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>(((L357/60)/60)/24)+DATE(1970,1,1)</f>
        <v>42757.25</v>
      </c>
      <c r="O357" s="10">
        <f>(((M357/60)/60)/24)+DATE(1970,1,1)</f>
        <v>42797.25</v>
      </c>
      <c r="P357" t="b">
        <v>0</v>
      </c>
      <c r="Q357" t="b">
        <v>0</v>
      </c>
      <c r="R357" t="s">
        <v>65</v>
      </c>
      <c r="S357" t="str">
        <f>LEFT(R357,SEARCH("/",R357)-1)</f>
        <v>technology</v>
      </c>
      <c r="T357" t="str">
        <f>RIGHT(R357, LEN(R357)-SEARCH("/",R357))</f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>(E358/D358)*100</f>
        <v>36.892473118279568</v>
      </c>
      <c r="G358" t="s">
        <v>14</v>
      </c>
      <c r="H358">
        <v>40</v>
      </c>
      <c r="I358" s="6">
        <f>IFERROR(E358/H358,0)</f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>(((L358/60)/60)/24)+DATE(1970,1,1)</f>
        <v>40922.25</v>
      </c>
      <c r="O358" s="10">
        <f>(((M358/60)/60)/24)+DATE(1970,1,1)</f>
        <v>40931.25</v>
      </c>
      <c r="P358" t="b">
        <v>0</v>
      </c>
      <c r="Q358" t="b">
        <v>0</v>
      </c>
      <c r="R358" t="s">
        <v>33</v>
      </c>
      <c r="S358" t="str">
        <f>LEFT(R358,SEARCH("/",R358)-1)</f>
        <v>theater</v>
      </c>
      <c r="T358" t="str">
        <f>RIGHT(R358, LEN(R358)-SEARCH("/",R358))</f>
        <v>plays</v>
      </c>
    </row>
    <row r="359" spans="1:20" hidden="1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>(E359/D359)*100</f>
        <v>184.91304347826087</v>
      </c>
      <c r="G359" t="s">
        <v>20</v>
      </c>
      <c r="H359">
        <v>41</v>
      </c>
      <c r="I359" s="6">
        <f>IFERROR(E359/H359,0)</f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>(((L359/60)/60)/24)+DATE(1970,1,1)</f>
        <v>42250.208333333328</v>
      </c>
      <c r="O359" s="10">
        <f>(((M359/60)/60)/24)+DATE(1970,1,1)</f>
        <v>42275.208333333328</v>
      </c>
      <c r="P359" t="b">
        <v>0</v>
      </c>
      <c r="Q359" t="b">
        <v>0</v>
      </c>
      <c r="R359" t="s">
        <v>89</v>
      </c>
      <c r="S359" t="str">
        <f>LEFT(R359,SEARCH("/",R359)-1)</f>
        <v>games</v>
      </c>
      <c r="T359" t="str">
        <f>RIGHT(R359, LEN(R359)-SEARCH("/",R359))</f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>(E360/D360)*100</f>
        <v>11.814432989690722</v>
      </c>
      <c r="G360" t="s">
        <v>14</v>
      </c>
      <c r="H360">
        <v>23</v>
      </c>
      <c r="I360" s="6">
        <f>IFERROR(E360/H360,0)</f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>(((L360/60)/60)/24)+DATE(1970,1,1)</f>
        <v>43322.208333333328</v>
      </c>
      <c r="O360" s="10">
        <f>(((M360/60)/60)/24)+DATE(1970,1,1)</f>
        <v>43325.208333333328</v>
      </c>
      <c r="P360" t="b">
        <v>1</v>
      </c>
      <c r="Q360" t="b">
        <v>0</v>
      </c>
      <c r="R360" t="s">
        <v>122</v>
      </c>
      <c r="S360" t="str">
        <f>LEFT(R360,SEARCH("/",R360)-1)</f>
        <v>photography</v>
      </c>
      <c r="T360" t="str">
        <f>RIGHT(R360, LEN(R360)-SEARCH("/",R360))</f>
        <v>photography books</v>
      </c>
    </row>
    <row r="361" spans="1:20" hidden="1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>(E361/D361)*100</f>
        <v>298.7</v>
      </c>
      <c r="G361" t="s">
        <v>20</v>
      </c>
      <c r="H361">
        <v>187</v>
      </c>
      <c r="I361" s="6">
        <f>IFERROR(E361/H361,0)</f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>(((L361/60)/60)/24)+DATE(1970,1,1)</f>
        <v>40782.208333333336</v>
      </c>
      <c r="O361" s="10">
        <f>(((M361/60)/60)/24)+DATE(1970,1,1)</f>
        <v>40789.208333333336</v>
      </c>
      <c r="P361" t="b">
        <v>0</v>
      </c>
      <c r="Q361" t="b">
        <v>0</v>
      </c>
      <c r="R361" t="s">
        <v>71</v>
      </c>
      <c r="S361" t="str">
        <f>LEFT(R361,SEARCH("/",R361)-1)</f>
        <v>film &amp; video</v>
      </c>
      <c r="T361" t="str">
        <f>RIGHT(R361, LEN(R361)-SEARCH("/",R361))</f>
        <v>animation</v>
      </c>
    </row>
    <row r="362" spans="1:20" hidden="1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>(E362/D362)*100</f>
        <v>226.35175879396985</v>
      </c>
      <c r="G362" t="s">
        <v>20</v>
      </c>
      <c r="H362">
        <v>2875</v>
      </c>
      <c r="I362" s="6">
        <f>IFERROR(E362/H362,0)</f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>(((L362/60)/60)/24)+DATE(1970,1,1)</f>
        <v>40544.25</v>
      </c>
      <c r="O362" s="10">
        <f>(((M362/60)/60)/24)+DATE(1970,1,1)</f>
        <v>40558.25</v>
      </c>
      <c r="P362" t="b">
        <v>0</v>
      </c>
      <c r="Q362" t="b">
        <v>1</v>
      </c>
      <c r="R362" t="s">
        <v>33</v>
      </c>
      <c r="S362" t="str">
        <f>LEFT(R362,SEARCH("/",R362)-1)</f>
        <v>theater</v>
      </c>
      <c r="T362" t="str">
        <f>RIGHT(R362, LEN(R362)-SEARCH("/",R362))</f>
        <v>plays</v>
      </c>
    </row>
    <row r="363" spans="1:20" hidden="1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>(E363/D363)*100</f>
        <v>173.56363636363636</v>
      </c>
      <c r="G363" t="s">
        <v>20</v>
      </c>
      <c r="H363">
        <v>88</v>
      </c>
      <c r="I363" s="6">
        <f>IFERROR(E363/H363,0)</f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f>(((L363/60)/60)/24)+DATE(1970,1,1)</f>
        <v>43015.208333333328</v>
      </c>
      <c r="O363" s="10">
        <f>(((M363/60)/60)/24)+DATE(1970,1,1)</f>
        <v>43039.208333333328</v>
      </c>
      <c r="P363" t="b">
        <v>0</v>
      </c>
      <c r="Q363" t="b">
        <v>0</v>
      </c>
      <c r="R363" t="s">
        <v>33</v>
      </c>
      <c r="S363" t="str">
        <f>LEFT(R363,SEARCH("/",R363)-1)</f>
        <v>theater</v>
      </c>
      <c r="T363" t="str">
        <f>RIGHT(R363, LEN(R363)-SEARCH("/",R363))</f>
        <v>plays</v>
      </c>
    </row>
    <row r="364" spans="1:20" hidden="1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>(E364/D364)*100</f>
        <v>371.75675675675677</v>
      </c>
      <c r="G364" t="s">
        <v>20</v>
      </c>
      <c r="H364">
        <v>191</v>
      </c>
      <c r="I364" s="6">
        <f>IFERROR(E364/H364,0)</f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>(((L364/60)/60)/24)+DATE(1970,1,1)</f>
        <v>40570.25</v>
      </c>
      <c r="O364" s="10">
        <f>(((M364/60)/60)/24)+DATE(1970,1,1)</f>
        <v>40608.25</v>
      </c>
      <c r="P364" t="b">
        <v>0</v>
      </c>
      <c r="Q364" t="b">
        <v>0</v>
      </c>
      <c r="R364" t="s">
        <v>23</v>
      </c>
      <c r="S364" t="str">
        <f>LEFT(R364,SEARCH("/",R364)-1)</f>
        <v>music</v>
      </c>
      <c r="T364" t="str">
        <f>RIGHT(R364, LEN(R364)-SEARCH("/",R364))</f>
        <v>rock</v>
      </c>
    </row>
    <row r="365" spans="1:20" hidden="1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>(E365/D365)*100</f>
        <v>160.19230769230771</v>
      </c>
      <c r="G365" t="s">
        <v>20</v>
      </c>
      <c r="H365">
        <v>139</v>
      </c>
      <c r="I365" s="6">
        <f>IFERROR(E365/H365,0)</f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f>(((L365/60)/60)/24)+DATE(1970,1,1)</f>
        <v>40904.25</v>
      </c>
      <c r="O365" s="10">
        <f>(((M365/60)/60)/24)+DATE(1970,1,1)</f>
        <v>40905.25</v>
      </c>
      <c r="P365" t="b">
        <v>0</v>
      </c>
      <c r="Q365" t="b">
        <v>0</v>
      </c>
      <c r="R365" t="s">
        <v>23</v>
      </c>
      <c r="S365" t="str">
        <f>LEFT(R365,SEARCH("/",R365)-1)</f>
        <v>music</v>
      </c>
      <c r="T365" t="str">
        <f>RIGHT(R365, LEN(R365)-SEARCH("/",R365))</f>
        <v>rock</v>
      </c>
    </row>
    <row r="366" spans="1:20" hidden="1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>(E366/D366)*100</f>
        <v>1616.3333333333335</v>
      </c>
      <c r="G366" t="s">
        <v>20</v>
      </c>
      <c r="H366">
        <v>186</v>
      </c>
      <c r="I366" s="6">
        <f>IFERROR(E366/H366,0)</f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f>(((L366/60)/60)/24)+DATE(1970,1,1)</f>
        <v>43164.25</v>
      </c>
      <c r="O366" s="10">
        <f>(((M366/60)/60)/24)+DATE(1970,1,1)</f>
        <v>43194.208333333328</v>
      </c>
      <c r="P366" t="b">
        <v>0</v>
      </c>
      <c r="Q366" t="b">
        <v>0</v>
      </c>
      <c r="R366" t="s">
        <v>60</v>
      </c>
      <c r="S366" t="str">
        <f>LEFT(R366,SEARCH("/",R366)-1)</f>
        <v>music</v>
      </c>
      <c r="T366" t="str">
        <f>RIGHT(R366, LEN(R366)-SEARCH("/",R366))</f>
        <v>indie rock</v>
      </c>
    </row>
    <row r="367" spans="1:20" hidden="1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>(E367/D367)*100</f>
        <v>733.4375</v>
      </c>
      <c r="G367" t="s">
        <v>20</v>
      </c>
      <c r="H367">
        <v>112</v>
      </c>
      <c r="I367" s="6">
        <f>IFERROR(E367/H367,0)</f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>(((L367/60)/60)/24)+DATE(1970,1,1)</f>
        <v>42733.25</v>
      </c>
      <c r="O367" s="10">
        <f>(((M367/60)/60)/24)+DATE(1970,1,1)</f>
        <v>42760.25</v>
      </c>
      <c r="P367" t="b">
        <v>0</v>
      </c>
      <c r="Q367" t="b">
        <v>0</v>
      </c>
      <c r="R367" t="s">
        <v>33</v>
      </c>
      <c r="S367" t="str">
        <f>LEFT(R367,SEARCH("/",R367)-1)</f>
        <v>theater</v>
      </c>
      <c r="T367" t="str">
        <f>RIGHT(R367, LEN(R367)-SEARCH("/",R367))</f>
        <v>plays</v>
      </c>
    </row>
    <row r="368" spans="1:20" hidden="1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>(E368/D368)*100</f>
        <v>592.11111111111109</v>
      </c>
      <c r="G368" t="s">
        <v>20</v>
      </c>
      <c r="H368">
        <v>101</v>
      </c>
      <c r="I368" s="6">
        <f>IFERROR(E368/H368,0)</f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f>(((L368/60)/60)/24)+DATE(1970,1,1)</f>
        <v>40546.25</v>
      </c>
      <c r="O368" s="10">
        <f>(((M368/60)/60)/24)+DATE(1970,1,1)</f>
        <v>40547.25</v>
      </c>
      <c r="P368" t="b">
        <v>0</v>
      </c>
      <c r="Q368" t="b">
        <v>1</v>
      </c>
      <c r="R368" t="s">
        <v>33</v>
      </c>
      <c r="S368" t="str">
        <f>LEFT(R368,SEARCH("/",R368)-1)</f>
        <v>theater</v>
      </c>
      <c r="T368" t="str">
        <f>RIGHT(R368, LEN(R368)-SEARCH("/",R368))</f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>(E369/D369)*100</f>
        <v>18.888888888888889</v>
      </c>
      <c r="G369" t="s">
        <v>14</v>
      </c>
      <c r="H369">
        <v>75</v>
      </c>
      <c r="I369" s="6">
        <f>IFERROR(E369/H369,0)</f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>(((L369/60)/60)/24)+DATE(1970,1,1)</f>
        <v>41930.208333333336</v>
      </c>
      <c r="O369" s="10">
        <f>(((M369/60)/60)/24)+DATE(1970,1,1)</f>
        <v>41954.25</v>
      </c>
      <c r="P369" t="b">
        <v>0</v>
      </c>
      <c r="Q369" t="b">
        <v>1</v>
      </c>
      <c r="R369" t="s">
        <v>33</v>
      </c>
      <c r="S369" t="str">
        <f>LEFT(R369,SEARCH("/",R369)-1)</f>
        <v>theater</v>
      </c>
      <c r="T369" t="str">
        <f>RIGHT(R369, LEN(R369)-SEARCH("/",R369))</f>
        <v>plays</v>
      </c>
    </row>
    <row r="370" spans="1:20" hidden="1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>(E370/D370)*100</f>
        <v>276.80769230769232</v>
      </c>
      <c r="G370" t="s">
        <v>20</v>
      </c>
      <c r="H370">
        <v>206</v>
      </c>
      <c r="I370" s="6">
        <f>IFERROR(E370/H370,0)</f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f>(((L370/60)/60)/24)+DATE(1970,1,1)</f>
        <v>40464.208333333336</v>
      </c>
      <c r="O370" s="10">
        <f>(((M370/60)/60)/24)+DATE(1970,1,1)</f>
        <v>40487.208333333336</v>
      </c>
      <c r="P370" t="b">
        <v>0</v>
      </c>
      <c r="Q370" t="b">
        <v>1</v>
      </c>
      <c r="R370" t="s">
        <v>42</v>
      </c>
      <c r="S370" t="str">
        <f>LEFT(R370,SEARCH("/",R370)-1)</f>
        <v>film &amp; video</v>
      </c>
      <c r="T370" t="str">
        <f>RIGHT(R370, LEN(R370)-SEARCH("/",R370))</f>
        <v>documentary</v>
      </c>
    </row>
    <row r="371" spans="1:20" hidden="1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>(E371/D371)*100</f>
        <v>273.01851851851848</v>
      </c>
      <c r="G371" t="s">
        <v>20</v>
      </c>
      <c r="H371">
        <v>154</v>
      </c>
      <c r="I371" s="6">
        <f>IFERROR(E371/H371,0)</f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f>(((L371/60)/60)/24)+DATE(1970,1,1)</f>
        <v>41308.25</v>
      </c>
      <c r="O371" s="10">
        <f>(((M371/60)/60)/24)+DATE(1970,1,1)</f>
        <v>41347.208333333336</v>
      </c>
      <c r="P371" t="b">
        <v>0</v>
      </c>
      <c r="Q371" t="b">
        <v>1</v>
      </c>
      <c r="R371" t="s">
        <v>269</v>
      </c>
      <c r="S371" t="str">
        <f>LEFT(R371,SEARCH("/",R371)-1)</f>
        <v>film &amp; video</v>
      </c>
      <c r="T371" t="str">
        <f>RIGHT(R371, LEN(R371)-SEARCH("/",R371))</f>
        <v>television</v>
      </c>
    </row>
    <row r="372" spans="1:20" hidden="1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>(E372/D372)*100</f>
        <v>159.36331255565449</v>
      </c>
      <c r="G372" t="s">
        <v>20</v>
      </c>
      <c r="H372">
        <v>5966</v>
      </c>
      <c r="I372" s="6">
        <f>IFERROR(E372/H372,0)</f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f>(((L372/60)/60)/24)+DATE(1970,1,1)</f>
        <v>43570.208333333328</v>
      </c>
      <c r="O372" s="10">
        <f>(((M372/60)/60)/24)+DATE(1970,1,1)</f>
        <v>43576.208333333328</v>
      </c>
      <c r="P372" t="b">
        <v>0</v>
      </c>
      <c r="Q372" t="b">
        <v>0</v>
      </c>
      <c r="R372" t="s">
        <v>33</v>
      </c>
      <c r="S372" t="str">
        <f>LEFT(R372,SEARCH("/",R372)-1)</f>
        <v>theater</v>
      </c>
      <c r="T372" t="str">
        <f>RIGHT(R372, LEN(R372)-SEARCH("/",R372))</f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>(E373/D373)*100</f>
        <v>67.869978858350947</v>
      </c>
      <c r="G373" t="s">
        <v>14</v>
      </c>
      <c r="H373">
        <v>2176</v>
      </c>
      <c r="I373" s="6">
        <f>IFERROR(E373/H373,0)</f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>(((L373/60)/60)/24)+DATE(1970,1,1)</f>
        <v>42043.25</v>
      </c>
      <c r="O373" s="10">
        <f>(((M373/60)/60)/24)+DATE(1970,1,1)</f>
        <v>42094.208333333328</v>
      </c>
      <c r="P373" t="b">
        <v>0</v>
      </c>
      <c r="Q373" t="b">
        <v>0</v>
      </c>
      <c r="R373" t="s">
        <v>33</v>
      </c>
      <c r="S373" t="str">
        <f>LEFT(R373,SEARCH("/",R373)-1)</f>
        <v>theater</v>
      </c>
      <c r="T373" t="str">
        <f>RIGHT(R373, LEN(R373)-SEARCH("/",R373))</f>
        <v>plays</v>
      </c>
    </row>
    <row r="374" spans="1:20" hidden="1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>(E374/D374)*100</f>
        <v>1591.5555555555554</v>
      </c>
      <c r="G374" t="s">
        <v>20</v>
      </c>
      <c r="H374">
        <v>169</v>
      </c>
      <c r="I374" s="6">
        <f>IFERROR(E374/H374,0)</f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f>(((L374/60)/60)/24)+DATE(1970,1,1)</f>
        <v>42012.25</v>
      </c>
      <c r="O374" s="10">
        <f>(((M374/60)/60)/24)+DATE(1970,1,1)</f>
        <v>42032.25</v>
      </c>
      <c r="P374" t="b">
        <v>0</v>
      </c>
      <c r="Q374" t="b">
        <v>1</v>
      </c>
      <c r="R374" t="s">
        <v>42</v>
      </c>
      <c r="S374" t="str">
        <f>LEFT(R374,SEARCH("/",R374)-1)</f>
        <v>film &amp; video</v>
      </c>
      <c r="T374" t="str">
        <f>RIGHT(R374, LEN(R374)-SEARCH("/",R374))</f>
        <v>documentary</v>
      </c>
    </row>
    <row r="375" spans="1:20" hidden="1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>(E375/D375)*100</f>
        <v>730.18222222222221</v>
      </c>
      <c r="G375" t="s">
        <v>20</v>
      </c>
      <c r="H375">
        <v>2106</v>
      </c>
      <c r="I375" s="6">
        <f>IFERROR(E375/H375,0)</f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>(((L375/60)/60)/24)+DATE(1970,1,1)</f>
        <v>42964.208333333328</v>
      </c>
      <c r="O375" s="10">
        <f>(((M375/60)/60)/24)+DATE(1970,1,1)</f>
        <v>42972.208333333328</v>
      </c>
      <c r="P375" t="b">
        <v>0</v>
      </c>
      <c r="Q375" t="b">
        <v>0</v>
      </c>
      <c r="R375" t="s">
        <v>33</v>
      </c>
      <c r="S375" t="str">
        <f>LEFT(R375,SEARCH("/",R375)-1)</f>
        <v>theater</v>
      </c>
      <c r="T375" t="str">
        <f>RIGHT(R375, LEN(R375)-SEARCH("/",R375))</f>
        <v>plays</v>
      </c>
    </row>
    <row r="376" spans="1:20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>(E376/D376)*100</f>
        <v>13.185782556750297</v>
      </c>
      <c r="G376" t="s">
        <v>14</v>
      </c>
      <c r="H376">
        <v>441</v>
      </c>
      <c r="I376" s="6">
        <f>IFERROR(E376/H376,0)</f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>(((L376/60)/60)/24)+DATE(1970,1,1)</f>
        <v>43476.25</v>
      </c>
      <c r="O376" s="10">
        <f>(((M376/60)/60)/24)+DATE(1970,1,1)</f>
        <v>43481.25</v>
      </c>
      <c r="P376" t="b">
        <v>0</v>
      </c>
      <c r="Q376" t="b">
        <v>1</v>
      </c>
      <c r="R376" t="s">
        <v>42</v>
      </c>
      <c r="S376" t="str">
        <f>LEFT(R376,SEARCH("/",R376)-1)</f>
        <v>film &amp; video</v>
      </c>
      <c r="T376" t="str">
        <f>RIGHT(R376, LEN(R376)-SEARCH("/",R376))</f>
        <v>documentary</v>
      </c>
    </row>
    <row r="377" spans="1:20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>(E377/D377)*100</f>
        <v>54.777777777777779</v>
      </c>
      <c r="G377" t="s">
        <v>14</v>
      </c>
      <c r="H377">
        <v>25</v>
      </c>
      <c r="I377" s="6">
        <f>IFERROR(E377/H377,0)</f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>(((L377/60)/60)/24)+DATE(1970,1,1)</f>
        <v>42293.208333333328</v>
      </c>
      <c r="O377" s="10">
        <f>(((M377/60)/60)/24)+DATE(1970,1,1)</f>
        <v>42350.25</v>
      </c>
      <c r="P377" t="b">
        <v>0</v>
      </c>
      <c r="Q377" t="b">
        <v>0</v>
      </c>
      <c r="R377" t="s">
        <v>60</v>
      </c>
      <c r="S377" t="str">
        <f>LEFT(R377,SEARCH("/",R377)-1)</f>
        <v>music</v>
      </c>
      <c r="T377" t="str">
        <f>RIGHT(R377, LEN(R377)-SEARCH("/",R377))</f>
        <v>indie rock</v>
      </c>
    </row>
    <row r="378" spans="1:20" hidden="1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>(E378/D378)*100</f>
        <v>361.02941176470591</v>
      </c>
      <c r="G378" t="s">
        <v>20</v>
      </c>
      <c r="H378">
        <v>131</v>
      </c>
      <c r="I378" s="6">
        <f>IFERROR(E378/H378,0)</f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>(((L378/60)/60)/24)+DATE(1970,1,1)</f>
        <v>41826.208333333336</v>
      </c>
      <c r="O378" s="10">
        <f>(((M378/60)/60)/24)+DATE(1970,1,1)</f>
        <v>41832.208333333336</v>
      </c>
      <c r="P378" t="b">
        <v>0</v>
      </c>
      <c r="Q378" t="b">
        <v>0</v>
      </c>
      <c r="R378" t="s">
        <v>23</v>
      </c>
      <c r="S378" t="str">
        <f>LEFT(R378,SEARCH("/",R378)-1)</f>
        <v>music</v>
      </c>
      <c r="T378" t="str">
        <f>RIGHT(R378, LEN(R378)-SEARCH("/",R378))</f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>(E379/D379)*100</f>
        <v>10.257545271629779</v>
      </c>
      <c r="G379" t="s">
        <v>14</v>
      </c>
      <c r="H379">
        <v>127</v>
      </c>
      <c r="I379" s="6">
        <f>IFERROR(E379/H379,0)</f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>(((L379/60)/60)/24)+DATE(1970,1,1)</f>
        <v>43760.208333333328</v>
      </c>
      <c r="O379" s="10">
        <f>(((M379/60)/60)/24)+DATE(1970,1,1)</f>
        <v>43774.25</v>
      </c>
      <c r="P379" t="b">
        <v>0</v>
      </c>
      <c r="Q379" t="b">
        <v>0</v>
      </c>
      <c r="R379" t="s">
        <v>33</v>
      </c>
      <c r="S379" t="str">
        <f>LEFT(R379,SEARCH("/",R379)-1)</f>
        <v>theater</v>
      </c>
      <c r="T379" t="str">
        <f>RIGHT(R379, LEN(R379)-SEARCH("/",R379))</f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>(E380/D380)*100</f>
        <v>13.962962962962964</v>
      </c>
      <c r="G380" t="s">
        <v>14</v>
      </c>
      <c r="H380">
        <v>355</v>
      </c>
      <c r="I380" s="6">
        <f>IFERROR(E380/H380,0)</f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>(((L380/60)/60)/24)+DATE(1970,1,1)</f>
        <v>43241.208333333328</v>
      </c>
      <c r="O380" s="10">
        <f>(((M380/60)/60)/24)+DATE(1970,1,1)</f>
        <v>43279.208333333328</v>
      </c>
      <c r="P380" t="b">
        <v>0</v>
      </c>
      <c r="Q380" t="b">
        <v>0</v>
      </c>
      <c r="R380" t="s">
        <v>42</v>
      </c>
      <c r="S380" t="str">
        <f>LEFT(R380,SEARCH("/",R380)-1)</f>
        <v>film &amp; video</v>
      </c>
      <c r="T380" t="str">
        <f>RIGHT(R380, LEN(R380)-SEARCH("/",R380))</f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>(E381/D381)*100</f>
        <v>40.444444444444443</v>
      </c>
      <c r="G381" t="s">
        <v>14</v>
      </c>
      <c r="H381">
        <v>44</v>
      </c>
      <c r="I381" s="6">
        <f>IFERROR(E381/H381,0)</f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>(((L381/60)/60)/24)+DATE(1970,1,1)</f>
        <v>40843.208333333336</v>
      </c>
      <c r="O381" s="10">
        <f>(((M381/60)/60)/24)+DATE(1970,1,1)</f>
        <v>40857.25</v>
      </c>
      <c r="P381" t="b">
        <v>0</v>
      </c>
      <c r="Q381" t="b">
        <v>0</v>
      </c>
      <c r="R381" t="s">
        <v>33</v>
      </c>
      <c r="S381" t="str">
        <f>LEFT(R381,SEARCH("/",R381)-1)</f>
        <v>theater</v>
      </c>
      <c r="T381" t="str">
        <f>RIGHT(R381, LEN(R381)-SEARCH("/",R381))</f>
        <v>plays</v>
      </c>
    </row>
    <row r="382" spans="1:20" hidden="1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>(E382/D382)*100</f>
        <v>160.32</v>
      </c>
      <c r="G382" t="s">
        <v>20</v>
      </c>
      <c r="H382">
        <v>84</v>
      </c>
      <c r="I382" s="6">
        <f>IFERROR(E382/H382,0)</f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>(((L382/60)/60)/24)+DATE(1970,1,1)</f>
        <v>41448.208333333336</v>
      </c>
      <c r="O382" s="10">
        <f>(((M382/60)/60)/24)+DATE(1970,1,1)</f>
        <v>41453.208333333336</v>
      </c>
      <c r="P382" t="b">
        <v>0</v>
      </c>
      <c r="Q382" t="b">
        <v>0</v>
      </c>
      <c r="R382" t="s">
        <v>33</v>
      </c>
      <c r="S382" t="str">
        <f>LEFT(R382,SEARCH("/",R382)-1)</f>
        <v>theater</v>
      </c>
      <c r="T382" t="str">
        <f>RIGHT(R382, LEN(R382)-SEARCH("/",R382))</f>
        <v>plays</v>
      </c>
    </row>
    <row r="383" spans="1:20" hidden="1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>(E383/D383)*100</f>
        <v>183.9433962264151</v>
      </c>
      <c r="G383" t="s">
        <v>20</v>
      </c>
      <c r="H383">
        <v>155</v>
      </c>
      <c r="I383" s="6">
        <f>IFERROR(E383/H383,0)</f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>(((L383/60)/60)/24)+DATE(1970,1,1)</f>
        <v>42163.208333333328</v>
      </c>
      <c r="O383" s="10">
        <f>(((M383/60)/60)/24)+DATE(1970,1,1)</f>
        <v>42209.208333333328</v>
      </c>
      <c r="P383" t="b">
        <v>0</v>
      </c>
      <c r="Q383" t="b">
        <v>0</v>
      </c>
      <c r="R383" t="s">
        <v>33</v>
      </c>
      <c r="S383" t="str">
        <f>LEFT(R383,SEARCH("/",R383)-1)</f>
        <v>theater</v>
      </c>
      <c r="T383" t="str">
        <f>RIGHT(R383, LEN(R383)-SEARCH("/",R383))</f>
        <v>plays</v>
      </c>
    </row>
    <row r="384" spans="1:20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>(E384/D384)*100</f>
        <v>63.769230769230766</v>
      </c>
      <c r="G384" t="s">
        <v>14</v>
      </c>
      <c r="H384">
        <v>67</v>
      </c>
      <c r="I384" s="6">
        <f>IFERROR(E384/H384,0)</f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>(((L384/60)/60)/24)+DATE(1970,1,1)</f>
        <v>43024.208333333328</v>
      </c>
      <c r="O384" s="10">
        <f>(((M384/60)/60)/24)+DATE(1970,1,1)</f>
        <v>43043.208333333328</v>
      </c>
      <c r="P384" t="b">
        <v>0</v>
      </c>
      <c r="Q384" t="b">
        <v>0</v>
      </c>
      <c r="R384" t="s">
        <v>122</v>
      </c>
      <c r="S384" t="str">
        <f>LEFT(R384,SEARCH("/",R384)-1)</f>
        <v>photography</v>
      </c>
      <c r="T384" t="str">
        <f>RIGHT(R384, LEN(R384)-SEARCH("/",R384))</f>
        <v>photography books</v>
      </c>
    </row>
    <row r="385" spans="1:20" hidden="1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>(E385/D385)*100</f>
        <v>225.38095238095238</v>
      </c>
      <c r="G385" t="s">
        <v>20</v>
      </c>
      <c r="H385">
        <v>189</v>
      </c>
      <c r="I385" s="6">
        <f>IFERROR(E385/H385,0)</f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>(((L385/60)/60)/24)+DATE(1970,1,1)</f>
        <v>43509.25</v>
      </c>
      <c r="O385" s="10">
        <f>(((M385/60)/60)/24)+DATE(1970,1,1)</f>
        <v>43515.25</v>
      </c>
      <c r="P385" t="b">
        <v>0</v>
      </c>
      <c r="Q385" t="b">
        <v>1</v>
      </c>
      <c r="R385" t="s">
        <v>17</v>
      </c>
      <c r="S385" t="str">
        <f>LEFT(R385,SEARCH("/",R385)-1)</f>
        <v>food</v>
      </c>
      <c r="T385" t="str">
        <f>RIGHT(R385, LEN(R385)-SEARCH("/",R385))</f>
        <v>food trucks</v>
      </c>
    </row>
    <row r="386" spans="1:20" hidden="1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>(E386/D386)*100</f>
        <v>172.00961538461539</v>
      </c>
      <c r="G386" t="s">
        <v>20</v>
      </c>
      <c r="H386">
        <v>4799</v>
      </c>
      <c r="I386" s="6">
        <f>IFERROR(E386/H386,0)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f>(((L386/60)/60)/24)+DATE(1970,1,1)</f>
        <v>42776.25</v>
      </c>
      <c r="O386" s="10">
        <f>(((M386/60)/60)/24)+DATE(1970,1,1)</f>
        <v>42803.25</v>
      </c>
      <c r="P386" t="b">
        <v>1</v>
      </c>
      <c r="Q386" t="b">
        <v>1</v>
      </c>
      <c r="R386" t="s">
        <v>42</v>
      </c>
      <c r="S386" t="str">
        <f>LEFT(R386,SEARCH("/",R386)-1)</f>
        <v>film &amp; video</v>
      </c>
      <c r="T386" t="str">
        <f>RIGHT(R386, LEN(R386)-SEARCH("/",R386))</f>
        <v>documentary</v>
      </c>
    </row>
    <row r="387" spans="1:20" hidden="1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>(E387/D387)*100</f>
        <v>146.16709511568124</v>
      </c>
      <c r="G387" t="s">
        <v>20</v>
      </c>
      <c r="H387">
        <v>1137</v>
      </c>
      <c r="I387" s="6">
        <f>IFERROR(E387/H387,0)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>(((L387/60)/60)/24)+DATE(1970,1,1)</f>
        <v>43553.208333333328</v>
      </c>
      <c r="O387" s="10">
        <f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>LEFT(R387,SEARCH("/",R387)-1)</f>
        <v>publishing</v>
      </c>
      <c r="T387" t="str">
        <f>RIGHT(R387, LEN(R387)-SEARCH("/",R387))</f>
        <v>nonfiction</v>
      </c>
    </row>
    <row r="388" spans="1:20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>(E388/D388)*100</f>
        <v>76.42361623616236</v>
      </c>
      <c r="G388" t="s">
        <v>14</v>
      </c>
      <c r="H388">
        <v>1068</v>
      </c>
      <c r="I388" s="6">
        <f>IFERROR(E388/H388,0)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>(((L388/60)/60)/24)+DATE(1970,1,1)</f>
        <v>40355.208333333336</v>
      </c>
      <c r="O388" s="10">
        <f>(((M388/60)/60)/24)+DATE(1970,1,1)</f>
        <v>40367.208333333336</v>
      </c>
      <c r="P388" t="b">
        <v>0</v>
      </c>
      <c r="Q388" t="b">
        <v>0</v>
      </c>
      <c r="R388" t="s">
        <v>33</v>
      </c>
      <c r="S388" t="str">
        <f>LEFT(R388,SEARCH("/",R388)-1)</f>
        <v>theater</v>
      </c>
      <c r="T388" t="str">
        <f>RIGHT(R388, LEN(R388)-SEARCH("/",R388))</f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>(E389/D389)*100</f>
        <v>39.261467889908261</v>
      </c>
      <c r="G389" t="s">
        <v>14</v>
      </c>
      <c r="H389">
        <v>424</v>
      </c>
      <c r="I389" s="6">
        <f>IFERROR(E389/H389,0)</f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>(((L389/60)/60)/24)+DATE(1970,1,1)</f>
        <v>41072.208333333336</v>
      </c>
      <c r="O389" s="10">
        <f>(((M389/60)/60)/24)+DATE(1970,1,1)</f>
        <v>41077.208333333336</v>
      </c>
      <c r="P389" t="b">
        <v>0</v>
      </c>
      <c r="Q389" t="b">
        <v>0</v>
      </c>
      <c r="R389" t="s">
        <v>65</v>
      </c>
      <c r="S389" t="str">
        <f>LEFT(R389,SEARCH("/",R389)-1)</f>
        <v>technology</v>
      </c>
      <c r="T389" t="str">
        <f>RIGHT(R389, LEN(R389)-SEARCH("/",R389))</f>
        <v>wearables</v>
      </c>
    </row>
    <row r="390" spans="1:20" hidden="1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>(E390/D390)*100</f>
        <v>11.270034843205574</v>
      </c>
      <c r="G390" t="s">
        <v>74</v>
      </c>
      <c r="H390">
        <v>145</v>
      </c>
      <c r="I390" s="6">
        <f>IFERROR(E390/H390,0)</f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>(((L390/60)/60)/24)+DATE(1970,1,1)</f>
        <v>40912.25</v>
      </c>
      <c r="O390" s="10">
        <f>(((M390/60)/60)/24)+DATE(1970,1,1)</f>
        <v>40914.25</v>
      </c>
      <c r="P390" t="b">
        <v>0</v>
      </c>
      <c r="Q390" t="b">
        <v>0</v>
      </c>
      <c r="R390" t="s">
        <v>60</v>
      </c>
      <c r="S390" t="str">
        <f>LEFT(R390,SEARCH("/",R390)-1)</f>
        <v>music</v>
      </c>
      <c r="T390" t="str">
        <f>RIGHT(R390, LEN(R390)-SEARCH("/",R390))</f>
        <v>indie rock</v>
      </c>
    </row>
    <row r="391" spans="1:20" hidden="1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>(E391/D391)*100</f>
        <v>122.11084337349398</v>
      </c>
      <c r="G391" t="s">
        <v>20</v>
      </c>
      <c r="H391">
        <v>1152</v>
      </c>
      <c r="I391" s="6">
        <f>IFERROR(E391/H391,0)</f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f>(((L391/60)/60)/24)+DATE(1970,1,1)</f>
        <v>40479.208333333336</v>
      </c>
      <c r="O391" s="10">
        <f>(((M391/60)/60)/24)+DATE(1970,1,1)</f>
        <v>40506.25</v>
      </c>
      <c r="P391" t="b">
        <v>0</v>
      </c>
      <c r="Q391" t="b">
        <v>0</v>
      </c>
      <c r="R391" t="s">
        <v>33</v>
      </c>
      <c r="S391" t="str">
        <f>LEFT(R391,SEARCH("/",R391)-1)</f>
        <v>theater</v>
      </c>
      <c r="T391" t="str">
        <f>RIGHT(R391, LEN(R391)-SEARCH("/",R391))</f>
        <v>plays</v>
      </c>
    </row>
    <row r="392" spans="1:20" hidden="1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>(E392/D392)*100</f>
        <v>186.54166666666669</v>
      </c>
      <c r="G392" t="s">
        <v>20</v>
      </c>
      <c r="H392">
        <v>50</v>
      </c>
      <c r="I392" s="6">
        <f>IFERROR(E392/H392,0)</f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>(((L392/60)/60)/24)+DATE(1970,1,1)</f>
        <v>41530.208333333336</v>
      </c>
      <c r="O392" s="10">
        <f>(((M392/60)/60)/24)+DATE(1970,1,1)</f>
        <v>41545.208333333336</v>
      </c>
      <c r="P392" t="b">
        <v>0</v>
      </c>
      <c r="Q392" t="b">
        <v>0</v>
      </c>
      <c r="R392" t="s">
        <v>122</v>
      </c>
      <c r="S392" t="str">
        <f>LEFT(R392,SEARCH("/",R392)-1)</f>
        <v>photography</v>
      </c>
      <c r="T392" t="str">
        <f>RIGHT(R392, LEN(R392)-SEARCH("/",R392))</f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>(E393/D393)*100</f>
        <v>7.2731788079470201</v>
      </c>
      <c r="G393" t="s">
        <v>14</v>
      </c>
      <c r="H393">
        <v>151</v>
      </c>
      <c r="I393" s="6">
        <f>IFERROR(E393/H393,0)</f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>(((L393/60)/60)/24)+DATE(1970,1,1)</f>
        <v>41653.25</v>
      </c>
      <c r="O393" s="10">
        <f>(((M393/60)/60)/24)+DATE(1970,1,1)</f>
        <v>41655.25</v>
      </c>
      <c r="P393" t="b">
        <v>0</v>
      </c>
      <c r="Q393" t="b">
        <v>0</v>
      </c>
      <c r="R393" t="s">
        <v>68</v>
      </c>
      <c r="S393" t="str">
        <f>LEFT(R393,SEARCH("/",R393)-1)</f>
        <v>publishing</v>
      </c>
      <c r="T393" t="str">
        <f>RIGHT(R393, LEN(R393)-SEARCH("/",R393))</f>
        <v>nonfiction</v>
      </c>
    </row>
    <row r="394" spans="1:20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>(E394/D394)*100</f>
        <v>65.642371234207957</v>
      </c>
      <c r="G394" t="s">
        <v>14</v>
      </c>
      <c r="H394">
        <v>1608</v>
      </c>
      <c r="I394" s="6">
        <f>IFERROR(E394/H394,0)</f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>(((L394/60)/60)/24)+DATE(1970,1,1)</f>
        <v>40549.25</v>
      </c>
      <c r="O394" s="10">
        <f>(((M394/60)/60)/24)+DATE(1970,1,1)</f>
        <v>40551.25</v>
      </c>
      <c r="P394" t="b">
        <v>0</v>
      </c>
      <c r="Q394" t="b">
        <v>0</v>
      </c>
      <c r="R394" t="s">
        <v>65</v>
      </c>
      <c r="S394" t="str">
        <f>LEFT(R394,SEARCH("/",R394)-1)</f>
        <v>technology</v>
      </c>
      <c r="T394" t="str">
        <f>RIGHT(R394, LEN(R394)-SEARCH("/",R394))</f>
        <v>wearables</v>
      </c>
    </row>
    <row r="395" spans="1:20" hidden="1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>(E395/D395)*100</f>
        <v>228.96178343949046</v>
      </c>
      <c r="G395" t="s">
        <v>20</v>
      </c>
      <c r="H395">
        <v>3059</v>
      </c>
      <c r="I395" s="6">
        <f>IFERROR(E395/H395,0)</f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>(((L395/60)/60)/24)+DATE(1970,1,1)</f>
        <v>42933.208333333328</v>
      </c>
      <c r="O395" s="10">
        <f>(((M395/60)/60)/24)+DATE(1970,1,1)</f>
        <v>42934.208333333328</v>
      </c>
      <c r="P395" t="b">
        <v>0</v>
      </c>
      <c r="Q395" t="b">
        <v>0</v>
      </c>
      <c r="R395" t="s">
        <v>159</v>
      </c>
      <c r="S395" t="str">
        <f>LEFT(R395,SEARCH("/",R395)-1)</f>
        <v>music</v>
      </c>
      <c r="T395" t="str">
        <f>RIGHT(R395, LEN(R395)-SEARCH("/",R395))</f>
        <v>jazz</v>
      </c>
    </row>
    <row r="396" spans="1:20" hidden="1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>(E396/D396)*100</f>
        <v>469.37499999999994</v>
      </c>
      <c r="G396" t="s">
        <v>20</v>
      </c>
      <c r="H396">
        <v>34</v>
      </c>
      <c r="I396" s="6">
        <f>IFERROR(E396/H396,0)</f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f>(((L396/60)/60)/24)+DATE(1970,1,1)</f>
        <v>41484.208333333336</v>
      </c>
      <c r="O396" s="10">
        <f>(((M396/60)/60)/24)+DATE(1970,1,1)</f>
        <v>41494.208333333336</v>
      </c>
      <c r="P396" t="b">
        <v>0</v>
      </c>
      <c r="Q396" t="b">
        <v>1</v>
      </c>
      <c r="R396" t="s">
        <v>42</v>
      </c>
      <c r="S396" t="str">
        <f>LEFT(R396,SEARCH("/",R396)-1)</f>
        <v>film &amp; video</v>
      </c>
      <c r="T396" t="str">
        <f>RIGHT(R396, LEN(R396)-SEARCH("/",R396))</f>
        <v>documentary</v>
      </c>
    </row>
    <row r="397" spans="1:20" hidden="1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>(E397/D397)*100</f>
        <v>130.11267605633802</v>
      </c>
      <c r="G397" t="s">
        <v>20</v>
      </c>
      <c r="H397">
        <v>220</v>
      </c>
      <c r="I397" s="6">
        <f>IFERROR(E397/H397,0)</f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>(((L397/60)/60)/24)+DATE(1970,1,1)</f>
        <v>40885.25</v>
      </c>
      <c r="O397" s="10">
        <f>(((M397/60)/60)/24)+DATE(1970,1,1)</f>
        <v>40886.25</v>
      </c>
      <c r="P397" t="b">
        <v>1</v>
      </c>
      <c r="Q397" t="b">
        <v>0</v>
      </c>
      <c r="R397" t="s">
        <v>33</v>
      </c>
      <c r="S397" t="str">
        <f>LEFT(R397,SEARCH("/",R397)-1)</f>
        <v>theater</v>
      </c>
      <c r="T397" t="str">
        <f>RIGHT(R397, LEN(R397)-SEARCH("/",R397))</f>
        <v>plays</v>
      </c>
    </row>
    <row r="398" spans="1:20" hidden="1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>(E398/D398)*100</f>
        <v>167.05422993492408</v>
      </c>
      <c r="G398" t="s">
        <v>20</v>
      </c>
      <c r="H398">
        <v>1604</v>
      </c>
      <c r="I398" s="6">
        <f>IFERROR(E398/H398,0)</f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>(((L398/60)/60)/24)+DATE(1970,1,1)</f>
        <v>43378.208333333328</v>
      </c>
      <c r="O398" s="10">
        <f>(((M398/60)/60)/24)+DATE(1970,1,1)</f>
        <v>43386.208333333328</v>
      </c>
      <c r="P398" t="b">
        <v>0</v>
      </c>
      <c r="Q398" t="b">
        <v>0</v>
      </c>
      <c r="R398" t="s">
        <v>53</v>
      </c>
      <c r="S398" t="str">
        <f>LEFT(R398,SEARCH("/",R398)-1)</f>
        <v>film &amp; video</v>
      </c>
      <c r="T398" t="str">
        <f>RIGHT(R398, LEN(R398)-SEARCH("/",R398))</f>
        <v>drama</v>
      </c>
    </row>
    <row r="399" spans="1:20" hidden="1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>(E399/D399)*100</f>
        <v>173.8641975308642</v>
      </c>
      <c r="G399" t="s">
        <v>20</v>
      </c>
      <c r="H399">
        <v>454</v>
      </c>
      <c r="I399" s="6">
        <f>IFERROR(E399/H399,0)</f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>(((L399/60)/60)/24)+DATE(1970,1,1)</f>
        <v>41417.208333333336</v>
      </c>
      <c r="O399" s="10">
        <f>(((M399/60)/60)/24)+DATE(1970,1,1)</f>
        <v>41423.208333333336</v>
      </c>
      <c r="P399" t="b">
        <v>0</v>
      </c>
      <c r="Q399" t="b">
        <v>0</v>
      </c>
      <c r="R399" t="s">
        <v>23</v>
      </c>
      <c r="S399" t="str">
        <f>LEFT(R399,SEARCH("/",R399)-1)</f>
        <v>music</v>
      </c>
      <c r="T399" t="str">
        <f>RIGHT(R399, LEN(R399)-SEARCH("/",R399))</f>
        <v>rock</v>
      </c>
    </row>
    <row r="400" spans="1:20" hidden="1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>(E400/D400)*100</f>
        <v>717.76470588235293</v>
      </c>
      <c r="G400" t="s">
        <v>20</v>
      </c>
      <c r="H400">
        <v>123</v>
      </c>
      <c r="I400" s="6">
        <f>IFERROR(E400/H400,0)</f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>(((L400/60)/60)/24)+DATE(1970,1,1)</f>
        <v>43228.208333333328</v>
      </c>
      <c r="O400" s="10">
        <f>(((M400/60)/60)/24)+DATE(1970,1,1)</f>
        <v>43230.208333333328</v>
      </c>
      <c r="P400" t="b">
        <v>0</v>
      </c>
      <c r="Q400" t="b">
        <v>1</v>
      </c>
      <c r="R400" t="s">
        <v>71</v>
      </c>
      <c r="S400" t="str">
        <f>LEFT(R400,SEARCH("/",R400)-1)</f>
        <v>film &amp; video</v>
      </c>
      <c r="T400" t="str">
        <f>RIGHT(R400, LEN(R400)-SEARCH("/",R400))</f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>(E401/D401)*100</f>
        <v>63.850976361767728</v>
      </c>
      <c r="G401" t="s">
        <v>14</v>
      </c>
      <c r="H401">
        <v>941</v>
      </c>
      <c r="I401" s="6">
        <f>IFERROR(E401/H401,0)</f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>(((L401/60)/60)/24)+DATE(1970,1,1)</f>
        <v>40576.25</v>
      </c>
      <c r="O401" s="10">
        <f>(((M401/60)/60)/24)+DATE(1970,1,1)</f>
        <v>40583.25</v>
      </c>
      <c r="P401" t="b">
        <v>0</v>
      </c>
      <c r="Q401" t="b">
        <v>0</v>
      </c>
      <c r="R401" t="s">
        <v>60</v>
      </c>
      <c r="S401" t="str">
        <f>LEFT(R401,SEARCH("/",R401)-1)</f>
        <v>music</v>
      </c>
      <c r="T401" t="str">
        <f>RIGHT(R401, LEN(R401)-SEARCH("/",R401))</f>
        <v>indie rock</v>
      </c>
    </row>
    <row r="402" spans="1:20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>(E402/D402)*100</f>
        <v>2</v>
      </c>
      <c r="G402" t="s">
        <v>14</v>
      </c>
      <c r="H402">
        <v>1</v>
      </c>
      <c r="I402" s="6">
        <f>IFERROR(E402/H402,0)</f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>(((L402/60)/60)/24)+DATE(1970,1,1)</f>
        <v>41502.208333333336</v>
      </c>
      <c r="O402" s="10">
        <f>(((M402/60)/60)/24)+DATE(1970,1,1)</f>
        <v>41524.208333333336</v>
      </c>
      <c r="P402" t="b">
        <v>0</v>
      </c>
      <c r="Q402" t="b">
        <v>1</v>
      </c>
      <c r="R402" t="s">
        <v>122</v>
      </c>
      <c r="S402" t="str">
        <f>LEFT(R402,SEARCH("/",R402)-1)</f>
        <v>photography</v>
      </c>
      <c r="T402" t="str">
        <f>RIGHT(R402, LEN(R402)-SEARCH("/",R402))</f>
        <v>photography books</v>
      </c>
    </row>
    <row r="403" spans="1:20" hidden="1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>(E403/D403)*100</f>
        <v>1530.2222222222222</v>
      </c>
      <c r="G403" t="s">
        <v>20</v>
      </c>
      <c r="H403">
        <v>299</v>
      </c>
      <c r="I403" s="6">
        <f>IFERROR(E403/H403,0)</f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>(((L403/60)/60)/24)+DATE(1970,1,1)</f>
        <v>43765.208333333328</v>
      </c>
      <c r="O403" s="10">
        <f>(((M403/60)/60)/24)+DATE(1970,1,1)</f>
        <v>43765.208333333328</v>
      </c>
      <c r="P403" t="b">
        <v>0</v>
      </c>
      <c r="Q403" t="b">
        <v>0</v>
      </c>
      <c r="R403" t="s">
        <v>33</v>
      </c>
      <c r="S403" t="str">
        <f>LEFT(R403,SEARCH("/",R403)-1)</f>
        <v>theater</v>
      </c>
      <c r="T403" t="str">
        <f>RIGHT(R403, LEN(R403)-SEARCH("/",R403))</f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>(E404/D404)*100</f>
        <v>40.356164383561641</v>
      </c>
      <c r="G404" t="s">
        <v>14</v>
      </c>
      <c r="H404">
        <v>40</v>
      </c>
      <c r="I404" s="6">
        <f>IFERROR(E404/H404,0)</f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>(((L404/60)/60)/24)+DATE(1970,1,1)</f>
        <v>40914.25</v>
      </c>
      <c r="O404" s="10">
        <f>(((M404/60)/60)/24)+DATE(1970,1,1)</f>
        <v>40961.25</v>
      </c>
      <c r="P404" t="b">
        <v>0</v>
      </c>
      <c r="Q404" t="b">
        <v>1</v>
      </c>
      <c r="R404" t="s">
        <v>100</v>
      </c>
      <c r="S404" t="str">
        <f>LEFT(R404,SEARCH("/",R404)-1)</f>
        <v>film &amp; video</v>
      </c>
      <c r="T404" t="str">
        <f>RIGHT(R404, LEN(R404)-SEARCH("/",R404))</f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>(E405/D405)*100</f>
        <v>86.220633299284984</v>
      </c>
      <c r="G405" t="s">
        <v>14</v>
      </c>
      <c r="H405">
        <v>3015</v>
      </c>
      <c r="I405" s="6">
        <f>IFERROR(E405/H405,0)</f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>(((L405/60)/60)/24)+DATE(1970,1,1)</f>
        <v>40310.208333333336</v>
      </c>
      <c r="O405" s="10">
        <f>(((M405/60)/60)/24)+DATE(1970,1,1)</f>
        <v>40346.208333333336</v>
      </c>
      <c r="P405" t="b">
        <v>0</v>
      </c>
      <c r="Q405" t="b">
        <v>1</v>
      </c>
      <c r="R405" t="s">
        <v>33</v>
      </c>
      <c r="S405" t="str">
        <f>LEFT(R405,SEARCH("/",R405)-1)</f>
        <v>theater</v>
      </c>
      <c r="T405" t="str">
        <f>RIGHT(R405, LEN(R405)-SEARCH("/",R405))</f>
        <v>plays</v>
      </c>
    </row>
    <row r="406" spans="1:20" hidden="1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>(E406/D406)*100</f>
        <v>315.58486707566465</v>
      </c>
      <c r="G406" t="s">
        <v>20</v>
      </c>
      <c r="H406">
        <v>2237</v>
      </c>
      <c r="I406" s="6">
        <f>IFERROR(E406/H406,0)</f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>(((L406/60)/60)/24)+DATE(1970,1,1)</f>
        <v>43053.25</v>
      </c>
      <c r="O406" s="10">
        <f>(((M406/60)/60)/24)+DATE(1970,1,1)</f>
        <v>43056.25</v>
      </c>
      <c r="P406" t="b">
        <v>0</v>
      </c>
      <c r="Q406" t="b">
        <v>0</v>
      </c>
      <c r="R406" t="s">
        <v>33</v>
      </c>
      <c r="S406" t="str">
        <f>LEFT(R406,SEARCH("/",R406)-1)</f>
        <v>theater</v>
      </c>
      <c r="T406" t="str">
        <f>RIGHT(R406, LEN(R406)-SEARCH("/",R406))</f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>(E407/D407)*100</f>
        <v>89.618243243243242</v>
      </c>
      <c r="G407" t="s">
        <v>14</v>
      </c>
      <c r="H407">
        <v>435</v>
      </c>
      <c r="I407" s="6">
        <f>IFERROR(E407/H407,0)</f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>(((L407/60)/60)/24)+DATE(1970,1,1)</f>
        <v>43255.208333333328</v>
      </c>
      <c r="O407" s="10">
        <f>(((M407/60)/60)/24)+DATE(1970,1,1)</f>
        <v>43305.208333333328</v>
      </c>
      <c r="P407" t="b">
        <v>0</v>
      </c>
      <c r="Q407" t="b">
        <v>0</v>
      </c>
      <c r="R407" t="s">
        <v>33</v>
      </c>
      <c r="S407" t="str">
        <f>LEFT(R407,SEARCH("/",R407)-1)</f>
        <v>theater</v>
      </c>
      <c r="T407" t="str">
        <f>RIGHT(R407, LEN(R407)-SEARCH("/",R407))</f>
        <v>plays</v>
      </c>
    </row>
    <row r="408" spans="1:20" hidden="1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>(E408/D408)*100</f>
        <v>182.14503816793894</v>
      </c>
      <c r="G408" t="s">
        <v>20</v>
      </c>
      <c r="H408">
        <v>645</v>
      </c>
      <c r="I408" s="6">
        <f>IFERROR(E408/H408,0)</f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>(((L408/60)/60)/24)+DATE(1970,1,1)</f>
        <v>41304.25</v>
      </c>
      <c r="O408" s="10">
        <f>(((M408/60)/60)/24)+DATE(1970,1,1)</f>
        <v>41316.25</v>
      </c>
      <c r="P408" t="b">
        <v>1</v>
      </c>
      <c r="Q408" t="b">
        <v>0</v>
      </c>
      <c r="R408" t="s">
        <v>42</v>
      </c>
      <c r="S408" t="str">
        <f>LEFT(R408,SEARCH("/",R408)-1)</f>
        <v>film &amp; video</v>
      </c>
      <c r="T408" t="str">
        <f>RIGHT(R408, LEN(R408)-SEARCH("/",R408))</f>
        <v>documentary</v>
      </c>
    </row>
    <row r="409" spans="1:20" hidden="1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>(E409/D409)*100</f>
        <v>355.88235294117646</v>
      </c>
      <c r="G409" t="s">
        <v>20</v>
      </c>
      <c r="H409">
        <v>484</v>
      </c>
      <c r="I409" s="6">
        <f>IFERROR(E409/H409,0)</f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>(((L409/60)/60)/24)+DATE(1970,1,1)</f>
        <v>43751.208333333328</v>
      </c>
      <c r="O409" s="10">
        <f>(((M409/60)/60)/24)+DATE(1970,1,1)</f>
        <v>43758.208333333328</v>
      </c>
      <c r="P409" t="b">
        <v>0</v>
      </c>
      <c r="Q409" t="b">
        <v>0</v>
      </c>
      <c r="R409" t="s">
        <v>33</v>
      </c>
      <c r="S409" t="str">
        <f>LEFT(R409,SEARCH("/",R409)-1)</f>
        <v>theater</v>
      </c>
      <c r="T409" t="str">
        <f>RIGHT(R409, LEN(R409)-SEARCH("/",R409))</f>
        <v>plays</v>
      </c>
    </row>
    <row r="410" spans="1:20" hidden="1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>(E410/D410)*100</f>
        <v>131.83695652173913</v>
      </c>
      <c r="G410" t="s">
        <v>20</v>
      </c>
      <c r="H410">
        <v>154</v>
      </c>
      <c r="I410" s="6">
        <f>IFERROR(E410/H410,0)</f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>(((L410/60)/60)/24)+DATE(1970,1,1)</f>
        <v>42541.208333333328</v>
      </c>
      <c r="O410" s="10">
        <f>(((M410/60)/60)/24)+DATE(1970,1,1)</f>
        <v>42561.208333333328</v>
      </c>
      <c r="P410" t="b">
        <v>0</v>
      </c>
      <c r="Q410" t="b">
        <v>0</v>
      </c>
      <c r="R410" t="s">
        <v>42</v>
      </c>
      <c r="S410" t="str">
        <f>LEFT(R410,SEARCH("/",R410)-1)</f>
        <v>film &amp; video</v>
      </c>
      <c r="T410" t="str">
        <f>RIGHT(R410, LEN(R410)-SEARCH("/",R410))</f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>(E411/D411)*100</f>
        <v>46.315634218289084</v>
      </c>
      <c r="G411" t="s">
        <v>14</v>
      </c>
      <c r="H411">
        <v>714</v>
      </c>
      <c r="I411" s="6">
        <f>IFERROR(E411/H411,0)</f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>(((L411/60)/60)/24)+DATE(1970,1,1)</f>
        <v>42843.208333333328</v>
      </c>
      <c r="O411" s="10">
        <f>(((M411/60)/60)/24)+DATE(1970,1,1)</f>
        <v>42847.208333333328</v>
      </c>
      <c r="P411" t="b">
        <v>0</v>
      </c>
      <c r="Q411" t="b">
        <v>0</v>
      </c>
      <c r="R411" t="s">
        <v>23</v>
      </c>
      <c r="S411" t="str">
        <f>LEFT(R411,SEARCH("/",R411)-1)</f>
        <v>music</v>
      </c>
      <c r="T411" t="str">
        <f>RIGHT(R411, LEN(R411)-SEARCH("/",R411))</f>
        <v>rock</v>
      </c>
    </row>
    <row r="412" spans="1:20" hidden="1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>(E412/D412)*100</f>
        <v>36.132726089785294</v>
      </c>
      <c r="G412" t="s">
        <v>47</v>
      </c>
      <c r="H412">
        <v>1111</v>
      </c>
      <c r="I412" s="6">
        <f>IFERROR(E412/H412,0)</f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>(((L412/60)/60)/24)+DATE(1970,1,1)</f>
        <v>42122.208333333328</v>
      </c>
      <c r="O412" s="10">
        <f>(((M412/60)/60)/24)+DATE(1970,1,1)</f>
        <v>42122.208333333328</v>
      </c>
      <c r="P412" t="b">
        <v>0</v>
      </c>
      <c r="Q412" t="b">
        <v>0</v>
      </c>
      <c r="R412" t="s">
        <v>292</v>
      </c>
      <c r="S412" t="str">
        <f>LEFT(R412,SEARCH("/",R412)-1)</f>
        <v>games</v>
      </c>
      <c r="T412" t="str">
        <f>RIGHT(R412, LEN(R412)-SEARCH("/",R412))</f>
        <v>mobile games</v>
      </c>
    </row>
    <row r="413" spans="1:20" hidden="1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>(E413/D413)*100</f>
        <v>104.62820512820512</v>
      </c>
      <c r="G413" t="s">
        <v>20</v>
      </c>
      <c r="H413">
        <v>82</v>
      </c>
      <c r="I413" s="6">
        <f>IFERROR(E413/H413,0)</f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f>(((L413/60)/60)/24)+DATE(1970,1,1)</f>
        <v>42884.208333333328</v>
      </c>
      <c r="O413" s="10">
        <f>(((M413/60)/60)/24)+DATE(1970,1,1)</f>
        <v>42886.208333333328</v>
      </c>
      <c r="P413" t="b">
        <v>0</v>
      </c>
      <c r="Q413" t="b">
        <v>0</v>
      </c>
      <c r="R413" t="s">
        <v>33</v>
      </c>
      <c r="S413" t="str">
        <f>LEFT(R413,SEARCH("/",R413)-1)</f>
        <v>theater</v>
      </c>
      <c r="T413" t="str">
        <f>RIGHT(R413, LEN(R413)-SEARCH("/",R413))</f>
        <v>plays</v>
      </c>
    </row>
    <row r="414" spans="1:20" hidden="1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>(E414/D414)*100</f>
        <v>668.85714285714289</v>
      </c>
      <c r="G414" t="s">
        <v>20</v>
      </c>
      <c r="H414">
        <v>134</v>
      </c>
      <c r="I414" s="6">
        <f>IFERROR(E414/H414,0)</f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>(((L414/60)/60)/24)+DATE(1970,1,1)</f>
        <v>41642.25</v>
      </c>
      <c r="O414" s="10">
        <f>(((M414/60)/60)/24)+DATE(1970,1,1)</f>
        <v>41652.25</v>
      </c>
      <c r="P414" t="b">
        <v>0</v>
      </c>
      <c r="Q414" t="b">
        <v>0</v>
      </c>
      <c r="R414" t="s">
        <v>119</v>
      </c>
      <c r="S414" t="str">
        <f>LEFT(R414,SEARCH("/",R414)-1)</f>
        <v>publishing</v>
      </c>
      <c r="T414" t="str">
        <f>RIGHT(R414, LEN(R414)-SEARCH("/",R414))</f>
        <v>fiction</v>
      </c>
    </row>
    <row r="415" spans="1:20" hidden="1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>(E415/D415)*100</f>
        <v>62.072823218997364</v>
      </c>
      <c r="G415" t="s">
        <v>47</v>
      </c>
      <c r="H415">
        <v>1089</v>
      </c>
      <c r="I415" s="6">
        <f>IFERROR(E415/H415,0)</f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>(((L415/60)/60)/24)+DATE(1970,1,1)</f>
        <v>43431.25</v>
      </c>
      <c r="O415" s="10">
        <f>(((M415/60)/60)/24)+DATE(1970,1,1)</f>
        <v>43458.25</v>
      </c>
      <c r="P415" t="b">
        <v>0</v>
      </c>
      <c r="Q415" t="b">
        <v>0</v>
      </c>
      <c r="R415" t="s">
        <v>71</v>
      </c>
      <c r="S415" t="str">
        <f>LEFT(R415,SEARCH("/",R415)-1)</f>
        <v>film &amp; video</v>
      </c>
      <c r="T415" t="str">
        <f>RIGHT(R415, LEN(R415)-SEARCH("/",R415))</f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>(E416/D416)*100</f>
        <v>84.699787460148784</v>
      </c>
      <c r="G416" t="s">
        <v>14</v>
      </c>
      <c r="H416">
        <v>5497</v>
      </c>
      <c r="I416" s="6">
        <f>IFERROR(E416/H416,0)</f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>(((L416/60)/60)/24)+DATE(1970,1,1)</f>
        <v>40288.208333333336</v>
      </c>
      <c r="O416" s="10">
        <f>(((M416/60)/60)/24)+DATE(1970,1,1)</f>
        <v>40296.208333333336</v>
      </c>
      <c r="P416" t="b">
        <v>0</v>
      </c>
      <c r="Q416" t="b">
        <v>1</v>
      </c>
      <c r="R416" t="s">
        <v>17</v>
      </c>
      <c r="S416" t="str">
        <f>LEFT(R416,SEARCH("/",R416)-1)</f>
        <v>food</v>
      </c>
      <c r="T416" t="str">
        <f>RIGHT(R416, LEN(R416)-SEARCH("/",R416))</f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>(E417/D417)*100</f>
        <v>11.059030837004405</v>
      </c>
      <c r="G417" t="s">
        <v>14</v>
      </c>
      <c r="H417">
        <v>418</v>
      </c>
      <c r="I417" s="6">
        <f>IFERROR(E417/H417,0)</f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>(((L417/60)/60)/24)+DATE(1970,1,1)</f>
        <v>40921.25</v>
      </c>
      <c r="O417" s="10">
        <f>(((M417/60)/60)/24)+DATE(1970,1,1)</f>
        <v>40938.25</v>
      </c>
      <c r="P417" t="b">
        <v>0</v>
      </c>
      <c r="Q417" t="b">
        <v>0</v>
      </c>
      <c r="R417" t="s">
        <v>33</v>
      </c>
      <c r="S417" t="str">
        <f>LEFT(R417,SEARCH("/",R417)-1)</f>
        <v>theater</v>
      </c>
      <c r="T417" t="str">
        <f>RIGHT(R417, LEN(R417)-SEARCH("/",R417))</f>
        <v>plays</v>
      </c>
    </row>
    <row r="418" spans="1:20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>(E418/D418)*100</f>
        <v>43.838781575037146</v>
      </c>
      <c r="G418" t="s">
        <v>14</v>
      </c>
      <c r="H418">
        <v>1439</v>
      </c>
      <c r="I418" s="6">
        <f>IFERROR(E418/H418,0)</f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>(((L418/60)/60)/24)+DATE(1970,1,1)</f>
        <v>40560.25</v>
      </c>
      <c r="O418" s="10">
        <f>(((M418/60)/60)/24)+DATE(1970,1,1)</f>
        <v>40569.25</v>
      </c>
      <c r="P418" t="b">
        <v>0</v>
      </c>
      <c r="Q418" t="b">
        <v>1</v>
      </c>
      <c r="R418" t="s">
        <v>42</v>
      </c>
      <c r="S418" t="str">
        <f>LEFT(R418,SEARCH("/",R418)-1)</f>
        <v>film &amp; video</v>
      </c>
      <c r="T418" t="str">
        <f>RIGHT(R418, LEN(R418)-SEARCH("/",R418))</f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>(E419/D419)*100</f>
        <v>55.470588235294116</v>
      </c>
      <c r="G419" t="s">
        <v>14</v>
      </c>
      <c r="H419">
        <v>15</v>
      </c>
      <c r="I419" s="6">
        <f>IFERROR(E419/H419,0)</f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>(((L419/60)/60)/24)+DATE(1970,1,1)</f>
        <v>43407.208333333328</v>
      </c>
      <c r="O419" s="10">
        <f>(((M419/60)/60)/24)+DATE(1970,1,1)</f>
        <v>43431.25</v>
      </c>
      <c r="P419" t="b">
        <v>0</v>
      </c>
      <c r="Q419" t="b">
        <v>0</v>
      </c>
      <c r="R419" t="s">
        <v>33</v>
      </c>
      <c r="S419" t="str">
        <f>LEFT(R419,SEARCH("/",R419)-1)</f>
        <v>theater</v>
      </c>
      <c r="T419" t="str">
        <f>RIGHT(R419, LEN(R419)-SEARCH("/",R419))</f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>(E420/D420)*100</f>
        <v>57.399511301160658</v>
      </c>
      <c r="G420" t="s">
        <v>14</v>
      </c>
      <c r="H420">
        <v>1999</v>
      </c>
      <c r="I420" s="6">
        <f>IFERROR(E420/H420,0)</f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>(((L420/60)/60)/24)+DATE(1970,1,1)</f>
        <v>41035.208333333336</v>
      </c>
      <c r="O420" s="10">
        <f>(((M420/60)/60)/24)+DATE(1970,1,1)</f>
        <v>41036.208333333336</v>
      </c>
      <c r="P420" t="b">
        <v>0</v>
      </c>
      <c r="Q420" t="b">
        <v>0</v>
      </c>
      <c r="R420" t="s">
        <v>42</v>
      </c>
      <c r="S420" t="str">
        <f>LEFT(R420,SEARCH("/",R420)-1)</f>
        <v>film &amp; video</v>
      </c>
      <c r="T420" t="str">
        <f>RIGHT(R420, LEN(R420)-SEARCH("/",R420))</f>
        <v>documentary</v>
      </c>
    </row>
    <row r="421" spans="1:20" hidden="1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>(E421/D421)*100</f>
        <v>123.43497363796135</v>
      </c>
      <c r="G421" t="s">
        <v>20</v>
      </c>
      <c r="H421">
        <v>5203</v>
      </c>
      <c r="I421" s="6">
        <f>IFERROR(E421/H421,0)</f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f>(((L421/60)/60)/24)+DATE(1970,1,1)</f>
        <v>40899.25</v>
      </c>
      <c r="O421" s="10">
        <f>(((M421/60)/60)/24)+DATE(1970,1,1)</f>
        <v>40905.25</v>
      </c>
      <c r="P421" t="b">
        <v>0</v>
      </c>
      <c r="Q421" t="b">
        <v>0</v>
      </c>
      <c r="R421" t="s">
        <v>28</v>
      </c>
      <c r="S421" t="str">
        <f>LEFT(R421,SEARCH("/",R421)-1)</f>
        <v>technology</v>
      </c>
      <c r="T421" t="str">
        <f>RIGHT(R421, LEN(R421)-SEARCH("/",R421))</f>
        <v>web</v>
      </c>
    </row>
    <row r="422" spans="1:20" hidden="1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>(E422/D422)*100</f>
        <v>128.46</v>
      </c>
      <c r="G422" t="s">
        <v>20</v>
      </c>
      <c r="H422">
        <v>94</v>
      </c>
      <c r="I422" s="6">
        <f>IFERROR(E422/H422,0)</f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>(((L422/60)/60)/24)+DATE(1970,1,1)</f>
        <v>42911.208333333328</v>
      </c>
      <c r="O422" s="10">
        <f>(((M422/60)/60)/24)+DATE(1970,1,1)</f>
        <v>42925.208333333328</v>
      </c>
      <c r="P422" t="b">
        <v>0</v>
      </c>
      <c r="Q422" t="b">
        <v>0</v>
      </c>
      <c r="R422" t="s">
        <v>33</v>
      </c>
      <c r="S422" t="str">
        <f>LEFT(R422,SEARCH("/",R422)-1)</f>
        <v>theater</v>
      </c>
      <c r="T422" t="str">
        <f>RIGHT(R422, LEN(R422)-SEARCH("/",R422))</f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>(E423/D423)*100</f>
        <v>63.989361702127653</v>
      </c>
      <c r="G423" t="s">
        <v>14</v>
      </c>
      <c r="H423">
        <v>118</v>
      </c>
      <c r="I423" s="6">
        <f>IFERROR(E423/H423,0)</f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>(((L423/60)/60)/24)+DATE(1970,1,1)</f>
        <v>42915.208333333328</v>
      </c>
      <c r="O423" s="10">
        <f>(((M423/60)/60)/24)+DATE(1970,1,1)</f>
        <v>42945.208333333328</v>
      </c>
      <c r="P423" t="b">
        <v>0</v>
      </c>
      <c r="Q423" t="b">
        <v>1</v>
      </c>
      <c r="R423" t="s">
        <v>65</v>
      </c>
      <c r="S423" t="str">
        <f>LEFT(R423,SEARCH("/",R423)-1)</f>
        <v>technology</v>
      </c>
      <c r="T423" t="str">
        <f>RIGHT(R423, LEN(R423)-SEARCH("/",R423))</f>
        <v>wearables</v>
      </c>
    </row>
    <row r="424" spans="1:20" hidden="1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>(E424/D424)*100</f>
        <v>127.29885057471265</v>
      </c>
      <c r="G424" t="s">
        <v>20</v>
      </c>
      <c r="H424">
        <v>205</v>
      </c>
      <c r="I424" s="6">
        <f>IFERROR(E424/H424,0)</f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>(((L424/60)/60)/24)+DATE(1970,1,1)</f>
        <v>40285.208333333336</v>
      </c>
      <c r="O424" s="10">
        <f>(((M424/60)/60)/24)+DATE(1970,1,1)</f>
        <v>40305.208333333336</v>
      </c>
      <c r="P424" t="b">
        <v>0</v>
      </c>
      <c r="Q424" t="b">
        <v>1</v>
      </c>
      <c r="R424" t="s">
        <v>33</v>
      </c>
      <c r="S424" t="str">
        <f>LEFT(R424,SEARCH("/",R424)-1)</f>
        <v>theater</v>
      </c>
      <c r="T424" t="str">
        <f>RIGHT(R424, LEN(R424)-SEARCH("/",R424))</f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>(E425/D425)*100</f>
        <v>10.638024357239512</v>
      </c>
      <c r="G425" t="s">
        <v>14</v>
      </c>
      <c r="H425">
        <v>162</v>
      </c>
      <c r="I425" s="6">
        <f>IFERROR(E425/H425,0)</f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>(((L425/60)/60)/24)+DATE(1970,1,1)</f>
        <v>40808.208333333336</v>
      </c>
      <c r="O425" s="10">
        <f>(((M425/60)/60)/24)+DATE(1970,1,1)</f>
        <v>40810.208333333336</v>
      </c>
      <c r="P425" t="b">
        <v>0</v>
      </c>
      <c r="Q425" t="b">
        <v>1</v>
      </c>
      <c r="R425" t="s">
        <v>17</v>
      </c>
      <c r="S425" t="str">
        <f>LEFT(R425,SEARCH("/",R425)-1)</f>
        <v>food</v>
      </c>
      <c r="T425" t="str">
        <f>RIGHT(R425, LEN(R425)-SEARCH("/",R425))</f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>(E426/D426)*100</f>
        <v>40.470588235294116</v>
      </c>
      <c r="G426" t="s">
        <v>14</v>
      </c>
      <c r="H426">
        <v>83</v>
      </c>
      <c r="I426" s="6">
        <f>IFERROR(E426/H426,0)</f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>(((L426/60)/60)/24)+DATE(1970,1,1)</f>
        <v>43208.208333333328</v>
      </c>
      <c r="O426" s="10">
        <f>(((M426/60)/60)/24)+DATE(1970,1,1)</f>
        <v>43214.208333333328</v>
      </c>
      <c r="P426" t="b">
        <v>0</v>
      </c>
      <c r="Q426" t="b">
        <v>0</v>
      </c>
      <c r="R426" t="s">
        <v>60</v>
      </c>
      <c r="S426" t="str">
        <f>LEFT(R426,SEARCH("/",R426)-1)</f>
        <v>music</v>
      </c>
      <c r="T426" t="str">
        <f>RIGHT(R426, LEN(R426)-SEARCH("/",R426))</f>
        <v>indie rock</v>
      </c>
    </row>
    <row r="427" spans="1:20" hidden="1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>(E427/D427)*100</f>
        <v>287.66666666666663</v>
      </c>
      <c r="G427" t="s">
        <v>20</v>
      </c>
      <c r="H427">
        <v>92</v>
      </c>
      <c r="I427" s="6">
        <f>IFERROR(E427/H427,0)</f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f>(((L427/60)/60)/24)+DATE(1970,1,1)</f>
        <v>42213.208333333328</v>
      </c>
      <c r="O427" s="10">
        <f>(((M427/60)/60)/24)+DATE(1970,1,1)</f>
        <v>42219.208333333328</v>
      </c>
      <c r="P427" t="b">
        <v>0</v>
      </c>
      <c r="Q427" t="b">
        <v>0</v>
      </c>
      <c r="R427" t="s">
        <v>122</v>
      </c>
      <c r="S427" t="str">
        <f>LEFT(R427,SEARCH("/",R427)-1)</f>
        <v>photography</v>
      </c>
      <c r="T427" t="str">
        <f>RIGHT(R427, LEN(R427)-SEARCH("/",R427))</f>
        <v>photography books</v>
      </c>
    </row>
    <row r="428" spans="1:20" hidden="1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>(E428/D428)*100</f>
        <v>572.94444444444446</v>
      </c>
      <c r="G428" t="s">
        <v>20</v>
      </c>
      <c r="H428">
        <v>219</v>
      </c>
      <c r="I428" s="6">
        <f>IFERROR(E428/H428,0)</f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>(((L428/60)/60)/24)+DATE(1970,1,1)</f>
        <v>41332.25</v>
      </c>
      <c r="O428" s="10">
        <f>(((M428/60)/60)/24)+DATE(1970,1,1)</f>
        <v>41339.25</v>
      </c>
      <c r="P428" t="b">
        <v>0</v>
      </c>
      <c r="Q428" t="b">
        <v>0</v>
      </c>
      <c r="R428" t="s">
        <v>33</v>
      </c>
      <c r="S428" t="str">
        <f>LEFT(R428,SEARCH("/",R428)-1)</f>
        <v>theater</v>
      </c>
      <c r="T428" t="str">
        <f>RIGHT(R428, LEN(R428)-SEARCH("/",R428))</f>
        <v>plays</v>
      </c>
    </row>
    <row r="429" spans="1:20" hidden="1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>(E429/D429)*100</f>
        <v>112.90429799426933</v>
      </c>
      <c r="G429" t="s">
        <v>20</v>
      </c>
      <c r="H429">
        <v>2526</v>
      </c>
      <c r="I429" s="6">
        <f>IFERROR(E429/H429,0)</f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f>(((L429/60)/60)/24)+DATE(1970,1,1)</f>
        <v>41895.208333333336</v>
      </c>
      <c r="O429" s="10">
        <f>(((M429/60)/60)/24)+DATE(1970,1,1)</f>
        <v>41927.208333333336</v>
      </c>
      <c r="P429" t="b">
        <v>0</v>
      </c>
      <c r="Q429" t="b">
        <v>1</v>
      </c>
      <c r="R429" t="s">
        <v>33</v>
      </c>
      <c r="S429" t="str">
        <f>LEFT(R429,SEARCH("/",R429)-1)</f>
        <v>theater</v>
      </c>
      <c r="T429" t="str">
        <f>RIGHT(R429, LEN(R429)-SEARCH("/",R429))</f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>(E430/D430)*100</f>
        <v>46.387573964497044</v>
      </c>
      <c r="G430" t="s">
        <v>14</v>
      </c>
      <c r="H430">
        <v>747</v>
      </c>
      <c r="I430" s="6">
        <f>IFERROR(E430/H430,0)</f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>(((L430/60)/60)/24)+DATE(1970,1,1)</f>
        <v>40585.25</v>
      </c>
      <c r="O430" s="10">
        <f>(((M430/60)/60)/24)+DATE(1970,1,1)</f>
        <v>40592.25</v>
      </c>
      <c r="P430" t="b">
        <v>0</v>
      </c>
      <c r="Q430" t="b">
        <v>0</v>
      </c>
      <c r="R430" t="s">
        <v>71</v>
      </c>
      <c r="S430" t="str">
        <f>LEFT(R430,SEARCH("/",R430)-1)</f>
        <v>film &amp; video</v>
      </c>
      <c r="T430" t="str">
        <f>RIGHT(R430, LEN(R430)-SEARCH("/",R430))</f>
        <v>animation</v>
      </c>
    </row>
    <row r="431" spans="1:20" hidden="1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>(E431/D431)*100</f>
        <v>90.675916230366497</v>
      </c>
      <c r="G431" t="s">
        <v>74</v>
      </c>
      <c r="H431">
        <v>2138</v>
      </c>
      <c r="I431" s="6">
        <f>IFERROR(E431/H431,0)</f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>(((L431/60)/60)/24)+DATE(1970,1,1)</f>
        <v>41680.25</v>
      </c>
      <c r="O431" s="10">
        <f>(((M431/60)/60)/24)+DATE(1970,1,1)</f>
        <v>41708.208333333336</v>
      </c>
      <c r="P431" t="b">
        <v>0</v>
      </c>
      <c r="Q431" t="b">
        <v>1</v>
      </c>
      <c r="R431" t="s">
        <v>122</v>
      </c>
      <c r="S431" t="str">
        <f>LEFT(R431,SEARCH("/",R431)-1)</f>
        <v>photography</v>
      </c>
      <c r="T431" t="str">
        <f>RIGHT(R431, LEN(R431)-SEARCH("/",R431))</f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>(E432/D432)*100</f>
        <v>67.740740740740748</v>
      </c>
      <c r="G432" t="s">
        <v>14</v>
      </c>
      <c r="H432">
        <v>84</v>
      </c>
      <c r="I432" s="6">
        <f>IFERROR(E432/H432,0)</f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>(((L432/60)/60)/24)+DATE(1970,1,1)</f>
        <v>43737.208333333328</v>
      </c>
      <c r="O432" s="10">
        <f>(((M432/60)/60)/24)+DATE(1970,1,1)</f>
        <v>43771.208333333328</v>
      </c>
      <c r="P432" t="b">
        <v>0</v>
      </c>
      <c r="Q432" t="b">
        <v>0</v>
      </c>
      <c r="R432" t="s">
        <v>33</v>
      </c>
      <c r="S432" t="str">
        <f>LEFT(R432,SEARCH("/",R432)-1)</f>
        <v>theater</v>
      </c>
      <c r="T432" t="str">
        <f>RIGHT(R432, LEN(R432)-SEARCH("/",R432))</f>
        <v>plays</v>
      </c>
    </row>
    <row r="433" spans="1:20" hidden="1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>(E433/D433)*100</f>
        <v>192.49019607843135</v>
      </c>
      <c r="G433" t="s">
        <v>20</v>
      </c>
      <c r="H433">
        <v>94</v>
      </c>
      <c r="I433" s="6">
        <f>IFERROR(E433/H433,0)</f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f>(((L433/60)/60)/24)+DATE(1970,1,1)</f>
        <v>43273.208333333328</v>
      </c>
      <c r="O433" s="10">
        <f>(((M433/60)/60)/24)+DATE(1970,1,1)</f>
        <v>43290.208333333328</v>
      </c>
      <c r="P433" t="b">
        <v>1</v>
      </c>
      <c r="Q433" t="b">
        <v>0</v>
      </c>
      <c r="R433" t="s">
        <v>33</v>
      </c>
      <c r="S433" t="str">
        <f>LEFT(R433,SEARCH("/",R433)-1)</f>
        <v>theater</v>
      </c>
      <c r="T433" t="str">
        <f>RIGHT(R433, LEN(R433)-SEARCH("/",R433))</f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>(E434/D434)*100</f>
        <v>82.714285714285722</v>
      </c>
      <c r="G434" t="s">
        <v>14</v>
      </c>
      <c r="H434">
        <v>91</v>
      </c>
      <c r="I434" s="6">
        <f>IFERROR(E434/H434,0)</f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>(((L434/60)/60)/24)+DATE(1970,1,1)</f>
        <v>41761.208333333336</v>
      </c>
      <c r="O434" s="10">
        <f>(((M434/60)/60)/24)+DATE(1970,1,1)</f>
        <v>41781.208333333336</v>
      </c>
      <c r="P434" t="b">
        <v>0</v>
      </c>
      <c r="Q434" t="b">
        <v>0</v>
      </c>
      <c r="R434" t="s">
        <v>33</v>
      </c>
      <c r="S434" t="str">
        <f>LEFT(R434,SEARCH("/",R434)-1)</f>
        <v>theater</v>
      </c>
      <c r="T434" t="str">
        <f>RIGHT(R434, LEN(R434)-SEARCH("/",R434))</f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>(E435/D435)*100</f>
        <v>54.163920922570021</v>
      </c>
      <c r="G435" t="s">
        <v>14</v>
      </c>
      <c r="H435">
        <v>792</v>
      </c>
      <c r="I435" s="6">
        <f>IFERROR(E435/H435,0)</f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>(((L435/60)/60)/24)+DATE(1970,1,1)</f>
        <v>41603.25</v>
      </c>
      <c r="O435" s="10">
        <f>(((M435/60)/60)/24)+DATE(1970,1,1)</f>
        <v>41619.25</v>
      </c>
      <c r="P435" t="b">
        <v>0</v>
      </c>
      <c r="Q435" t="b">
        <v>1</v>
      </c>
      <c r="R435" t="s">
        <v>42</v>
      </c>
      <c r="S435" t="str">
        <f>LEFT(R435,SEARCH("/",R435)-1)</f>
        <v>film &amp; video</v>
      </c>
      <c r="T435" t="str">
        <f>RIGHT(R435, LEN(R435)-SEARCH("/",R435))</f>
        <v>documentary</v>
      </c>
    </row>
    <row r="436" spans="1:20" hidden="1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>(E436/D436)*100</f>
        <v>16.722222222222221</v>
      </c>
      <c r="G436" t="s">
        <v>74</v>
      </c>
      <c r="H436">
        <v>10</v>
      </c>
      <c r="I436" s="6">
        <f>IFERROR(E436/H436,0)</f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>(((L436/60)/60)/24)+DATE(1970,1,1)</f>
        <v>42705.25</v>
      </c>
      <c r="O436" s="10">
        <f>(((M436/60)/60)/24)+DATE(1970,1,1)</f>
        <v>42719.25</v>
      </c>
      <c r="P436" t="b">
        <v>1</v>
      </c>
      <c r="Q436" t="b">
        <v>0</v>
      </c>
      <c r="R436" t="s">
        <v>33</v>
      </c>
      <c r="S436" t="str">
        <f>LEFT(R436,SEARCH("/",R436)-1)</f>
        <v>theater</v>
      </c>
      <c r="T436" t="str">
        <f>RIGHT(R436, LEN(R436)-SEARCH("/",R436))</f>
        <v>plays</v>
      </c>
    </row>
    <row r="437" spans="1:20" hidden="1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>(E437/D437)*100</f>
        <v>116.87664041994749</v>
      </c>
      <c r="G437" t="s">
        <v>20</v>
      </c>
      <c r="H437">
        <v>1713</v>
      </c>
      <c r="I437" s="6">
        <f>IFERROR(E437/H437,0)</f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f>(((L437/60)/60)/24)+DATE(1970,1,1)</f>
        <v>41988.25</v>
      </c>
      <c r="O437" s="10">
        <f>(((M437/60)/60)/24)+DATE(1970,1,1)</f>
        <v>42000.25</v>
      </c>
      <c r="P437" t="b">
        <v>0</v>
      </c>
      <c r="Q437" t="b">
        <v>1</v>
      </c>
      <c r="R437" t="s">
        <v>33</v>
      </c>
      <c r="S437" t="str">
        <f>LEFT(R437,SEARCH("/",R437)-1)</f>
        <v>theater</v>
      </c>
      <c r="T437" t="str">
        <f>RIGHT(R437, LEN(R437)-SEARCH("/",R437))</f>
        <v>plays</v>
      </c>
    </row>
    <row r="438" spans="1:20" hidden="1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>(E438/D438)*100</f>
        <v>1052.1538461538462</v>
      </c>
      <c r="G438" t="s">
        <v>20</v>
      </c>
      <c r="H438">
        <v>249</v>
      </c>
      <c r="I438" s="6">
        <f>IFERROR(E438/H438,0)</f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>(((L438/60)/60)/24)+DATE(1970,1,1)</f>
        <v>43575.208333333328</v>
      </c>
      <c r="O438" s="10">
        <f>(((M438/60)/60)/24)+DATE(1970,1,1)</f>
        <v>43576.208333333328</v>
      </c>
      <c r="P438" t="b">
        <v>0</v>
      </c>
      <c r="Q438" t="b">
        <v>0</v>
      </c>
      <c r="R438" t="s">
        <v>159</v>
      </c>
      <c r="S438" t="str">
        <f>LEFT(R438,SEARCH("/",R438)-1)</f>
        <v>music</v>
      </c>
      <c r="T438" t="str">
        <f>RIGHT(R438, LEN(R438)-SEARCH("/",R438))</f>
        <v>jazz</v>
      </c>
    </row>
    <row r="439" spans="1:20" hidden="1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>(E439/D439)*100</f>
        <v>123.07407407407408</v>
      </c>
      <c r="G439" t="s">
        <v>20</v>
      </c>
      <c r="H439">
        <v>192</v>
      </c>
      <c r="I439" s="6">
        <f>IFERROR(E439/H439,0)</f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>(((L439/60)/60)/24)+DATE(1970,1,1)</f>
        <v>42260.208333333328</v>
      </c>
      <c r="O439" s="10">
        <f>(((M439/60)/60)/24)+DATE(1970,1,1)</f>
        <v>42263.208333333328</v>
      </c>
      <c r="P439" t="b">
        <v>0</v>
      </c>
      <c r="Q439" t="b">
        <v>1</v>
      </c>
      <c r="R439" t="s">
        <v>71</v>
      </c>
      <c r="S439" t="str">
        <f>LEFT(R439,SEARCH("/",R439)-1)</f>
        <v>film &amp; video</v>
      </c>
      <c r="T439" t="str">
        <f>RIGHT(R439, LEN(R439)-SEARCH("/",R439))</f>
        <v>animation</v>
      </c>
    </row>
    <row r="440" spans="1:20" hidden="1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>(E440/D440)*100</f>
        <v>178.63855421686748</v>
      </c>
      <c r="G440" t="s">
        <v>20</v>
      </c>
      <c r="H440">
        <v>247</v>
      </c>
      <c r="I440" s="6">
        <f>IFERROR(E440/H440,0)</f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>(((L440/60)/60)/24)+DATE(1970,1,1)</f>
        <v>41337.25</v>
      </c>
      <c r="O440" s="10">
        <f>(((M440/60)/60)/24)+DATE(1970,1,1)</f>
        <v>41367.208333333336</v>
      </c>
      <c r="P440" t="b">
        <v>0</v>
      </c>
      <c r="Q440" t="b">
        <v>0</v>
      </c>
      <c r="R440" t="s">
        <v>33</v>
      </c>
      <c r="S440" t="str">
        <f>LEFT(R440,SEARCH("/",R440)-1)</f>
        <v>theater</v>
      </c>
      <c r="T440" t="str">
        <f>RIGHT(R440, LEN(R440)-SEARCH("/",R440))</f>
        <v>plays</v>
      </c>
    </row>
    <row r="441" spans="1:20" hidden="1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>(E441/D441)*100</f>
        <v>355.28169014084506</v>
      </c>
      <c r="G441" t="s">
        <v>20</v>
      </c>
      <c r="H441">
        <v>2293</v>
      </c>
      <c r="I441" s="6">
        <f>IFERROR(E441/H441,0)</f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>(((L441/60)/60)/24)+DATE(1970,1,1)</f>
        <v>42680.208333333328</v>
      </c>
      <c r="O441" s="10">
        <f>(((M441/60)/60)/24)+DATE(1970,1,1)</f>
        <v>42687.25</v>
      </c>
      <c r="P441" t="b">
        <v>0</v>
      </c>
      <c r="Q441" t="b">
        <v>0</v>
      </c>
      <c r="R441" t="s">
        <v>474</v>
      </c>
      <c r="S441" t="str">
        <f>LEFT(R441,SEARCH("/",R441)-1)</f>
        <v>film &amp; video</v>
      </c>
      <c r="T441" t="str">
        <f>RIGHT(R441, LEN(R441)-SEARCH("/",R441))</f>
        <v>science fiction</v>
      </c>
    </row>
    <row r="442" spans="1:20" hidden="1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>(E442/D442)*100</f>
        <v>161.90634146341463</v>
      </c>
      <c r="G442" t="s">
        <v>20</v>
      </c>
      <c r="H442">
        <v>3131</v>
      </c>
      <c r="I442" s="6">
        <f>IFERROR(E442/H442,0)</f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f>(((L442/60)/60)/24)+DATE(1970,1,1)</f>
        <v>42916.208333333328</v>
      </c>
      <c r="O442" s="10">
        <f>(((M442/60)/60)/24)+DATE(1970,1,1)</f>
        <v>42926.208333333328</v>
      </c>
      <c r="P442" t="b">
        <v>0</v>
      </c>
      <c r="Q442" t="b">
        <v>0</v>
      </c>
      <c r="R442" t="s">
        <v>269</v>
      </c>
      <c r="S442" t="str">
        <f>LEFT(R442,SEARCH("/",R442)-1)</f>
        <v>film &amp; video</v>
      </c>
      <c r="T442" t="str">
        <f>RIGHT(R442, LEN(R442)-SEARCH("/",R442))</f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>(E443/D443)*100</f>
        <v>24.914285714285715</v>
      </c>
      <c r="G443" t="s">
        <v>14</v>
      </c>
      <c r="H443">
        <v>32</v>
      </c>
      <c r="I443" s="6">
        <f>IFERROR(E443/H443,0)</f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>(((L443/60)/60)/24)+DATE(1970,1,1)</f>
        <v>41025.208333333336</v>
      </c>
      <c r="O443" s="10">
        <f>(((M443/60)/60)/24)+DATE(1970,1,1)</f>
        <v>41053.208333333336</v>
      </c>
      <c r="P443" t="b">
        <v>0</v>
      </c>
      <c r="Q443" t="b">
        <v>0</v>
      </c>
      <c r="R443" t="s">
        <v>65</v>
      </c>
      <c r="S443" t="str">
        <f>LEFT(R443,SEARCH("/",R443)-1)</f>
        <v>technology</v>
      </c>
      <c r="T443" t="str">
        <f>RIGHT(R443, LEN(R443)-SEARCH("/",R443))</f>
        <v>wearables</v>
      </c>
    </row>
    <row r="444" spans="1:20" hidden="1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>(E444/D444)*100</f>
        <v>198.72222222222223</v>
      </c>
      <c r="G444" t="s">
        <v>20</v>
      </c>
      <c r="H444">
        <v>143</v>
      </c>
      <c r="I444" s="6">
        <f>IFERROR(E444/H444,0)</f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>(((L444/60)/60)/24)+DATE(1970,1,1)</f>
        <v>42980.208333333328</v>
      </c>
      <c r="O444" s="10">
        <f>(((M444/60)/60)/24)+DATE(1970,1,1)</f>
        <v>42996.208333333328</v>
      </c>
      <c r="P444" t="b">
        <v>0</v>
      </c>
      <c r="Q444" t="b">
        <v>0</v>
      </c>
      <c r="R444" t="s">
        <v>33</v>
      </c>
      <c r="S444" t="str">
        <f>LEFT(R444,SEARCH("/",R444)-1)</f>
        <v>theater</v>
      </c>
      <c r="T444" t="str">
        <f>RIGHT(R444, LEN(R444)-SEARCH("/",R444))</f>
        <v>plays</v>
      </c>
    </row>
    <row r="445" spans="1:20" hidden="1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>(E445/D445)*100</f>
        <v>34.752688172043008</v>
      </c>
      <c r="G445" t="s">
        <v>74</v>
      </c>
      <c r="H445">
        <v>90</v>
      </c>
      <c r="I445" s="6">
        <f>IFERROR(E445/H445,0)</f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>(((L445/60)/60)/24)+DATE(1970,1,1)</f>
        <v>40451.208333333336</v>
      </c>
      <c r="O445" s="10">
        <f>(((M445/60)/60)/24)+DATE(1970,1,1)</f>
        <v>40470.208333333336</v>
      </c>
      <c r="P445" t="b">
        <v>0</v>
      </c>
      <c r="Q445" t="b">
        <v>0</v>
      </c>
      <c r="R445" t="s">
        <v>33</v>
      </c>
      <c r="S445" t="str">
        <f>LEFT(R445,SEARCH("/",R445)-1)</f>
        <v>theater</v>
      </c>
      <c r="T445" t="str">
        <f>RIGHT(R445, LEN(R445)-SEARCH("/",R445))</f>
        <v>plays</v>
      </c>
    </row>
    <row r="446" spans="1:20" hidden="1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>(E446/D446)*100</f>
        <v>176.41935483870967</v>
      </c>
      <c r="G446" t="s">
        <v>20</v>
      </c>
      <c r="H446">
        <v>296</v>
      </c>
      <c r="I446" s="6">
        <f>IFERROR(E446/H446,0)</f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>(((L446/60)/60)/24)+DATE(1970,1,1)</f>
        <v>40748.208333333336</v>
      </c>
      <c r="O446" s="10">
        <f>(((M446/60)/60)/24)+DATE(1970,1,1)</f>
        <v>40750.208333333336</v>
      </c>
      <c r="P446" t="b">
        <v>0</v>
      </c>
      <c r="Q446" t="b">
        <v>1</v>
      </c>
      <c r="R446" t="s">
        <v>60</v>
      </c>
      <c r="S446" t="str">
        <f>LEFT(R446,SEARCH("/",R446)-1)</f>
        <v>music</v>
      </c>
      <c r="T446" t="str">
        <f>RIGHT(R446, LEN(R446)-SEARCH("/",R446))</f>
        <v>indie rock</v>
      </c>
    </row>
    <row r="447" spans="1:20" hidden="1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>(E447/D447)*100</f>
        <v>511.38095238095235</v>
      </c>
      <c r="G447" t="s">
        <v>20</v>
      </c>
      <c r="H447">
        <v>170</v>
      </c>
      <c r="I447" s="6">
        <f>IFERROR(E447/H447,0)</f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>(((L447/60)/60)/24)+DATE(1970,1,1)</f>
        <v>40515.25</v>
      </c>
      <c r="O447" s="10">
        <f>(((M447/60)/60)/24)+DATE(1970,1,1)</f>
        <v>40536.25</v>
      </c>
      <c r="P447" t="b">
        <v>0</v>
      </c>
      <c r="Q447" t="b">
        <v>1</v>
      </c>
      <c r="R447" t="s">
        <v>33</v>
      </c>
      <c r="S447" t="str">
        <f>LEFT(R447,SEARCH("/",R447)-1)</f>
        <v>theater</v>
      </c>
      <c r="T447" t="str">
        <f>RIGHT(R447, LEN(R447)-SEARCH("/",R447))</f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>(E448/D448)*100</f>
        <v>82.044117647058826</v>
      </c>
      <c r="G448" t="s">
        <v>14</v>
      </c>
      <c r="H448">
        <v>186</v>
      </c>
      <c r="I448" s="6">
        <f>IFERROR(E448/H448,0)</f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>(((L448/60)/60)/24)+DATE(1970,1,1)</f>
        <v>41261.25</v>
      </c>
      <c r="O448" s="10">
        <f>(((M448/60)/60)/24)+DATE(1970,1,1)</f>
        <v>41263.25</v>
      </c>
      <c r="P448" t="b">
        <v>0</v>
      </c>
      <c r="Q448" t="b">
        <v>0</v>
      </c>
      <c r="R448" t="s">
        <v>65</v>
      </c>
      <c r="S448" t="str">
        <f>LEFT(R448,SEARCH("/",R448)-1)</f>
        <v>technology</v>
      </c>
      <c r="T448" t="str">
        <f>RIGHT(R448, LEN(R448)-SEARCH("/",R448))</f>
        <v>wearables</v>
      </c>
    </row>
    <row r="449" spans="1:20" hidden="1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>(E449/D449)*100</f>
        <v>24.326030927835053</v>
      </c>
      <c r="G449" t="s">
        <v>74</v>
      </c>
      <c r="H449">
        <v>439</v>
      </c>
      <c r="I449" s="6">
        <f>IFERROR(E449/H449,0)</f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>(((L449/60)/60)/24)+DATE(1970,1,1)</f>
        <v>43088.25</v>
      </c>
      <c r="O449" s="10">
        <f>(((M449/60)/60)/24)+DATE(1970,1,1)</f>
        <v>43104.25</v>
      </c>
      <c r="P449" t="b">
        <v>0</v>
      </c>
      <c r="Q449" t="b">
        <v>0</v>
      </c>
      <c r="R449" t="s">
        <v>269</v>
      </c>
      <c r="S449" t="str">
        <f>LEFT(R449,SEARCH("/",R449)-1)</f>
        <v>film &amp; video</v>
      </c>
      <c r="T449" t="str">
        <f>RIGHT(R449, LEN(R449)-SEARCH("/",R449))</f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>(E450/D450)*100</f>
        <v>50.482758620689658</v>
      </c>
      <c r="G450" t="s">
        <v>14</v>
      </c>
      <c r="H450">
        <v>605</v>
      </c>
      <c r="I450" s="6">
        <f>IFERROR(E450/H450,0)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>(((L450/60)/60)/24)+DATE(1970,1,1)</f>
        <v>41378.208333333336</v>
      </c>
      <c r="O450" s="10">
        <f>(((M450/60)/60)/24)+DATE(1970,1,1)</f>
        <v>41380.208333333336</v>
      </c>
      <c r="P450" t="b">
        <v>0</v>
      </c>
      <c r="Q450" t="b">
        <v>1</v>
      </c>
      <c r="R450" t="s">
        <v>89</v>
      </c>
      <c r="S450" t="str">
        <f>LEFT(R450,SEARCH("/",R450)-1)</f>
        <v>games</v>
      </c>
      <c r="T450" t="str">
        <f>RIGHT(R450, LEN(R450)-SEARCH("/",R450))</f>
        <v>video games</v>
      </c>
    </row>
    <row r="451" spans="1:20" hidden="1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>(E451/D451)*100</f>
        <v>967</v>
      </c>
      <c r="G451" t="s">
        <v>20</v>
      </c>
      <c r="H451">
        <v>86</v>
      </c>
      <c r="I451" s="6">
        <f>IFERROR(E451/H451,0)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f>(((L451/60)/60)/24)+DATE(1970,1,1)</f>
        <v>43530.25</v>
      </c>
      <c r="O451" s="10">
        <f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>LEFT(R451,SEARCH("/",R451)-1)</f>
        <v>games</v>
      </c>
      <c r="T451" t="str">
        <f>RIGHT(R451, LEN(R451)-SEARCH("/",R451))</f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>(E452/D452)*100</f>
        <v>4</v>
      </c>
      <c r="G452" t="s">
        <v>14</v>
      </c>
      <c r="H452">
        <v>1</v>
      </c>
      <c r="I452" s="6">
        <f>IFERROR(E452/H452,0)</f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>(((L452/60)/60)/24)+DATE(1970,1,1)</f>
        <v>43394.208333333328</v>
      </c>
      <c r="O452" s="10">
        <f>(((M452/60)/60)/24)+DATE(1970,1,1)</f>
        <v>43417.25</v>
      </c>
      <c r="P452" t="b">
        <v>0</v>
      </c>
      <c r="Q452" t="b">
        <v>0</v>
      </c>
      <c r="R452" t="s">
        <v>71</v>
      </c>
      <c r="S452" t="str">
        <f>LEFT(R452,SEARCH("/",R452)-1)</f>
        <v>film &amp; video</v>
      </c>
      <c r="T452" t="str">
        <f>RIGHT(R452, LEN(R452)-SEARCH("/",R452))</f>
        <v>animation</v>
      </c>
    </row>
    <row r="453" spans="1:20" hidden="1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>(E453/D453)*100</f>
        <v>122.84501347708894</v>
      </c>
      <c r="G453" t="s">
        <v>20</v>
      </c>
      <c r="H453">
        <v>6286</v>
      </c>
      <c r="I453" s="6">
        <f>IFERROR(E453/H453,0)</f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f>(((L453/60)/60)/24)+DATE(1970,1,1)</f>
        <v>42935.208333333328</v>
      </c>
      <c r="O453" s="10">
        <f>(((M453/60)/60)/24)+DATE(1970,1,1)</f>
        <v>42966.208333333328</v>
      </c>
      <c r="P453" t="b">
        <v>0</v>
      </c>
      <c r="Q453" t="b">
        <v>0</v>
      </c>
      <c r="R453" t="s">
        <v>23</v>
      </c>
      <c r="S453" t="str">
        <f>LEFT(R453,SEARCH("/",R453)-1)</f>
        <v>music</v>
      </c>
      <c r="T453" t="str">
        <f>RIGHT(R453, LEN(R453)-SEARCH("/",R453))</f>
        <v>rock</v>
      </c>
    </row>
    <row r="454" spans="1:20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>(E454/D454)*100</f>
        <v>63.4375</v>
      </c>
      <c r="G454" t="s">
        <v>14</v>
      </c>
      <c r="H454">
        <v>31</v>
      </c>
      <c r="I454" s="6">
        <f>IFERROR(E454/H454,0)</f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>(((L454/60)/60)/24)+DATE(1970,1,1)</f>
        <v>40365.208333333336</v>
      </c>
      <c r="O454" s="10">
        <f>(((M454/60)/60)/24)+DATE(1970,1,1)</f>
        <v>40366.208333333336</v>
      </c>
      <c r="P454" t="b">
        <v>0</v>
      </c>
      <c r="Q454" t="b">
        <v>0</v>
      </c>
      <c r="R454" t="s">
        <v>53</v>
      </c>
      <c r="S454" t="str">
        <f>LEFT(R454,SEARCH("/",R454)-1)</f>
        <v>film &amp; video</v>
      </c>
      <c r="T454" t="str">
        <f>RIGHT(R454, LEN(R454)-SEARCH("/",R454))</f>
        <v>drama</v>
      </c>
    </row>
    <row r="455" spans="1:20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>(E455/D455)*100</f>
        <v>56.331688596491226</v>
      </c>
      <c r="G455" t="s">
        <v>14</v>
      </c>
      <c r="H455">
        <v>1181</v>
      </c>
      <c r="I455" s="6">
        <f>IFERROR(E455/H455,0)</f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>(((L455/60)/60)/24)+DATE(1970,1,1)</f>
        <v>42705.25</v>
      </c>
      <c r="O455" s="10">
        <f>(((M455/60)/60)/24)+DATE(1970,1,1)</f>
        <v>42746.25</v>
      </c>
      <c r="P455" t="b">
        <v>0</v>
      </c>
      <c r="Q455" t="b">
        <v>0</v>
      </c>
      <c r="R455" t="s">
        <v>474</v>
      </c>
      <c r="S455" t="str">
        <f>LEFT(R455,SEARCH("/",R455)-1)</f>
        <v>film &amp; video</v>
      </c>
      <c r="T455" t="str">
        <f>RIGHT(R455, LEN(R455)-SEARCH("/",R455))</f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>(E456/D456)*100</f>
        <v>44.074999999999996</v>
      </c>
      <c r="G456" t="s">
        <v>14</v>
      </c>
      <c r="H456">
        <v>39</v>
      </c>
      <c r="I456" s="6">
        <f>IFERROR(E456/H456,0)</f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>(((L456/60)/60)/24)+DATE(1970,1,1)</f>
        <v>41568.208333333336</v>
      </c>
      <c r="O456" s="10">
        <f>(((M456/60)/60)/24)+DATE(1970,1,1)</f>
        <v>41604.25</v>
      </c>
      <c r="P456" t="b">
        <v>0</v>
      </c>
      <c r="Q456" t="b">
        <v>1</v>
      </c>
      <c r="R456" t="s">
        <v>53</v>
      </c>
      <c r="S456" t="str">
        <f>LEFT(R456,SEARCH("/",R456)-1)</f>
        <v>film &amp; video</v>
      </c>
      <c r="T456" t="str">
        <f>RIGHT(R456, LEN(R456)-SEARCH("/",R456))</f>
        <v>drama</v>
      </c>
    </row>
    <row r="457" spans="1:20" hidden="1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>(E457/D457)*100</f>
        <v>118.37253218884121</v>
      </c>
      <c r="G457" t="s">
        <v>20</v>
      </c>
      <c r="H457">
        <v>3727</v>
      </c>
      <c r="I457" s="6">
        <f>IFERROR(E457/H457,0)</f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>(((L457/60)/60)/24)+DATE(1970,1,1)</f>
        <v>40809.208333333336</v>
      </c>
      <c r="O457" s="10">
        <f>(((M457/60)/60)/24)+DATE(1970,1,1)</f>
        <v>40832.208333333336</v>
      </c>
      <c r="P457" t="b">
        <v>0</v>
      </c>
      <c r="Q457" t="b">
        <v>0</v>
      </c>
      <c r="R457" t="s">
        <v>33</v>
      </c>
      <c r="S457" t="str">
        <f>LEFT(R457,SEARCH("/",R457)-1)</f>
        <v>theater</v>
      </c>
      <c r="T457" t="str">
        <f>RIGHT(R457, LEN(R457)-SEARCH("/",R457))</f>
        <v>plays</v>
      </c>
    </row>
    <row r="458" spans="1:20" hidden="1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>(E458/D458)*100</f>
        <v>104.1243169398907</v>
      </c>
      <c r="G458" t="s">
        <v>20</v>
      </c>
      <c r="H458">
        <v>1605</v>
      </c>
      <c r="I458" s="6">
        <f>IFERROR(E458/H458,0)</f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f>(((L458/60)/60)/24)+DATE(1970,1,1)</f>
        <v>43141.25</v>
      </c>
      <c r="O458" s="10">
        <f>(((M458/60)/60)/24)+DATE(1970,1,1)</f>
        <v>43141.25</v>
      </c>
      <c r="P458" t="b">
        <v>0</v>
      </c>
      <c r="Q458" t="b">
        <v>1</v>
      </c>
      <c r="R458" t="s">
        <v>60</v>
      </c>
      <c r="S458" t="str">
        <f>LEFT(R458,SEARCH("/",R458)-1)</f>
        <v>music</v>
      </c>
      <c r="T458" t="str">
        <f>RIGHT(R458, LEN(R458)-SEARCH("/",R458))</f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>(E459/D459)*100</f>
        <v>26.640000000000004</v>
      </c>
      <c r="G459" t="s">
        <v>14</v>
      </c>
      <c r="H459">
        <v>46</v>
      </c>
      <c r="I459" s="6">
        <f>IFERROR(E459/H459,0)</f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>(((L459/60)/60)/24)+DATE(1970,1,1)</f>
        <v>42657.208333333328</v>
      </c>
      <c r="O459" s="10">
        <f>(((M459/60)/60)/24)+DATE(1970,1,1)</f>
        <v>42659.208333333328</v>
      </c>
      <c r="P459" t="b">
        <v>0</v>
      </c>
      <c r="Q459" t="b">
        <v>0</v>
      </c>
      <c r="R459" t="s">
        <v>33</v>
      </c>
      <c r="S459" t="str">
        <f>LEFT(R459,SEARCH("/",R459)-1)</f>
        <v>theater</v>
      </c>
      <c r="T459" t="str">
        <f>RIGHT(R459, LEN(R459)-SEARCH("/",R459))</f>
        <v>plays</v>
      </c>
    </row>
    <row r="460" spans="1:20" hidden="1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>(E460/D460)*100</f>
        <v>351.20118343195264</v>
      </c>
      <c r="G460" t="s">
        <v>20</v>
      </c>
      <c r="H460">
        <v>2120</v>
      </c>
      <c r="I460" s="6">
        <f>IFERROR(E460/H460,0)</f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f>(((L460/60)/60)/24)+DATE(1970,1,1)</f>
        <v>40265.208333333336</v>
      </c>
      <c r="O460" s="10">
        <f>(((M460/60)/60)/24)+DATE(1970,1,1)</f>
        <v>40309.208333333336</v>
      </c>
      <c r="P460" t="b">
        <v>0</v>
      </c>
      <c r="Q460" t="b">
        <v>0</v>
      </c>
      <c r="R460" t="s">
        <v>33</v>
      </c>
      <c r="S460" t="str">
        <f>LEFT(R460,SEARCH("/",R460)-1)</f>
        <v>theater</v>
      </c>
      <c r="T460" t="str">
        <f>RIGHT(R460, LEN(R460)-SEARCH("/",R460))</f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>(E461/D461)*100</f>
        <v>90.063492063492063</v>
      </c>
      <c r="G461" t="s">
        <v>14</v>
      </c>
      <c r="H461">
        <v>105</v>
      </c>
      <c r="I461" s="6">
        <f>IFERROR(E461/H461,0)</f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>(((L461/60)/60)/24)+DATE(1970,1,1)</f>
        <v>42001.25</v>
      </c>
      <c r="O461" s="10">
        <f>(((M461/60)/60)/24)+DATE(1970,1,1)</f>
        <v>42026.25</v>
      </c>
      <c r="P461" t="b">
        <v>0</v>
      </c>
      <c r="Q461" t="b">
        <v>0</v>
      </c>
      <c r="R461" t="s">
        <v>42</v>
      </c>
      <c r="S461" t="str">
        <f>LEFT(R461,SEARCH("/",R461)-1)</f>
        <v>film &amp; video</v>
      </c>
      <c r="T461" t="str">
        <f>RIGHT(R461, LEN(R461)-SEARCH("/",R461))</f>
        <v>documentary</v>
      </c>
    </row>
    <row r="462" spans="1:20" hidden="1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>(E462/D462)*100</f>
        <v>171.625</v>
      </c>
      <c r="G462" t="s">
        <v>20</v>
      </c>
      <c r="H462">
        <v>50</v>
      </c>
      <c r="I462" s="6">
        <f>IFERROR(E462/H462,0)</f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>(((L462/60)/60)/24)+DATE(1970,1,1)</f>
        <v>40399.208333333336</v>
      </c>
      <c r="O462" s="10">
        <f>(((M462/60)/60)/24)+DATE(1970,1,1)</f>
        <v>40402.208333333336</v>
      </c>
      <c r="P462" t="b">
        <v>0</v>
      </c>
      <c r="Q462" t="b">
        <v>0</v>
      </c>
      <c r="R462" t="s">
        <v>33</v>
      </c>
      <c r="S462" t="str">
        <f>LEFT(R462,SEARCH("/",R462)-1)</f>
        <v>theater</v>
      </c>
      <c r="T462" t="str">
        <f>RIGHT(R462, LEN(R462)-SEARCH("/",R462))</f>
        <v>plays</v>
      </c>
    </row>
    <row r="463" spans="1:20" hidden="1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>(E463/D463)*100</f>
        <v>141.04655870445345</v>
      </c>
      <c r="G463" t="s">
        <v>20</v>
      </c>
      <c r="H463">
        <v>2080</v>
      </c>
      <c r="I463" s="6">
        <f>IFERROR(E463/H463,0)</f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>(((L463/60)/60)/24)+DATE(1970,1,1)</f>
        <v>41757.208333333336</v>
      </c>
      <c r="O463" s="10">
        <f>(((M463/60)/60)/24)+DATE(1970,1,1)</f>
        <v>41777.208333333336</v>
      </c>
      <c r="P463" t="b">
        <v>0</v>
      </c>
      <c r="Q463" t="b">
        <v>0</v>
      </c>
      <c r="R463" t="s">
        <v>53</v>
      </c>
      <c r="S463" t="str">
        <f>LEFT(R463,SEARCH("/",R463)-1)</f>
        <v>film &amp; video</v>
      </c>
      <c r="T463" t="str">
        <f>RIGHT(R463, LEN(R463)-SEARCH("/",R463))</f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>(E464/D464)*100</f>
        <v>30.57944915254237</v>
      </c>
      <c r="G464" t="s">
        <v>14</v>
      </c>
      <c r="H464">
        <v>535</v>
      </c>
      <c r="I464" s="6">
        <f>IFERROR(E464/H464,0)</f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>(((L464/60)/60)/24)+DATE(1970,1,1)</f>
        <v>41304.25</v>
      </c>
      <c r="O464" s="10">
        <f>(((M464/60)/60)/24)+DATE(1970,1,1)</f>
        <v>41342.25</v>
      </c>
      <c r="P464" t="b">
        <v>0</v>
      </c>
      <c r="Q464" t="b">
        <v>0</v>
      </c>
      <c r="R464" t="s">
        <v>292</v>
      </c>
      <c r="S464" t="str">
        <f>LEFT(R464,SEARCH("/",R464)-1)</f>
        <v>games</v>
      </c>
      <c r="T464" t="str">
        <f>RIGHT(R464, LEN(R464)-SEARCH("/",R464))</f>
        <v>mobile games</v>
      </c>
    </row>
    <row r="465" spans="1:20" hidden="1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>(E465/D465)*100</f>
        <v>108.16455696202532</v>
      </c>
      <c r="G465" t="s">
        <v>20</v>
      </c>
      <c r="H465">
        <v>2105</v>
      </c>
      <c r="I465" s="6">
        <f>IFERROR(E465/H465,0)</f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>(((L465/60)/60)/24)+DATE(1970,1,1)</f>
        <v>41639.25</v>
      </c>
      <c r="O465" s="10">
        <f>(((M465/60)/60)/24)+DATE(1970,1,1)</f>
        <v>41643.25</v>
      </c>
      <c r="P465" t="b">
        <v>0</v>
      </c>
      <c r="Q465" t="b">
        <v>0</v>
      </c>
      <c r="R465" t="s">
        <v>71</v>
      </c>
      <c r="S465" t="str">
        <f>LEFT(R465,SEARCH("/",R465)-1)</f>
        <v>film &amp; video</v>
      </c>
      <c r="T465" t="str">
        <f>RIGHT(R465, LEN(R465)-SEARCH("/",R465))</f>
        <v>animation</v>
      </c>
    </row>
    <row r="466" spans="1:20" hidden="1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>(E466/D466)*100</f>
        <v>133.45505617977528</v>
      </c>
      <c r="G466" t="s">
        <v>20</v>
      </c>
      <c r="H466">
        <v>2436</v>
      </c>
      <c r="I466" s="6">
        <f>IFERROR(E466/H466,0)</f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>(((L466/60)/60)/24)+DATE(1970,1,1)</f>
        <v>43142.25</v>
      </c>
      <c r="O466" s="10">
        <f>(((M466/60)/60)/24)+DATE(1970,1,1)</f>
        <v>43156.25</v>
      </c>
      <c r="P466" t="b">
        <v>0</v>
      </c>
      <c r="Q466" t="b">
        <v>0</v>
      </c>
      <c r="R466" t="s">
        <v>33</v>
      </c>
      <c r="S466" t="str">
        <f>LEFT(R466,SEARCH("/",R466)-1)</f>
        <v>theater</v>
      </c>
      <c r="T466" t="str">
        <f>RIGHT(R466, LEN(R466)-SEARCH("/",R466))</f>
        <v>plays</v>
      </c>
    </row>
    <row r="467" spans="1:20" hidden="1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>(E467/D467)*100</f>
        <v>187.85106382978722</v>
      </c>
      <c r="G467" t="s">
        <v>20</v>
      </c>
      <c r="H467">
        <v>80</v>
      </c>
      <c r="I467" s="6">
        <f>IFERROR(E467/H467,0)</f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>(((L467/60)/60)/24)+DATE(1970,1,1)</f>
        <v>43127.25</v>
      </c>
      <c r="O467" s="10">
        <f>(((M467/60)/60)/24)+DATE(1970,1,1)</f>
        <v>43136.25</v>
      </c>
      <c r="P467" t="b">
        <v>0</v>
      </c>
      <c r="Q467" t="b">
        <v>0</v>
      </c>
      <c r="R467" t="s">
        <v>206</v>
      </c>
      <c r="S467" t="str">
        <f>LEFT(R467,SEARCH("/",R467)-1)</f>
        <v>publishing</v>
      </c>
      <c r="T467" t="str">
        <f>RIGHT(R467, LEN(R467)-SEARCH("/",R467))</f>
        <v>translations</v>
      </c>
    </row>
    <row r="468" spans="1:20" hidden="1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>(E468/D468)*100</f>
        <v>332</v>
      </c>
      <c r="G468" t="s">
        <v>20</v>
      </c>
      <c r="H468">
        <v>42</v>
      </c>
      <c r="I468" s="6">
        <f>IFERROR(E468/H468,0)</f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>(((L468/60)/60)/24)+DATE(1970,1,1)</f>
        <v>41409.208333333336</v>
      </c>
      <c r="O468" s="10">
        <f>(((M468/60)/60)/24)+DATE(1970,1,1)</f>
        <v>41432.208333333336</v>
      </c>
      <c r="P468" t="b">
        <v>0</v>
      </c>
      <c r="Q468" t="b">
        <v>1</v>
      </c>
      <c r="R468" t="s">
        <v>65</v>
      </c>
      <c r="S468" t="str">
        <f>LEFT(R468,SEARCH("/",R468)-1)</f>
        <v>technology</v>
      </c>
      <c r="T468" t="str">
        <f>RIGHT(R468, LEN(R468)-SEARCH("/",R468))</f>
        <v>wearables</v>
      </c>
    </row>
    <row r="469" spans="1:20" hidden="1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>(E469/D469)*100</f>
        <v>575.21428571428578</v>
      </c>
      <c r="G469" t="s">
        <v>20</v>
      </c>
      <c r="H469">
        <v>139</v>
      </c>
      <c r="I469" s="6">
        <f>IFERROR(E469/H469,0)</f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>(((L469/60)/60)/24)+DATE(1970,1,1)</f>
        <v>42331.25</v>
      </c>
      <c r="O469" s="10">
        <f>(((M469/60)/60)/24)+DATE(1970,1,1)</f>
        <v>42338.25</v>
      </c>
      <c r="P469" t="b">
        <v>0</v>
      </c>
      <c r="Q469" t="b">
        <v>1</v>
      </c>
      <c r="R469" t="s">
        <v>28</v>
      </c>
      <c r="S469" t="str">
        <f>LEFT(R469,SEARCH("/",R469)-1)</f>
        <v>technology</v>
      </c>
      <c r="T469" t="str">
        <f>RIGHT(R469, LEN(R469)-SEARCH("/",R469))</f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>(E470/D470)*100</f>
        <v>40.5</v>
      </c>
      <c r="G470" t="s">
        <v>14</v>
      </c>
      <c r="H470">
        <v>16</v>
      </c>
      <c r="I470" s="6">
        <f>IFERROR(E470/H470,0)</f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>(((L470/60)/60)/24)+DATE(1970,1,1)</f>
        <v>43569.208333333328</v>
      </c>
      <c r="O470" s="10">
        <f>(((M470/60)/60)/24)+DATE(1970,1,1)</f>
        <v>43585.208333333328</v>
      </c>
      <c r="P470" t="b">
        <v>0</v>
      </c>
      <c r="Q470" t="b">
        <v>0</v>
      </c>
      <c r="R470" t="s">
        <v>33</v>
      </c>
      <c r="S470" t="str">
        <f>LEFT(R470,SEARCH("/",R470)-1)</f>
        <v>theater</v>
      </c>
      <c r="T470" t="str">
        <f>RIGHT(R470, LEN(R470)-SEARCH("/",R470))</f>
        <v>plays</v>
      </c>
    </row>
    <row r="471" spans="1:20" hidden="1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>(E471/D471)*100</f>
        <v>184.42857142857144</v>
      </c>
      <c r="G471" t="s">
        <v>20</v>
      </c>
      <c r="H471">
        <v>159</v>
      </c>
      <c r="I471" s="6">
        <f>IFERROR(E471/H471,0)</f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f>(((L471/60)/60)/24)+DATE(1970,1,1)</f>
        <v>42142.208333333328</v>
      </c>
      <c r="O471" s="10">
        <f>(((M471/60)/60)/24)+DATE(1970,1,1)</f>
        <v>42144.208333333328</v>
      </c>
      <c r="P471" t="b">
        <v>0</v>
      </c>
      <c r="Q471" t="b">
        <v>0</v>
      </c>
      <c r="R471" t="s">
        <v>53</v>
      </c>
      <c r="S471" t="str">
        <f>LEFT(R471,SEARCH("/",R471)-1)</f>
        <v>film &amp; video</v>
      </c>
      <c r="T471" t="str">
        <f>RIGHT(R471, LEN(R471)-SEARCH("/",R471))</f>
        <v>drama</v>
      </c>
    </row>
    <row r="472" spans="1:20" hidden="1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>(E472/D472)*100</f>
        <v>285.80555555555554</v>
      </c>
      <c r="G472" t="s">
        <v>20</v>
      </c>
      <c r="H472">
        <v>381</v>
      </c>
      <c r="I472" s="6">
        <f>IFERROR(E472/H472,0)</f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>(((L472/60)/60)/24)+DATE(1970,1,1)</f>
        <v>42716.25</v>
      </c>
      <c r="O472" s="10">
        <f>(((M472/60)/60)/24)+DATE(1970,1,1)</f>
        <v>42723.25</v>
      </c>
      <c r="P472" t="b">
        <v>0</v>
      </c>
      <c r="Q472" t="b">
        <v>0</v>
      </c>
      <c r="R472" t="s">
        <v>65</v>
      </c>
      <c r="S472" t="str">
        <f>LEFT(R472,SEARCH("/",R472)-1)</f>
        <v>technology</v>
      </c>
      <c r="T472" t="str">
        <f>RIGHT(R472, LEN(R472)-SEARCH("/",R472))</f>
        <v>wearables</v>
      </c>
    </row>
    <row r="473" spans="1:20" hidden="1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>(E473/D473)*100</f>
        <v>319</v>
      </c>
      <c r="G473" t="s">
        <v>20</v>
      </c>
      <c r="H473">
        <v>194</v>
      </c>
      <c r="I473" s="6">
        <f>IFERROR(E473/H473,0)</f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>(((L473/60)/60)/24)+DATE(1970,1,1)</f>
        <v>41031.208333333336</v>
      </c>
      <c r="O473" s="10">
        <f>(((M473/60)/60)/24)+DATE(1970,1,1)</f>
        <v>41031.208333333336</v>
      </c>
      <c r="P473" t="b">
        <v>0</v>
      </c>
      <c r="Q473" t="b">
        <v>1</v>
      </c>
      <c r="R473" t="s">
        <v>17</v>
      </c>
      <c r="S473" t="str">
        <f>LEFT(R473,SEARCH("/",R473)-1)</f>
        <v>food</v>
      </c>
      <c r="T473" t="str">
        <f>RIGHT(R473, LEN(R473)-SEARCH("/",R473))</f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>(E474/D474)*100</f>
        <v>39.234070221066318</v>
      </c>
      <c r="G474" t="s">
        <v>14</v>
      </c>
      <c r="H474">
        <v>575</v>
      </c>
      <c r="I474" s="6">
        <f>IFERROR(E474/H474,0)</f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>(((L474/60)/60)/24)+DATE(1970,1,1)</f>
        <v>43535.208333333328</v>
      </c>
      <c r="O474" s="10">
        <f>(((M474/60)/60)/24)+DATE(1970,1,1)</f>
        <v>43589.208333333328</v>
      </c>
      <c r="P474" t="b">
        <v>0</v>
      </c>
      <c r="Q474" t="b">
        <v>0</v>
      </c>
      <c r="R474" t="s">
        <v>23</v>
      </c>
      <c r="S474" t="str">
        <f>LEFT(R474,SEARCH("/",R474)-1)</f>
        <v>music</v>
      </c>
      <c r="T474" t="str">
        <f>RIGHT(R474, LEN(R474)-SEARCH("/",R474))</f>
        <v>rock</v>
      </c>
    </row>
    <row r="475" spans="1:20" hidden="1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>(E475/D475)*100</f>
        <v>178.14000000000001</v>
      </c>
      <c r="G475" t="s">
        <v>20</v>
      </c>
      <c r="H475">
        <v>106</v>
      </c>
      <c r="I475" s="6">
        <f>IFERROR(E475/H475,0)</f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f>(((L475/60)/60)/24)+DATE(1970,1,1)</f>
        <v>43277.208333333328</v>
      </c>
      <c r="O475" s="10">
        <f>(((M475/60)/60)/24)+DATE(1970,1,1)</f>
        <v>43278.208333333328</v>
      </c>
      <c r="P475" t="b">
        <v>0</v>
      </c>
      <c r="Q475" t="b">
        <v>0</v>
      </c>
      <c r="R475" t="s">
        <v>50</v>
      </c>
      <c r="S475" t="str">
        <f>LEFT(R475,SEARCH("/",R475)-1)</f>
        <v>music</v>
      </c>
      <c r="T475" t="str">
        <f>RIGHT(R475, LEN(R475)-SEARCH("/",R475))</f>
        <v>electric music</v>
      </c>
    </row>
    <row r="476" spans="1:20" hidden="1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>(E476/D476)*100</f>
        <v>365.15</v>
      </c>
      <c r="G476" t="s">
        <v>20</v>
      </c>
      <c r="H476">
        <v>142</v>
      </c>
      <c r="I476" s="6">
        <f>IFERROR(E476/H476,0)</f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>(((L476/60)/60)/24)+DATE(1970,1,1)</f>
        <v>41989.25</v>
      </c>
      <c r="O476" s="10">
        <f>(((M476/60)/60)/24)+DATE(1970,1,1)</f>
        <v>41990.25</v>
      </c>
      <c r="P476" t="b">
        <v>0</v>
      </c>
      <c r="Q476" t="b">
        <v>0</v>
      </c>
      <c r="R476" t="s">
        <v>269</v>
      </c>
      <c r="S476" t="str">
        <f>LEFT(R476,SEARCH("/",R476)-1)</f>
        <v>film &amp; video</v>
      </c>
      <c r="T476" t="str">
        <f>RIGHT(R476, LEN(R476)-SEARCH("/",R476))</f>
        <v>television</v>
      </c>
    </row>
    <row r="477" spans="1:20" hidden="1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>(E477/D477)*100</f>
        <v>113.94594594594594</v>
      </c>
      <c r="G477" t="s">
        <v>20</v>
      </c>
      <c r="H477">
        <v>211</v>
      </c>
      <c r="I477" s="6">
        <f>IFERROR(E477/H477,0)</f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f>(((L477/60)/60)/24)+DATE(1970,1,1)</f>
        <v>41450.208333333336</v>
      </c>
      <c r="O477" s="10">
        <f>(((M477/60)/60)/24)+DATE(1970,1,1)</f>
        <v>41454.208333333336</v>
      </c>
      <c r="P477" t="b">
        <v>0</v>
      </c>
      <c r="Q477" t="b">
        <v>1</v>
      </c>
      <c r="R477" t="s">
        <v>206</v>
      </c>
      <c r="S477" t="str">
        <f>LEFT(R477,SEARCH("/",R477)-1)</f>
        <v>publishing</v>
      </c>
      <c r="T477" t="str">
        <f>RIGHT(R477, LEN(R477)-SEARCH("/",R477))</f>
        <v>translations</v>
      </c>
    </row>
    <row r="478" spans="1:20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>(E478/D478)*100</f>
        <v>29.828720626631856</v>
      </c>
      <c r="G478" t="s">
        <v>14</v>
      </c>
      <c r="H478">
        <v>1120</v>
      </c>
      <c r="I478" s="6">
        <f>IFERROR(E478/H478,0)</f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>(((L478/60)/60)/24)+DATE(1970,1,1)</f>
        <v>43322.208333333328</v>
      </c>
      <c r="O478" s="10">
        <f>(((M478/60)/60)/24)+DATE(1970,1,1)</f>
        <v>43328.208333333328</v>
      </c>
      <c r="P478" t="b">
        <v>0</v>
      </c>
      <c r="Q478" t="b">
        <v>0</v>
      </c>
      <c r="R478" t="s">
        <v>119</v>
      </c>
      <c r="S478" t="str">
        <f>LEFT(R478,SEARCH("/",R478)-1)</f>
        <v>publishing</v>
      </c>
      <c r="T478" t="str">
        <f>RIGHT(R478, LEN(R478)-SEARCH("/",R478))</f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>(E479/D479)*100</f>
        <v>54.270588235294113</v>
      </c>
      <c r="G479" t="s">
        <v>14</v>
      </c>
      <c r="H479">
        <v>113</v>
      </c>
      <c r="I479" s="6">
        <f>IFERROR(E479/H479,0)</f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>(((L479/60)/60)/24)+DATE(1970,1,1)</f>
        <v>40720.208333333336</v>
      </c>
      <c r="O479" s="10">
        <f>(((M479/60)/60)/24)+DATE(1970,1,1)</f>
        <v>40747.208333333336</v>
      </c>
      <c r="P479" t="b">
        <v>0</v>
      </c>
      <c r="Q479" t="b">
        <v>0</v>
      </c>
      <c r="R479" t="s">
        <v>474</v>
      </c>
      <c r="S479" t="str">
        <f>LEFT(R479,SEARCH("/",R479)-1)</f>
        <v>film &amp; video</v>
      </c>
      <c r="T479" t="str">
        <f>RIGHT(R479, LEN(R479)-SEARCH("/",R479))</f>
        <v>science fiction</v>
      </c>
    </row>
    <row r="480" spans="1:20" hidden="1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>(E480/D480)*100</f>
        <v>236.34156976744185</v>
      </c>
      <c r="G480" t="s">
        <v>20</v>
      </c>
      <c r="H480">
        <v>2756</v>
      </c>
      <c r="I480" s="6">
        <f>IFERROR(E480/H480,0)</f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>(((L480/60)/60)/24)+DATE(1970,1,1)</f>
        <v>42072.208333333328</v>
      </c>
      <c r="O480" s="10">
        <f>(((M480/60)/60)/24)+DATE(1970,1,1)</f>
        <v>42084.208333333328</v>
      </c>
      <c r="P480" t="b">
        <v>0</v>
      </c>
      <c r="Q480" t="b">
        <v>0</v>
      </c>
      <c r="R480" t="s">
        <v>65</v>
      </c>
      <c r="S480" t="str">
        <f>LEFT(R480,SEARCH("/",R480)-1)</f>
        <v>technology</v>
      </c>
      <c r="T480" t="str">
        <f>RIGHT(R480, LEN(R480)-SEARCH("/",R480))</f>
        <v>wearables</v>
      </c>
    </row>
    <row r="481" spans="1:20" hidden="1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>(E481/D481)*100</f>
        <v>512.91666666666663</v>
      </c>
      <c r="G481" t="s">
        <v>20</v>
      </c>
      <c r="H481">
        <v>173</v>
      </c>
      <c r="I481" s="6">
        <f>IFERROR(E481/H481,0)</f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>(((L481/60)/60)/24)+DATE(1970,1,1)</f>
        <v>42945.208333333328</v>
      </c>
      <c r="O481" s="10">
        <f>(((M481/60)/60)/24)+DATE(1970,1,1)</f>
        <v>42947.208333333328</v>
      </c>
      <c r="P481" t="b">
        <v>0</v>
      </c>
      <c r="Q481" t="b">
        <v>0</v>
      </c>
      <c r="R481" t="s">
        <v>17</v>
      </c>
      <c r="S481" t="str">
        <f>LEFT(R481,SEARCH("/",R481)-1)</f>
        <v>food</v>
      </c>
      <c r="T481" t="str">
        <f>RIGHT(R481, LEN(R481)-SEARCH("/",R481))</f>
        <v>food trucks</v>
      </c>
    </row>
    <row r="482" spans="1:20" hidden="1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>(E482/D482)*100</f>
        <v>100.65116279069768</v>
      </c>
      <c r="G482" t="s">
        <v>20</v>
      </c>
      <c r="H482">
        <v>87</v>
      </c>
      <c r="I482" s="6">
        <f>IFERROR(E482/H482,0)</f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f>(((L482/60)/60)/24)+DATE(1970,1,1)</f>
        <v>40248.25</v>
      </c>
      <c r="O482" s="10">
        <f>(((M482/60)/60)/24)+DATE(1970,1,1)</f>
        <v>40257.208333333336</v>
      </c>
      <c r="P482" t="b">
        <v>0</v>
      </c>
      <c r="Q482" t="b">
        <v>1</v>
      </c>
      <c r="R482" t="s">
        <v>122</v>
      </c>
      <c r="S482" t="str">
        <f>LEFT(R482,SEARCH("/",R482)-1)</f>
        <v>photography</v>
      </c>
      <c r="T482" t="str">
        <f>RIGHT(R482, LEN(R482)-SEARCH("/",R482))</f>
        <v>photography books</v>
      </c>
    </row>
    <row r="483" spans="1:20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>(E483/D483)*100</f>
        <v>81.348423194303152</v>
      </c>
      <c r="G483" t="s">
        <v>14</v>
      </c>
      <c r="H483">
        <v>1538</v>
      </c>
      <c r="I483" s="6">
        <f>IFERROR(E483/H483,0)</f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>(((L483/60)/60)/24)+DATE(1970,1,1)</f>
        <v>41913.208333333336</v>
      </c>
      <c r="O483" s="10">
        <f>(((M483/60)/60)/24)+DATE(1970,1,1)</f>
        <v>41955.25</v>
      </c>
      <c r="P483" t="b">
        <v>0</v>
      </c>
      <c r="Q483" t="b">
        <v>1</v>
      </c>
      <c r="R483" t="s">
        <v>33</v>
      </c>
      <c r="S483" t="str">
        <f>LEFT(R483,SEARCH("/",R483)-1)</f>
        <v>theater</v>
      </c>
      <c r="T483" t="str">
        <f>RIGHT(R483, LEN(R483)-SEARCH("/",R483))</f>
        <v>plays</v>
      </c>
    </row>
    <row r="484" spans="1:20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>(E484/D484)*100</f>
        <v>16.404761904761905</v>
      </c>
      <c r="G484" t="s">
        <v>14</v>
      </c>
      <c r="H484">
        <v>9</v>
      </c>
      <c r="I484" s="6">
        <f>IFERROR(E484/H484,0)</f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>(((L484/60)/60)/24)+DATE(1970,1,1)</f>
        <v>40963.25</v>
      </c>
      <c r="O484" s="10">
        <f>(((M484/60)/60)/24)+DATE(1970,1,1)</f>
        <v>40974.25</v>
      </c>
      <c r="P484" t="b">
        <v>0</v>
      </c>
      <c r="Q484" t="b">
        <v>1</v>
      </c>
      <c r="R484" t="s">
        <v>119</v>
      </c>
      <c r="S484" t="str">
        <f>LEFT(R484,SEARCH("/",R484)-1)</f>
        <v>publishing</v>
      </c>
      <c r="T484" t="str">
        <f>RIGHT(R484, LEN(R484)-SEARCH("/",R484))</f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>(E485/D485)*100</f>
        <v>52.774617067833695</v>
      </c>
      <c r="G485" t="s">
        <v>14</v>
      </c>
      <c r="H485">
        <v>554</v>
      </c>
      <c r="I485" s="6">
        <f>IFERROR(E485/H485,0)</f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>(((L485/60)/60)/24)+DATE(1970,1,1)</f>
        <v>43811.25</v>
      </c>
      <c r="O485" s="10">
        <f>(((M485/60)/60)/24)+DATE(1970,1,1)</f>
        <v>43818.25</v>
      </c>
      <c r="P485" t="b">
        <v>0</v>
      </c>
      <c r="Q485" t="b">
        <v>0</v>
      </c>
      <c r="R485" t="s">
        <v>33</v>
      </c>
      <c r="S485" t="str">
        <f>LEFT(R485,SEARCH("/",R485)-1)</f>
        <v>theater</v>
      </c>
      <c r="T485" t="str">
        <f>RIGHT(R485, LEN(R485)-SEARCH("/",R485))</f>
        <v>plays</v>
      </c>
    </row>
    <row r="486" spans="1:20" hidden="1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>(E486/D486)*100</f>
        <v>260.20608108108109</v>
      </c>
      <c r="G486" t="s">
        <v>20</v>
      </c>
      <c r="H486">
        <v>1572</v>
      </c>
      <c r="I486" s="6">
        <f>IFERROR(E486/H486,0)</f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>(((L486/60)/60)/24)+DATE(1970,1,1)</f>
        <v>41855.208333333336</v>
      </c>
      <c r="O486" s="10">
        <f>(((M486/60)/60)/24)+DATE(1970,1,1)</f>
        <v>41904.208333333336</v>
      </c>
      <c r="P486" t="b">
        <v>0</v>
      </c>
      <c r="Q486" t="b">
        <v>1</v>
      </c>
      <c r="R486" t="s">
        <v>17</v>
      </c>
      <c r="S486" t="str">
        <f>LEFT(R486,SEARCH("/",R486)-1)</f>
        <v>food</v>
      </c>
      <c r="T486" t="str">
        <f>RIGHT(R486, LEN(R486)-SEARCH("/",R486))</f>
        <v>food trucks</v>
      </c>
    </row>
    <row r="487" spans="1:20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>(E487/D487)*100</f>
        <v>30.73289183222958</v>
      </c>
      <c r="G487" t="s">
        <v>14</v>
      </c>
      <c r="H487">
        <v>648</v>
      </c>
      <c r="I487" s="6">
        <f>IFERROR(E487/H487,0)</f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>(((L487/60)/60)/24)+DATE(1970,1,1)</f>
        <v>43626.208333333328</v>
      </c>
      <c r="O487" s="10">
        <f>(((M487/60)/60)/24)+DATE(1970,1,1)</f>
        <v>43667.208333333328</v>
      </c>
      <c r="P487" t="b">
        <v>0</v>
      </c>
      <c r="Q487" t="b">
        <v>0</v>
      </c>
      <c r="R487" t="s">
        <v>33</v>
      </c>
      <c r="S487" t="str">
        <f>LEFT(R487,SEARCH("/",R487)-1)</f>
        <v>theater</v>
      </c>
      <c r="T487" t="str">
        <f>RIGHT(R487, LEN(R487)-SEARCH("/",R487))</f>
        <v>plays</v>
      </c>
    </row>
    <row r="488" spans="1:20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>(E488/D488)*100</f>
        <v>13.5</v>
      </c>
      <c r="G488" t="s">
        <v>14</v>
      </c>
      <c r="H488">
        <v>21</v>
      </c>
      <c r="I488" s="6">
        <f>IFERROR(E488/H488,0)</f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>(((L488/60)/60)/24)+DATE(1970,1,1)</f>
        <v>43168.25</v>
      </c>
      <c r="O488" s="10">
        <f>(((M488/60)/60)/24)+DATE(1970,1,1)</f>
        <v>43183.208333333328</v>
      </c>
      <c r="P488" t="b">
        <v>0</v>
      </c>
      <c r="Q488" t="b">
        <v>1</v>
      </c>
      <c r="R488" t="s">
        <v>206</v>
      </c>
      <c r="S488" t="str">
        <f>LEFT(R488,SEARCH("/",R488)-1)</f>
        <v>publishing</v>
      </c>
      <c r="T488" t="str">
        <f>RIGHT(R488, LEN(R488)-SEARCH("/",R488))</f>
        <v>translations</v>
      </c>
    </row>
    <row r="489" spans="1:20" hidden="1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>(E489/D489)*100</f>
        <v>178.62556663644605</v>
      </c>
      <c r="G489" t="s">
        <v>20</v>
      </c>
      <c r="H489">
        <v>2346</v>
      </c>
      <c r="I489" s="6">
        <f>IFERROR(E489/H489,0)</f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f>(((L489/60)/60)/24)+DATE(1970,1,1)</f>
        <v>42845.208333333328</v>
      </c>
      <c r="O489" s="10">
        <f>(((M489/60)/60)/24)+DATE(1970,1,1)</f>
        <v>42878.208333333328</v>
      </c>
      <c r="P489" t="b">
        <v>0</v>
      </c>
      <c r="Q489" t="b">
        <v>0</v>
      </c>
      <c r="R489" t="s">
        <v>33</v>
      </c>
      <c r="S489" t="str">
        <f>LEFT(R489,SEARCH("/",R489)-1)</f>
        <v>theater</v>
      </c>
      <c r="T489" t="str">
        <f>RIGHT(R489, LEN(R489)-SEARCH("/",R489))</f>
        <v>plays</v>
      </c>
    </row>
    <row r="490" spans="1:20" hidden="1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>(E490/D490)*100</f>
        <v>220.0566037735849</v>
      </c>
      <c r="G490" t="s">
        <v>20</v>
      </c>
      <c r="H490">
        <v>115</v>
      </c>
      <c r="I490" s="6">
        <f>IFERROR(E490/H490,0)</f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f>(((L490/60)/60)/24)+DATE(1970,1,1)</f>
        <v>42403.25</v>
      </c>
      <c r="O490" s="10">
        <f>(((M490/60)/60)/24)+DATE(1970,1,1)</f>
        <v>42420.25</v>
      </c>
      <c r="P490" t="b">
        <v>0</v>
      </c>
      <c r="Q490" t="b">
        <v>0</v>
      </c>
      <c r="R490" t="s">
        <v>33</v>
      </c>
      <c r="S490" t="str">
        <f>LEFT(R490,SEARCH("/",R490)-1)</f>
        <v>theater</v>
      </c>
      <c r="T490" t="str">
        <f>RIGHT(R490, LEN(R490)-SEARCH("/",R490))</f>
        <v>plays</v>
      </c>
    </row>
    <row r="491" spans="1:20" hidden="1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>(E491/D491)*100</f>
        <v>101.5108695652174</v>
      </c>
      <c r="G491" t="s">
        <v>20</v>
      </c>
      <c r="H491">
        <v>85</v>
      </c>
      <c r="I491" s="6">
        <f>IFERROR(E491/H491,0)</f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>(((L491/60)/60)/24)+DATE(1970,1,1)</f>
        <v>40406.208333333336</v>
      </c>
      <c r="O491" s="10">
        <f>(((M491/60)/60)/24)+DATE(1970,1,1)</f>
        <v>40411.208333333336</v>
      </c>
      <c r="P491" t="b">
        <v>0</v>
      </c>
      <c r="Q491" t="b">
        <v>0</v>
      </c>
      <c r="R491" t="s">
        <v>65</v>
      </c>
      <c r="S491" t="str">
        <f>LEFT(R491,SEARCH("/",R491)-1)</f>
        <v>technology</v>
      </c>
      <c r="T491" t="str">
        <f>RIGHT(R491, LEN(R491)-SEARCH("/",R491))</f>
        <v>wearables</v>
      </c>
    </row>
    <row r="492" spans="1:20" hidden="1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>(E492/D492)*100</f>
        <v>191.5</v>
      </c>
      <c r="G492" t="s">
        <v>20</v>
      </c>
      <c r="H492">
        <v>144</v>
      </c>
      <c r="I492" s="6">
        <f>IFERROR(E492/H492,0)</f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f>(((L492/60)/60)/24)+DATE(1970,1,1)</f>
        <v>43786.25</v>
      </c>
      <c r="O492" s="10">
        <f>(((M492/60)/60)/24)+DATE(1970,1,1)</f>
        <v>43793.25</v>
      </c>
      <c r="P492" t="b">
        <v>0</v>
      </c>
      <c r="Q492" t="b">
        <v>0</v>
      </c>
      <c r="R492" t="s">
        <v>1029</v>
      </c>
      <c r="S492" t="str">
        <f>LEFT(R492,SEARCH("/",R492)-1)</f>
        <v>journalism</v>
      </c>
      <c r="T492" t="str">
        <f>RIGHT(R492, LEN(R492)-SEARCH("/",R492))</f>
        <v>audio</v>
      </c>
    </row>
    <row r="493" spans="1:20" hidden="1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>(E493/D493)*100</f>
        <v>305.34683098591546</v>
      </c>
      <c r="G493" t="s">
        <v>20</v>
      </c>
      <c r="H493">
        <v>2443</v>
      </c>
      <c r="I493" s="6">
        <f>IFERROR(E493/H493,0)</f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f>(((L493/60)/60)/24)+DATE(1970,1,1)</f>
        <v>41456.208333333336</v>
      </c>
      <c r="O493" s="10">
        <f>(((M493/60)/60)/24)+DATE(1970,1,1)</f>
        <v>41482.208333333336</v>
      </c>
      <c r="P493" t="b">
        <v>0</v>
      </c>
      <c r="Q493" t="b">
        <v>1</v>
      </c>
      <c r="R493" t="s">
        <v>17</v>
      </c>
      <c r="S493" t="str">
        <f>LEFT(R493,SEARCH("/",R493)-1)</f>
        <v>food</v>
      </c>
      <c r="T493" t="str">
        <f>RIGHT(R493, LEN(R493)-SEARCH("/",R493))</f>
        <v>food trucks</v>
      </c>
    </row>
    <row r="494" spans="1:20" hidden="1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>(E494/D494)*100</f>
        <v>23.995287958115181</v>
      </c>
      <c r="G494" t="s">
        <v>74</v>
      </c>
      <c r="H494">
        <v>595</v>
      </c>
      <c r="I494" s="6">
        <f>IFERROR(E494/H494,0)</f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>(((L494/60)/60)/24)+DATE(1970,1,1)</f>
        <v>40336.208333333336</v>
      </c>
      <c r="O494" s="10">
        <f>(((M494/60)/60)/24)+DATE(1970,1,1)</f>
        <v>40371.208333333336</v>
      </c>
      <c r="P494" t="b">
        <v>1</v>
      </c>
      <c r="Q494" t="b">
        <v>1</v>
      </c>
      <c r="R494" t="s">
        <v>100</v>
      </c>
      <c r="S494" t="str">
        <f>LEFT(R494,SEARCH("/",R494)-1)</f>
        <v>film &amp; video</v>
      </c>
      <c r="T494" t="str">
        <f>RIGHT(R494, LEN(R494)-SEARCH("/",R494))</f>
        <v>shorts</v>
      </c>
    </row>
    <row r="495" spans="1:20" hidden="1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>(E495/D495)*100</f>
        <v>723.77777777777771</v>
      </c>
      <c r="G495" t="s">
        <v>20</v>
      </c>
      <c r="H495">
        <v>64</v>
      </c>
      <c r="I495" s="6">
        <f>IFERROR(E495/H495,0)</f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>(((L495/60)/60)/24)+DATE(1970,1,1)</f>
        <v>43645.208333333328</v>
      </c>
      <c r="O495" s="10">
        <f>(((M495/60)/60)/24)+DATE(1970,1,1)</f>
        <v>43658.208333333328</v>
      </c>
      <c r="P495" t="b">
        <v>0</v>
      </c>
      <c r="Q495" t="b">
        <v>0</v>
      </c>
      <c r="R495" t="s">
        <v>122</v>
      </c>
      <c r="S495" t="str">
        <f>LEFT(R495,SEARCH("/",R495)-1)</f>
        <v>photography</v>
      </c>
      <c r="T495" t="str">
        <f>RIGHT(R495, LEN(R495)-SEARCH("/",R495))</f>
        <v>photography books</v>
      </c>
    </row>
    <row r="496" spans="1:20" hidden="1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>(E496/D496)*100</f>
        <v>547.36</v>
      </c>
      <c r="G496" t="s">
        <v>20</v>
      </c>
      <c r="H496">
        <v>268</v>
      </c>
      <c r="I496" s="6">
        <f>IFERROR(E496/H496,0)</f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>(((L496/60)/60)/24)+DATE(1970,1,1)</f>
        <v>40990.208333333336</v>
      </c>
      <c r="O496" s="10">
        <f>(((M496/60)/60)/24)+DATE(1970,1,1)</f>
        <v>40991.208333333336</v>
      </c>
      <c r="P496" t="b">
        <v>0</v>
      </c>
      <c r="Q496" t="b">
        <v>0</v>
      </c>
      <c r="R496" t="s">
        <v>65</v>
      </c>
      <c r="S496" t="str">
        <f>LEFT(R496,SEARCH("/",R496)-1)</f>
        <v>technology</v>
      </c>
      <c r="T496" t="str">
        <f>RIGHT(R496, LEN(R496)-SEARCH("/",R496))</f>
        <v>wearables</v>
      </c>
    </row>
    <row r="497" spans="1:20" hidden="1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>(E497/D497)*100</f>
        <v>414.49999999999994</v>
      </c>
      <c r="G497" t="s">
        <v>20</v>
      </c>
      <c r="H497">
        <v>195</v>
      </c>
      <c r="I497" s="6">
        <f>IFERROR(E497/H497,0)</f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f>(((L497/60)/60)/24)+DATE(1970,1,1)</f>
        <v>41800.208333333336</v>
      </c>
      <c r="O497" s="10">
        <f>(((M497/60)/60)/24)+DATE(1970,1,1)</f>
        <v>41804.208333333336</v>
      </c>
      <c r="P497" t="b">
        <v>0</v>
      </c>
      <c r="Q497" t="b">
        <v>0</v>
      </c>
      <c r="R497" t="s">
        <v>33</v>
      </c>
      <c r="S497" t="str">
        <f>LEFT(R497,SEARCH("/",R497)-1)</f>
        <v>theater</v>
      </c>
      <c r="T497" t="str">
        <f>RIGHT(R497, LEN(R497)-SEARCH("/",R497))</f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>(E498/D498)*100</f>
        <v>0.90696409140369971</v>
      </c>
      <c r="G498" t="s">
        <v>14</v>
      </c>
      <c r="H498">
        <v>54</v>
      </c>
      <c r="I498" s="6">
        <f>IFERROR(E498/H498,0)</f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>(((L498/60)/60)/24)+DATE(1970,1,1)</f>
        <v>42876.208333333328</v>
      </c>
      <c r="O498" s="10">
        <f>(((M498/60)/60)/24)+DATE(1970,1,1)</f>
        <v>42893.208333333328</v>
      </c>
      <c r="P498" t="b">
        <v>0</v>
      </c>
      <c r="Q498" t="b">
        <v>0</v>
      </c>
      <c r="R498" t="s">
        <v>71</v>
      </c>
      <c r="S498" t="str">
        <f>LEFT(R498,SEARCH("/",R498)-1)</f>
        <v>film &amp; video</v>
      </c>
      <c r="T498" t="str">
        <f>RIGHT(R498, LEN(R498)-SEARCH("/",R498))</f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>(E499/D499)*100</f>
        <v>34.173469387755098</v>
      </c>
      <c r="G499" t="s">
        <v>14</v>
      </c>
      <c r="H499">
        <v>120</v>
      </c>
      <c r="I499" s="6">
        <f>IFERROR(E499/H499,0)</f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>(((L499/60)/60)/24)+DATE(1970,1,1)</f>
        <v>42724.25</v>
      </c>
      <c r="O499" s="10">
        <f>(((M499/60)/60)/24)+DATE(1970,1,1)</f>
        <v>42724.25</v>
      </c>
      <c r="P499" t="b">
        <v>0</v>
      </c>
      <c r="Q499" t="b">
        <v>1</v>
      </c>
      <c r="R499" t="s">
        <v>65</v>
      </c>
      <c r="S499" t="str">
        <f>LEFT(R499,SEARCH("/",R499)-1)</f>
        <v>technology</v>
      </c>
      <c r="T499" t="str">
        <f>RIGHT(R499, LEN(R499)-SEARCH("/",R499))</f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>(E500/D500)*100</f>
        <v>23.948810754912099</v>
      </c>
      <c r="G500" t="s">
        <v>14</v>
      </c>
      <c r="H500">
        <v>579</v>
      </c>
      <c r="I500" s="6">
        <f>IFERROR(E500/H500,0)</f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>(((L500/60)/60)/24)+DATE(1970,1,1)</f>
        <v>42005.25</v>
      </c>
      <c r="O500" s="10">
        <f>(((M500/60)/60)/24)+DATE(1970,1,1)</f>
        <v>42007.25</v>
      </c>
      <c r="P500" t="b">
        <v>0</v>
      </c>
      <c r="Q500" t="b">
        <v>0</v>
      </c>
      <c r="R500" t="s">
        <v>28</v>
      </c>
      <c r="S500" t="str">
        <f>LEFT(R500,SEARCH("/",R500)-1)</f>
        <v>technology</v>
      </c>
      <c r="T500" t="str">
        <f>RIGHT(R500, LEN(R500)-SEARCH("/",R500))</f>
        <v>web</v>
      </c>
    </row>
    <row r="501" spans="1:20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>(E501/D501)*100</f>
        <v>48.072649572649574</v>
      </c>
      <c r="G501" t="s">
        <v>14</v>
      </c>
      <c r="H501">
        <v>2072</v>
      </c>
      <c r="I501" s="6">
        <f>IFERROR(E501/H501,0)</f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>(((L501/60)/60)/24)+DATE(1970,1,1)</f>
        <v>42444.208333333328</v>
      </c>
      <c r="O501" s="10">
        <f>(((M501/60)/60)/24)+DATE(1970,1,1)</f>
        <v>42449.208333333328</v>
      </c>
      <c r="P501" t="b">
        <v>0</v>
      </c>
      <c r="Q501" t="b">
        <v>1</v>
      </c>
      <c r="R501" t="s">
        <v>42</v>
      </c>
      <c r="S501" t="str">
        <f>LEFT(R501,SEARCH("/",R501)-1)</f>
        <v>film &amp; video</v>
      </c>
      <c r="T501" t="str">
        <f>RIGHT(R501, LEN(R501)-SEARCH("/",R501))</f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>(E502/D502)*100</f>
        <v>0</v>
      </c>
      <c r="G502" t="s">
        <v>14</v>
      </c>
      <c r="H502">
        <v>0</v>
      </c>
      <c r="I502" s="6">
        <f>IFERROR(E502/H502,0)</f>
        <v>0</v>
      </c>
      <c r="J502" t="s">
        <v>21</v>
      </c>
      <c r="K502" t="s">
        <v>22</v>
      </c>
      <c r="L502">
        <v>1367384400</v>
      </c>
      <c r="M502">
        <v>1369803600</v>
      </c>
      <c r="N502" s="10">
        <f>(((L502/60)/60)/24)+DATE(1970,1,1)</f>
        <v>41395.208333333336</v>
      </c>
      <c r="O502" s="10">
        <f>(((M502/60)/60)/24)+DATE(1970,1,1)</f>
        <v>41423.208333333336</v>
      </c>
      <c r="P502" t="b">
        <v>0</v>
      </c>
      <c r="Q502" t="b">
        <v>1</v>
      </c>
      <c r="R502" t="s">
        <v>33</v>
      </c>
      <c r="S502" t="str">
        <f>LEFT(R502,SEARCH("/",R502)-1)</f>
        <v>theater</v>
      </c>
      <c r="T502" t="str">
        <f>RIGHT(R502, LEN(R502)-SEARCH("/",R502))</f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>(E503/D503)*100</f>
        <v>70.145182291666657</v>
      </c>
      <c r="G503" t="s">
        <v>14</v>
      </c>
      <c r="H503">
        <v>1796</v>
      </c>
      <c r="I503" s="6">
        <f>IFERROR(E503/H503,0)</f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>(((L503/60)/60)/24)+DATE(1970,1,1)</f>
        <v>41345.208333333336</v>
      </c>
      <c r="O503" s="10">
        <f>(((M503/60)/60)/24)+DATE(1970,1,1)</f>
        <v>41347.208333333336</v>
      </c>
      <c r="P503" t="b">
        <v>0</v>
      </c>
      <c r="Q503" t="b">
        <v>0</v>
      </c>
      <c r="R503" t="s">
        <v>42</v>
      </c>
      <c r="S503" t="str">
        <f>LEFT(R503,SEARCH("/",R503)-1)</f>
        <v>film &amp; video</v>
      </c>
      <c r="T503" t="str">
        <f>RIGHT(R503, LEN(R503)-SEARCH("/",R503))</f>
        <v>documentary</v>
      </c>
    </row>
    <row r="504" spans="1:20" hidden="1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>(E504/D504)*100</f>
        <v>529.92307692307691</v>
      </c>
      <c r="G504" t="s">
        <v>20</v>
      </c>
      <c r="H504">
        <v>186</v>
      </c>
      <c r="I504" s="6">
        <f>IFERROR(E504/H504,0)</f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>(((L504/60)/60)/24)+DATE(1970,1,1)</f>
        <v>41117.208333333336</v>
      </c>
      <c r="O504" s="10">
        <f>(((M504/60)/60)/24)+DATE(1970,1,1)</f>
        <v>41146.208333333336</v>
      </c>
      <c r="P504" t="b">
        <v>0</v>
      </c>
      <c r="Q504" t="b">
        <v>1</v>
      </c>
      <c r="R504" t="s">
        <v>89</v>
      </c>
      <c r="S504" t="str">
        <f>LEFT(R504,SEARCH("/",R504)-1)</f>
        <v>games</v>
      </c>
      <c r="T504" t="str">
        <f>RIGHT(R504, LEN(R504)-SEARCH("/",R504))</f>
        <v>video games</v>
      </c>
    </row>
    <row r="505" spans="1:20" hidden="1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>(E505/D505)*100</f>
        <v>180.32549019607845</v>
      </c>
      <c r="G505" t="s">
        <v>20</v>
      </c>
      <c r="H505">
        <v>460</v>
      </c>
      <c r="I505" s="6">
        <f>IFERROR(E505/H505,0)</f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f>(((L505/60)/60)/24)+DATE(1970,1,1)</f>
        <v>42186.208333333328</v>
      </c>
      <c r="O505" s="10">
        <f>(((M505/60)/60)/24)+DATE(1970,1,1)</f>
        <v>42206.208333333328</v>
      </c>
      <c r="P505" t="b">
        <v>0</v>
      </c>
      <c r="Q505" t="b">
        <v>0</v>
      </c>
      <c r="R505" t="s">
        <v>53</v>
      </c>
      <c r="S505" t="str">
        <f>LEFT(R505,SEARCH("/",R505)-1)</f>
        <v>film &amp; video</v>
      </c>
      <c r="T505" t="str">
        <f>RIGHT(R505, LEN(R505)-SEARCH("/",R505))</f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>(E506/D506)*100</f>
        <v>92.320000000000007</v>
      </c>
      <c r="G506" t="s">
        <v>14</v>
      </c>
      <c r="H506">
        <v>62</v>
      </c>
      <c r="I506" s="6">
        <f>IFERROR(E506/H506,0)</f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>(((L506/60)/60)/24)+DATE(1970,1,1)</f>
        <v>42142.208333333328</v>
      </c>
      <c r="O506" s="10">
        <f>(((M506/60)/60)/24)+DATE(1970,1,1)</f>
        <v>42143.208333333328</v>
      </c>
      <c r="P506" t="b">
        <v>0</v>
      </c>
      <c r="Q506" t="b">
        <v>0</v>
      </c>
      <c r="R506" t="s">
        <v>23</v>
      </c>
      <c r="S506" t="str">
        <f>LEFT(R506,SEARCH("/",R506)-1)</f>
        <v>music</v>
      </c>
      <c r="T506" t="str">
        <f>RIGHT(R506, LEN(R506)-SEARCH("/",R506))</f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>(E507/D507)*100</f>
        <v>13.901001112347053</v>
      </c>
      <c r="G507" t="s">
        <v>14</v>
      </c>
      <c r="H507">
        <v>347</v>
      </c>
      <c r="I507" s="6">
        <f>IFERROR(E507/H507,0)</f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>(((L507/60)/60)/24)+DATE(1970,1,1)</f>
        <v>41341.25</v>
      </c>
      <c r="O507" s="10">
        <f>(((M507/60)/60)/24)+DATE(1970,1,1)</f>
        <v>41383.208333333336</v>
      </c>
      <c r="P507" t="b">
        <v>0</v>
      </c>
      <c r="Q507" t="b">
        <v>1</v>
      </c>
      <c r="R507" t="s">
        <v>133</v>
      </c>
      <c r="S507" t="str">
        <f>LEFT(R507,SEARCH("/",R507)-1)</f>
        <v>publishing</v>
      </c>
      <c r="T507" t="str">
        <f>RIGHT(R507, LEN(R507)-SEARCH("/",R507))</f>
        <v>radio &amp; podcasts</v>
      </c>
    </row>
    <row r="508" spans="1:20" hidden="1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>(E508/D508)*100</f>
        <v>927.07777777777767</v>
      </c>
      <c r="G508" t="s">
        <v>20</v>
      </c>
      <c r="H508">
        <v>2528</v>
      </c>
      <c r="I508" s="6">
        <f>IFERROR(E508/H508,0)</f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>(((L508/60)/60)/24)+DATE(1970,1,1)</f>
        <v>43062.25</v>
      </c>
      <c r="O508" s="10">
        <f>(((M508/60)/60)/24)+DATE(1970,1,1)</f>
        <v>43079.25</v>
      </c>
      <c r="P508" t="b">
        <v>0</v>
      </c>
      <c r="Q508" t="b">
        <v>1</v>
      </c>
      <c r="R508" t="s">
        <v>33</v>
      </c>
      <c r="S508" t="str">
        <f>LEFT(R508,SEARCH("/",R508)-1)</f>
        <v>theater</v>
      </c>
      <c r="T508" t="str">
        <f>RIGHT(R508, LEN(R508)-SEARCH("/",R508))</f>
        <v>plays</v>
      </c>
    </row>
    <row r="509" spans="1:20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>(E509/D509)*100</f>
        <v>39.857142857142861</v>
      </c>
      <c r="G509" t="s">
        <v>14</v>
      </c>
      <c r="H509">
        <v>19</v>
      </c>
      <c r="I509" s="6">
        <f>IFERROR(E509/H509,0)</f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>(((L509/60)/60)/24)+DATE(1970,1,1)</f>
        <v>41373.208333333336</v>
      </c>
      <c r="O509" s="10">
        <f>(((M509/60)/60)/24)+DATE(1970,1,1)</f>
        <v>41422.208333333336</v>
      </c>
      <c r="P509" t="b">
        <v>0</v>
      </c>
      <c r="Q509" t="b">
        <v>1</v>
      </c>
      <c r="R509" t="s">
        <v>28</v>
      </c>
      <c r="S509" t="str">
        <f>LEFT(R509,SEARCH("/",R509)-1)</f>
        <v>technology</v>
      </c>
      <c r="T509" t="str">
        <f>RIGHT(R509, LEN(R509)-SEARCH("/",R509))</f>
        <v>web</v>
      </c>
    </row>
    <row r="510" spans="1:20" hidden="1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>(E510/D510)*100</f>
        <v>112.22929936305732</v>
      </c>
      <c r="G510" t="s">
        <v>20</v>
      </c>
      <c r="H510">
        <v>3657</v>
      </c>
      <c r="I510" s="6">
        <f>IFERROR(E510/H510,0)</f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>(((L510/60)/60)/24)+DATE(1970,1,1)</f>
        <v>43310.208333333328</v>
      </c>
      <c r="O510" s="10">
        <f>(((M510/60)/60)/24)+DATE(1970,1,1)</f>
        <v>43331.208333333328</v>
      </c>
      <c r="P510" t="b">
        <v>0</v>
      </c>
      <c r="Q510" t="b">
        <v>0</v>
      </c>
      <c r="R510" t="s">
        <v>33</v>
      </c>
      <c r="S510" t="str">
        <f>LEFT(R510,SEARCH("/",R510)-1)</f>
        <v>theater</v>
      </c>
      <c r="T510" t="str">
        <f>RIGHT(R510, LEN(R510)-SEARCH("/",R510))</f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>(E511/D511)*100</f>
        <v>70.925816023738875</v>
      </c>
      <c r="G511" t="s">
        <v>14</v>
      </c>
      <c r="H511">
        <v>1258</v>
      </c>
      <c r="I511" s="6">
        <f>IFERROR(E511/H511,0)</f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>(((L511/60)/60)/24)+DATE(1970,1,1)</f>
        <v>41034.208333333336</v>
      </c>
      <c r="O511" s="10">
        <f>(((M511/60)/60)/24)+DATE(1970,1,1)</f>
        <v>41044.208333333336</v>
      </c>
      <c r="P511" t="b">
        <v>0</v>
      </c>
      <c r="Q511" t="b">
        <v>0</v>
      </c>
      <c r="R511" t="s">
        <v>33</v>
      </c>
      <c r="S511" t="str">
        <f>LEFT(R511,SEARCH("/",R511)-1)</f>
        <v>theater</v>
      </c>
      <c r="T511" t="str">
        <f>RIGHT(R511, LEN(R511)-SEARCH("/",R511))</f>
        <v>plays</v>
      </c>
    </row>
    <row r="512" spans="1:20" hidden="1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>(E512/D512)*100</f>
        <v>119.08974358974358</v>
      </c>
      <c r="G512" t="s">
        <v>20</v>
      </c>
      <c r="H512">
        <v>131</v>
      </c>
      <c r="I512" s="6">
        <f>IFERROR(E512/H512,0)</f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f>(((L512/60)/60)/24)+DATE(1970,1,1)</f>
        <v>43251.208333333328</v>
      </c>
      <c r="O512" s="10">
        <f>(((M512/60)/60)/24)+DATE(1970,1,1)</f>
        <v>43275.208333333328</v>
      </c>
      <c r="P512" t="b">
        <v>0</v>
      </c>
      <c r="Q512" t="b">
        <v>0</v>
      </c>
      <c r="R512" t="s">
        <v>53</v>
      </c>
      <c r="S512" t="str">
        <f>LEFT(R512,SEARCH("/",R512)-1)</f>
        <v>film &amp; video</v>
      </c>
      <c r="T512" t="str">
        <f>RIGHT(R512, LEN(R512)-SEARCH("/",R512))</f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>(E513/D513)*100</f>
        <v>24.017591339648174</v>
      </c>
      <c r="G513" t="s">
        <v>14</v>
      </c>
      <c r="H513">
        <v>362</v>
      </c>
      <c r="I513" s="6">
        <f>IFERROR(E513/H513,0)</f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>(((L513/60)/60)/24)+DATE(1970,1,1)</f>
        <v>43671.208333333328</v>
      </c>
      <c r="O513" s="10">
        <f>(((M513/60)/60)/24)+DATE(1970,1,1)</f>
        <v>43681.208333333328</v>
      </c>
      <c r="P513" t="b">
        <v>0</v>
      </c>
      <c r="Q513" t="b">
        <v>0</v>
      </c>
      <c r="R513" t="s">
        <v>33</v>
      </c>
      <c r="S513" t="str">
        <f>LEFT(R513,SEARCH("/",R513)-1)</f>
        <v>theater</v>
      </c>
      <c r="T513" t="str">
        <f>RIGHT(R513, LEN(R513)-SEARCH("/",R513))</f>
        <v>plays</v>
      </c>
    </row>
    <row r="514" spans="1:20" hidden="1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>(E514/D514)*100</f>
        <v>139.31868131868131</v>
      </c>
      <c r="G514" t="s">
        <v>20</v>
      </c>
      <c r="H514">
        <v>239</v>
      </c>
      <c r="I514" s="6">
        <f>IFERROR(E514/H514,0)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>(((L514/60)/60)/24)+DATE(1970,1,1)</f>
        <v>41825.208333333336</v>
      </c>
      <c r="O514" s="10">
        <f>(((M514/60)/60)/24)+DATE(1970,1,1)</f>
        <v>41826.208333333336</v>
      </c>
      <c r="P514" t="b">
        <v>0</v>
      </c>
      <c r="Q514" t="b">
        <v>1</v>
      </c>
      <c r="R514" t="s">
        <v>89</v>
      </c>
      <c r="S514" t="str">
        <f>LEFT(R514,SEARCH("/",R514)-1)</f>
        <v>games</v>
      </c>
      <c r="T514" t="str">
        <f>RIGHT(R514, LEN(R514)-SEARCH("/",R514))</f>
        <v>video games</v>
      </c>
    </row>
    <row r="515" spans="1:20" hidden="1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>(E515/D515)*100</f>
        <v>39.277108433734945</v>
      </c>
      <c r="G515" t="s">
        <v>74</v>
      </c>
      <c r="H515">
        <v>35</v>
      </c>
      <c r="I515" s="6">
        <f>IFERROR(E515/H515,0)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>(((L515/60)/60)/24)+DATE(1970,1,1)</f>
        <v>40430.208333333336</v>
      </c>
      <c r="O515" s="10">
        <f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>LEFT(R515,SEARCH("/",R515)-1)</f>
        <v>film &amp; video</v>
      </c>
      <c r="T515" t="str">
        <f>RIGHT(R515, LEN(R515)-SEARCH("/",R515))</f>
        <v>television</v>
      </c>
    </row>
    <row r="516" spans="1:20" hidden="1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>(E516/D516)*100</f>
        <v>22.439077144917089</v>
      </c>
      <c r="G516" t="s">
        <v>74</v>
      </c>
      <c r="H516">
        <v>528</v>
      </c>
      <c r="I516" s="6">
        <f>IFERROR(E516/H516,0)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>(((L516/60)/60)/24)+DATE(1970,1,1)</f>
        <v>41614.25</v>
      </c>
      <c r="O516" s="10">
        <f>(((M516/60)/60)/24)+DATE(1970,1,1)</f>
        <v>41619.25</v>
      </c>
      <c r="P516" t="b">
        <v>0</v>
      </c>
      <c r="Q516" t="b">
        <v>1</v>
      </c>
      <c r="R516" t="s">
        <v>23</v>
      </c>
      <c r="S516" t="str">
        <f>LEFT(R516,SEARCH("/",R516)-1)</f>
        <v>music</v>
      </c>
      <c r="T516" t="str">
        <f>RIGHT(R516, LEN(R516)-SEARCH("/",R516))</f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>(E517/D517)*100</f>
        <v>55.779069767441861</v>
      </c>
      <c r="G517" t="s">
        <v>14</v>
      </c>
      <c r="H517">
        <v>133</v>
      </c>
      <c r="I517" s="6">
        <f>IFERROR(E517/H517,0)</f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>(((L517/60)/60)/24)+DATE(1970,1,1)</f>
        <v>40900.25</v>
      </c>
      <c r="O517" s="10">
        <f>(((M517/60)/60)/24)+DATE(1970,1,1)</f>
        <v>40902.25</v>
      </c>
      <c r="P517" t="b">
        <v>0</v>
      </c>
      <c r="Q517" t="b">
        <v>1</v>
      </c>
      <c r="R517" t="s">
        <v>33</v>
      </c>
      <c r="S517" t="str">
        <f>LEFT(R517,SEARCH("/",R517)-1)</f>
        <v>theater</v>
      </c>
      <c r="T517" t="str">
        <f>RIGHT(R517, LEN(R517)-SEARCH("/",R517))</f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>(E518/D518)*100</f>
        <v>42.523125996810208</v>
      </c>
      <c r="G518" t="s">
        <v>14</v>
      </c>
      <c r="H518">
        <v>846</v>
      </c>
      <c r="I518" s="6">
        <f>IFERROR(E518/H518,0)</f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>(((L518/60)/60)/24)+DATE(1970,1,1)</f>
        <v>40396.208333333336</v>
      </c>
      <c r="O518" s="10">
        <f>(((M518/60)/60)/24)+DATE(1970,1,1)</f>
        <v>40434.208333333336</v>
      </c>
      <c r="P518" t="b">
        <v>0</v>
      </c>
      <c r="Q518" t="b">
        <v>0</v>
      </c>
      <c r="R518" t="s">
        <v>68</v>
      </c>
      <c r="S518" t="str">
        <f>LEFT(R518,SEARCH("/",R518)-1)</f>
        <v>publishing</v>
      </c>
      <c r="T518" t="str">
        <f>RIGHT(R518, LEN(R518)-SEARCH("/",R518))</f>
        <v>nonfiction</v>
      </c>
    </row>
    <row r="519" spans="1:20" hidden="1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>(E519/D519)*100</f>
        <v>112.00000000000001</v>
      </c>
      <c r="G519" t="s">
        <v>20</v>
      </c>
      <c r="H519">
        <v>78</v>
      </c>
      <c r="I519" s="6">
        <f>IFERROR(E519/H519,0)</f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f>(((L519/60)/60)/24)+DATE(1970,1,1)</f>
        <v>42860.208333333328</v>
      </c>
      <c r="O519" s="10">
        <f>(((M519/60)/60)/24)+DATE(1970,1,1)</f>
        <v>42865.208333333328</v>
      </c>
      <c r="P519" t="b">
        <v>0</v>
      </c>
      <c r="Q519" t="b">
        <v>0</v>
      </c>
      <c r="R519" t="s">
        <v>17</v>
      </c>
      <c r="S519" t="str">
        <f>LEFT(R519,SEARCH("/",R519)-1)</f>
        <v>food</v>
      </c>
      <c r="T519" t="str">
        <f>RIGHT(R519, LEN(R519)-SEARCH("/",R519))</f>
        <v>food trucks</v>
      </c>
    </row>
    <row r="520" spans="1:20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>(E520/D520)*100</f>
        <v>7.0681818181818183</v>
      </c>
      <c r="G520" t="s">
        <v>14</v>
      </c>
      <c r="H520">
        <v>10</v>
      </c>
      <c r="I520" s="6">
        <f>IFERROR(E520/H520,0)</f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>(((L520/60)/60)/24)+DATE(1970,1,1)</f>
        <v>43154.25</v>
      </c>
      <c r="O520" s="10">
        <f>(((M520/60)/60)/24)+DATE(1970,1,1)</f>
        <v>43156.25</v>
      </c>
      <c r="P520" t="b">
        <v>0</v>
      </c>
      <c r="Q520" t="b">
        <v>1</v>
      </c>
      <c r="R520" t="s">
        <v>71</v>
      </c>
      <c r="S520" t="str">
        <f>LEFT(R520,SEARCH("/",R520)-1)</f>
        <v>film &amp; video</v>
      </c>
      <c r="T520" t="str">
        <f>RIGHT(R520, LEN(R520)-SEARCH("/",R520))</f>
        <v>animation</v>
      </c>
    </row>
    <row r="521" spans="1:20" hidden="1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>(E521/D521)*100</f>
        <v>101.74563871693867</v>
      </c>
      <c r="G521" t="s">
        <v>20</v>
      </c>
      <c r="H521">
        <v>1773</v>
      </c>
      <c r="I521" s="6">
        <f>IFERROR(E521/H521,0)</f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f>(((L521/60)/60)/24)+DATE(1970,1,1)</f>
        <v>42012.25</v>
      </c>
      <c r="O521" s="10">
        <f>(((M521/60)/60)/24)+DATE(1970,1,1)</f>
        <v>42026.25</v>
      </c>
      <c r="P521" t="b">
        <v>0</v>
      </c>
      <c r="Q521" t="b">
        <v>1</v>
      </c>
      <c r="R521" t="s">
        <v>23</v>
      </c>
      <c r="S521" t="str">
        <f>LEFT(R521,SEARCH("/",R521)-1)</f>
        <v>music</v>
      </c>
      <c r="T521" t="str">
        <f>RIGHT(R521, LEN(R521)-SEARCH("/",R521))</f>
        <v>rock</v>
      </c>
    </row>
    <row r="522" spans="1:20" hidden="1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>(E522/D522)*100</f>
        <v>425.75</v>
      </c>
      <c r="G522" t="s">
        <v>20</v>
      </c>
      <c r="H522">
        <v>32</v>
      </c>
      <c r="I522" s="6">
        <f>IFERROR(E522/H522,0)</f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>(((L522/60)/60)/24)+DATE(1970,1,1)</f>
        <v>43574.208333333328</v>
      </c>
      <c r="O522" s="10">
        <f>(((M522/60)/60)/24)+DATE(1970,1,1)</f>
        <v>43577.208333333328</v>
      </c>
      <c r="P522" t="b">
        <v>0</v>
      </c>
      <c r="Q522" t="b">
        <v>0</v>
      </c>
      <c r="R522" t="s">
        <v>33</v>
      </c>
      <c r="S522" t="str">
        <f>LEFT(R522,SEARCH("/",R522)-1)</f>
        <v>theater</v>
      </c>
      <c r="T522" t="str">
        <f>RIGHT(R522, LEN(R522)-SEARCH("/",R522))</f>
        <v>plays</v>
      </c>
    </row>
    <row r="523" spans="1:20" hidden="1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>(E523/D523)*100</f>
        <v>145.53947368421052</v>
      </c>
      <c r="G523" t="s">
        <v>20</v>
      </c>
      <c r="H523">
        <v>369</v>
      </c>
      <c r="I523" s="6">
        <f>IFERROR(E523/H523,0)</f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>(((L523/60)/60)/24)+DATE(1970,1,1)</f>
        <v>42605.208333333328</v>
      </c>
      <c r="O523" s="10">
        <f>(((M523/60)/60)/24)+DATE(1970,1,1)</f>
        <v>42611.208333333328</v>
      </c>
      <c r="P523" t="b">
        <v>0</v>
      </c>
      <c r="Q523" t="b">
        <v>1</v>
      </c>
      <c r="R523" t="s">
        <v>53</v>
      </c>
      <c r="S523" t="str">
        <f>LEFT(R523,SEARCH("/",R523)-1)</f>
        <v>film &amp; video</v>
      </c>
      <c r="T523" t="str">
        <f>RIGHT(R523, LEN(R523)-SEARCH("/",R523))</f>
        <v>drama</v>
      </c>
    </row>
    <row r="524" spans="1:20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>(E524/D524)*100</f>
        <v>32.453465346534657</v>
      </c>
      <c r="G524" t="s">
        <v>14</v>
      </c>
      <c r="H524">
        <v>191</v>
      </c>
      <c r="I524" s="6">
        <f>IFERROR(E524/H524,0)</f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>(((L524/60)/60)/24)+DATE(1970,1,1)</f>
        <v>41093.208333333336</v>
      </c>
      <c r="O524" s="10">
        <f>(((M524/60)/60)/24)+DATE(1970,1,1)</f>
        <v>41105.208333333336</v>
      </c>
      <c r="P524" t="b">
        <v>0</v>
      </c>
      <c r="Q524" t="b">
        <v>0</v>
      </c>
      <c r="R524" t="s">
        <v>100</v>
      </c>
      <c r="S524" t="str">
        <f>LEFT(R524,SEARCH("/",R524)-1)</f>
        <v>film &amp; video</v>
      </c>
      <c r="T524" t="str">
        <f>RIGHT(R524, LEN(R524)-SEARCH("/",R524))</f>
        <v>shorts</v>
      </c>
    </row>
    <row r="525" spans="1:20" hidden="1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>(E525/D525)*100</f>
        <v>700.33333333333326</v>
      </c>
      <c r="G525" t="s">
        <v>20</v>
      </c>
      <c r="H525">
        <v>89</v>
      </c>
      <c r="I525" s="6">
        <f>IFERROR(E525/H525,0)</f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f>(((L525/60)/60)/24)+DATE(1970,1,1)</f>
        <v>40241.25</v>
      </c>
      <c r="O525" s="10">
        <f>(((M525/60)/60)/24)+DATE(1970,1,1)</f>
        <v>40246.25</v>
      </c>
      <c r="P525" t="b">
        <v>0</v>
      </c>
      <c r="Q525" t="b">
        <v>0</v>
      </c>
      <c r="R525" t="s">
        <v>100</v>
      </c>
      <c r="S525" t="str">
        <f>LEFT(R525,SEARCH("/",R525)-1)</f>
        <v>film &amp; video</v>
      </c>
      <c r="T525" t="str">
        <f>RIGHT(R525, LEN(R525)-SEARCH("/",R525))</f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>(E526/D526)*100</f>
        <v>83.904860392967933</v>
      </c>
      <c r="G526" t="s">
        <v>14</v>
      </c>
      <c r="H526">
        <v>1979</v>
      </c>
      <c r="I526" s="6">
        <f>IFERROR(E526/H526,0)</f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>(((L526/60)/60)/24)+DATE(1970,1,1)</f>
        <v>40294.208333333336</v>
      </c>
      <c r="O526" s="10">
        <f>(((M526/60)/60)/24)+DATE(1970,1,1)</f>
        <v>40307.208333333336</v>
      </c>
      <c r="P526" t="b">
        <v>0</v>
      </c>
      <c r="Q526" t="b">
        <v>0</v>
      </c>
      <c r="R526" t="s">
        <v>33</v>
      </c>
      <c r="S526" t="str">
        <f>LEFT(R526,SEARCH("/",R526)-1)</f>
        <v>theater</v>
      </c>
      <c r="T526" t="str">
        <f>RIGHT(R526, LEN(R526)-SEARCH("/",R526))</f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>(E527/D527)*100</f>
        <v>84.19047619047619</v>
      </c>
      <c r="G527" t="s">
        <v>14</v>
      </c>
      <c r="H527">
        <v>63</v>
      </c>
      <c r="I527" s="6">
        <f>IFERROR(E527/H527,0)</f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>(((L527/60)/60)/24)+DATE(1970,1,1)</f>
        <v>40505.25</v>
      </c>
      <c r="O527" s="10">
        <f>(((M527/60)/60)/24)+DATE(1970,1,1)</f>
        <v>40509.25</v>
      </c>
      <c r="P527" t="b">
        <v>0</v>
      </c>
      <c r="Q527" t="b">
        <v>0</v>
      </c>
      <c r="R527" t="s">
        <v>65</v>
      </c>
      <c r="S527" t="str">
        <f>LEFT(R527,SEARCH("/",R527)-1)</f>
        <v>technology</v>
      </c>
      <c r="T527" t="str">
        <f>RIGHT(R527, LEN(R527)-SEARCH("/",R527))</f>
        <v>wearables</v>
      </c>
    </row>
    <row r="528" spans="1:20" hidden="1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>(E528/D528)*100</f>
        <v>155.95180722891567</v>
      </c>
      <c r="G528" t="s">
        <v>20</v>
      </c>
      <c r="H528">
        <v>147</v>
      </c>
      <c r="I528" s="6">
        <f>IFERROR(E528/H528,0)</f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>(((L528/60)/60)/24)+DATE(1970,1,1)</f>
        <v>42364.25</v>
      </c>
      <c r="O528" s="10">
        <f>(((M528/60)/60)/24)+DATE(1970,1,1)</f>
        <v>42401.25</v>
      </c>
      <c r="P528" t="b">
        <v>0</v>
      </c>
      <c r="Q528" t="b">
        <v>1</v>
      </c>
      <c r="R528" t="s">
        <v>33</v>
      </c>
      <c r="S528" t="str">
        <f>LEFT(R528,SEARCH("/",R528)-1)</f>
        <v>theater</v>
      </c>
      <c r="T528" t="str">
        <f>RIGHT(R528, LEN(R528)-SEARCH("/",R528))</f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>(E529/D529)*100</f>
        <v>99.619450317124731</v>
      </c>
      <c r="G529" t="s">
        <v>14</v>
      </c>
      <c r="H529">
        <v>6080</v>
      </c>
      <c r="I529" s="6">
        <f>IFERROR(E529/H529,0)</f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>(((L529/60)/60)/24)+DATE(1970,1,1)</f>
        <v>42405.25</v>
      </c>
      <c r="O529" s="10">
        <f>(((M529/60)/60)/24)+DATE(1970,1,1)</f>
        <v>42441.25</v>
      </c>
      <c r="P529" t="b">
        <v>0</v>
      </c>
      <c r="Q529" t="b">
        <v>0</v>
      </c>
      <c r="R529" t="s">
        <v>71</v>
      </c>
      <c r="S529" t="str">
        <f>LEFT(R529,SEARCH("/",R529)-1)</f>
        <v>film &amp; video</v>
      </c>
      <c r="T529" t="str">
        <f>RIGHT(R529, LEN(R529)-SEARCH("/",R529))</f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>(E530/D530)*100</f>
        <v>80.300000000000011</v>
      </c>
      <c r="G530" t="s">
        <v>14</v>
      </c>
      <c r="H530">
        <v>80</v>
      </c>
      <c r="I530" s="6">
        <f>IFERROR(E530/H530,0)</f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>(((L530/60)/60)/24)+DATE(1970,1,1)</f>
        <v>41601.25</v>
      </c>
      <c r="O530" s="10">
        <f>(((M530/60)/60)/24)+DATE(1970,1,1)</f>
        <v>41646.25</v>
      </c>
      <c r="P530" t="b">
        <v>0</v>
      </c>
      <c r="Q530" t="b">
        <v>0</v>
      </c>
      <c r="R530" t="s">
        <v>60</v>
      </c>
      <c r="S530" t="str">
        <f>LEFT(R530,SEARCH("/",R530)-1)</f>
        <v>music</v>
      </c>
      <c r="T530" t="str">
        <f>RIGHT(R530, LEN(R530)-SEARCH("/",R530))</f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>(E531/D531)*100</f>
        <v>11.254901960784313</v>
      </c>
      <c r="G531" t="s">
        <v>14</v>
      </c>
      <c r="H531">
        <v>9</v>
      </c>
      <c r="I531" s="6">
        <f>IFERROR(E531/H531,0)</f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>(((L531/60)/60)/24)+DATE(1970,1,1)</f>
        <v>41769.208333333336</v>
      </c>
      <c r="O531" s="10">
        <f>(((M531/60)/60)/24)+DATE(1970,1,1)</f>
        <v>41797.208333333336</v>
      </c>
      <c r="P531" t="b">
        <v>0</v>
      </c>
      <c r="Q531" t="b">
        <v>0</v>
      </c>
      <c r="R531" t="s">
        <v>89</v>
      </c>
      <c r="S531" t="str">
        <f>LEFT(R531,SEARCH("/",R531)-1)</f>
        <v>games</v>
      </c>
      <c r="T531" t="str">
        <f>RIGHT(R531, LEN(R531)-SEARCH("/",R531))</f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>(E532/D532)*100</f>
        <v>91.740952380952379</v>
      </c>
      <c r="G532" t="s">
        <v>14</v>
      </c>
      <c r="H532">
        <v>1784</v>
      </c>
      <c r="I532" s="6">
        <f>IFERROR(E532/H532,0)</f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>(((L532/60)/60)/24)+DATE(1970,1,1)</f>
        <v>40421.208333333336</v>
      </c>
      <c r="O532" s="10">
        <f>(((M532/60)/60)/24)+DATE(1970,1,1)</f>
        <v>40435.208333333336</v>
      </c>
      <c r="P532" t="b">
        <v>0</v>
      </c>
      <c r="Q532" t="b">
        <v>1</v>
      </c>
      <c r="R532" t="s">
        <v>119</v>
      </c>
      <c r="S532" t="str">
        <f>LEFT(R532,SEARCH("/",R532)-1)</f>
        <v>publishing</v>
      </c>
      <c r="T532" t="str">
        <f>RIGHT(R532, LEN(R532)-SEARCH("/",R532))</f>
        <v>fiction</v>
      </c>
    </row>
    <row r="533" spans="1:20" hidden="1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>(E533/D533)*100</f>
        <v>95.521156936261391</v>
      </c>
      <c r="G533" t="s">
        <v>47</v>
      </c>
      <c r="H533">
        <v>3640</v>
      </c>
      <c r="I533" s="6">
        <f>IFERROR(E533/H533,0)</f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>(((L533/60)/60)/24)+DATE(1970,1,1)</f>
        <v>41589.25</v>
      </c>
      <c r="O533" s="10">
        <f>(((M533/60)/60)/24)+DATE(1970,1,1)</f>
        <v>41645.25</v>
      </c>
      <c r="P533" t="b">
        <v>0</v>
      </c>
      <c r="Q533" t="b">
        <v>0</v>
      </c>
      <c r="R533" t="s">
        <v>89</v>
      </c>
      <c r="S533" t="str">
        <f>LEFT(R533,SEARCH("/",R533)-1)</f>
        <v>games</v>
      </c>
      <c r="T533" t="str">
        <f>RIGHT(R533, LEN(R533)-SEARCH("/",R533))</f>
        <v>video games</v>
      </c>
    </row>
    <row r="534" spans="1:20" hidden="1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>(E534/D534)*100</f>
        <v>502.87499999999994</v>
      </c>
      <c r="G534" t="s">
        <v>20</v>
      </c>
      <c r="H534">
        <v>126</v>
      </c>
      <c r="I534" s="6">
        <f>IFERROR(E534/H534,0)</f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>(((L534/60)/60)/24)+DATE(1970,1,1)</f>
        <v>43125.25</v>
      </c>
      <c r="O534" s="10">
        <f>(((M534/60)/60)/24)+DATE(1970,1,1)</f>
        <v>43126.25</v>
      </c>
      <c r="P534" t="b">
        <v>0</v>
      </c>
      <c r="Q534" t="b">
        <v>0</v>
      </c>
      <c r="R534" t="s">
        <v>33</v>
      </c>
      <c r="S534" t="str">
        <f>LEFT(R534,SEARCH("/",R534)-1)</f>
        <v>theater</v>
      </c>
      <c r="T534" t="str">
        <f>RIGHT(R534, LEN(R534)-SEARCH("/",R534))</f>
        <v>plays</v>
      </c>
    </row>
    <row r="535" spans="1:20" hidden="1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>(E535/D535)*100</f>
        <v>159.24394463667818</v>
      </c>
      <c r="G535" t="s">
        <v>20</v>
      </c>
      <c r="H535">
        <v>2218</v>
      </c>
      <c r="I535" s="6">
        <f>IFERROR(E535/H535,0)</f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f>(((L535/60)/60)/24)+DATE(1970,1,1)</f>
        <v>41479.208333333336</v>
      </c>
      <c r="O535" s="10">
        <f>(((M535/60)/60)/24)+DATE(1970,1,1)</f>
        <v>41515.208333333336</v>
      </c>
      <c r="P535" t="b">
        <v>0</v>
      </c>
      <c r="Q535" t="b">
        <v>0</v>
      </c>
      <c r="R535" t="s">
        <v>60</v>
      </c>
      <c r="S535" t="str">
        <f>LEFT(R535,SEARCH("/",R535)-1)</f>
        <v>music</v>
      </c>
      <c r="T535" t="str">
        <f>RIGHT(R535, LEN(R535)-SEARCH("/",R535))</f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>(E536/D536)*100</f>
        <v>15.022446689113355</v>
      </c>
      <c r="G536" t="s">
        <v>14</v>
      </c>
      <c r="H536">
        <v>243</v>
      </c>
      <c r="I536" s="6">
        <f>IFERROR(E536/H536,0)</f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>(((L536/60)/60)/24)+DATE(1970,1,1)</f>
        <v>43329.208333333328</v>
      </c>
      <c r="O536" s="10">
        <f>(((M536/60)/60)/24)+DATE(1970,1,1)</f>
        <v>43330.208333333328</v>
      </c>
      <c r="P536" t="b">
        <v>0</v>
      </c>
      <c r="Q536" t="b">
        <v>1</v>
      </c>
      <c r="R536" t="s">
        <v>53</v>
      </c>
      <c r="S536" t="str">
        <f>LEFT(R536,SEARCH("/",R536)-1)</f>
        <v>film &amp; video</v>
      </c>
      <c r="T536" t="str">
        <f>RIGHT(R536, LEN(R536)-SEARCH("/",R536))</f>
        <v>drama</v>
      </c>
    </row>
    <row r="537" spans="1:20" hidden="1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>(E537/D537)*100</f>
        <v>482.03846153846149</v>
      </c>
      <c r="G537" t="s">
        <v>20</v>
      </c>
      <c r="H537">
        <v>202</v>
      </c>
      <c r="I537" s="6">
        <f>IFERROR(E537/H537,0)</f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f>(((L537/60)/60)/24)+DATE(1970,1,1)</f>
        <v>43259.208333333328</v>
      </c>
      <c r="O537" s="10">
        <f>(((M537/60)/60)/24)+DATE(1970,1,1)</f>
        <v>43261.208333333328</v>
      </c>
      <c r="P537" t="b">
        <v>0</v>
      </c>
      <c r="Q537" t="b">
        <v>1</v>
      </c>
      <c r="R537" t="s">
        <v>33</v>
      </c>
      <c r="S537" t="str">
        <f>LEFT(R537,SEARCH("/",R537)-1)</f>
        <v>theater</v>
      </c>
      <c r="T537" t="str">
        <f>RIGHT(R537, LEN(R537)-SEARCH("/",R537))</f>
        <v>plays</v>
      </c>
    </row>
    <row r="538" spans="1:20" hidden="1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>(E538/D538)*100</f>
        <v>149.96938775510205</v>
      </c>
      <c r="G538" t="s">
        <v>20</v>
      </c>
      <c r="H538">
        <v>140</v>
      </c>
      <c r="I538" s="6">
        <f>IFERROR(E538/H538,0)</f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>(((L538/60)/60)/24)+DATE(1970,1,1)</f>
        <v>40414.208333333336</v>
      </c>
      <c r="O538" s="10">
        <f>(((M538/60)/60)/24)+DATE(1970,1,1)</f>
        <v>40440.208333333336</v>
      </c>
      <c r="P538" t="b">
        <v>0</v>
      </c>
      <c r="Q538" t="b">
        <v>0</v>
      </c>
      <c r="R538" t="s">
        <v>119</v>
      </c>
      <c r="S538" t="str">
        <f>LEFT(R538,SEARCH("/",R538)-1)</f>
        <v>publishing</v>
      </c>
      <c r="T538" t="str">
        <f>RIGHT(R538, LEN(R538)-SEARCH("/",R538))</f>
        <v>fiction</v>
      </c>
    </row>
    <row r="539" spans="1:20" hidden="1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>(E539/D539)*100</f>
        <v>117.22156398104266</v>
      </c>
      <c r="G539" t="s">
        <v>20</v>
      </c>
      <c r="H539">
        <v>1052</v>
      </c>
      <c r="I539" s="6">
        <f>IFERROR(E539/H539,0)</f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>(((L539/60)/60)/24)+DATE(1970,1,1)</f>
        <v>43342.208333333328</v>
      </c>
      <c r="O539" s="10">
        <f>(((M539/60)/60)/24)+DATE(1970,1,1)</f>
        <v>43365.208333333328</v>
      </c>
      <c r="P539" t="b">
        <v>1</v>
      </c>
      <c r="Q539" t="b">
        <v>1</v>
      </c>
      <c r="R539" t="s">
        <v>42</v>
      </c>
      <c r="S539" t="str">
        <f>LEFT(R539,SEARCH("/",R539)-1)</f>
        <v>film &amp; video</v>
      </c>
      <c r="T539" t="str">
        <f>RIGHT(R539, LEN(R539)-SEARCH("/",R539))</f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>(E540/D540)*100</f>
        <v>37.695968274950431</v>
      </c>
      <c r="G540" t="s">
        <v>14</v>
      </c>
      <c r="H540">
        <v>1296</v>
      </c>
      <c r="I540" s="6">
        <f>IFERROR(E540/H540,0)</f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>(((L540/60)/60)/24)+DATE(1970,1,1)</f>
        <v>41539.208333333336</v>
      </c>
      <c r="O540" s="10">
        <f>(((M540/60)/60)/24)+DATE(1970,1,1)</f>
        <v>41555.208333333336</v>
      </c>
      <c r="P540" t="b">
        <v>0</v>
      </c>
      <c r="Q540" t="b">
        <v>0</v>
      </c>
      <c r="R540" t="s">
        <v>292</v>
      </c>
      <c r="S540" t="str">
        <f>LEFT(R540,SEARCH("/",R540)-1)</f>
        <v>games</v>
      </c>
      <c r="T540" t="str">
        <f>RIGHT(R540, LEN(R540)-SEARCH("/",R540))</f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>(E541/D541)*100</f>
        <v>72.653061224489804</v>
      </c>
      <c r="G541" t="s">
        <v>14</v>
      </c>
      <c r="H541">
        <v>77</v>
      </c>
      <c r="I541" s="6">
        <f>IFERROR(E541/H541,0)</f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>(((L541/60)/60)/24)+DATE(1970,1,1)</f>
        <v>43647.208333333328</v>
      </c>
      <c r="O541" s="10">
        <f>(((M541/60)/60)/24)+DATE(1970,1,1)</f>
        <v>43653.208333333328</v>
      </c>
      <c r="P541" t="b">
        <v>0</v>
      </c>
      <c r="Q541" t="b">
        <v>1</v>
      </c>
      <c r="R541" t="s">
        <v>17</v>
      </c>
      <c r="S541" t="str">
        <f>LEFT(R541,SEARCH("/",R541)-1)</f>
        <v>food</v>
      </c>
      <c r="T541" t="str">
        <f>RIGHT(R541, LEN(R541)-SEARCH("/",R541))</f>
        <v>food trucks</v>
      </c>
    </row>
    <row r="542" spans="1:20" hidden="1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>(E542/D542)*100</f>
        <v>265.98113207547169</v>
      </c>
      <c r="G542" t="s">
        <v>20</v>
      </c>
      <c r="H542">
        <v>247</v>
      </c>
      <c r="I542" s="6">
        <f>IFERROR(E542/H542,0)</f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f>(((L542/60)/60)/24)+DATE(1970,1,1)</f>
        <v>43225.208333333328</v>
      </c>
      <c r="O542" s="10">
        <f>(((M542/60)/60)/24)+DATE(1970,1,1)</f>
        <v>43247.208333333328</v>
      </c>
      <c r="P542" t="b">
        <v>0</v>
      </c>
      <c r="Q542" t="b">
        <v>0</v>
      </c>
      <c r="R542" t="s">
        <v>122</v>
      </c>
      <c r="S542" t="str">
        <f>LEFT(R542,SEARCH("/",R542)-1)</f>
        <v>photography</v>
      </c>
      <c r="T542" t="str">
        <f>RIGHT(R542, LEN(R542)-SEARCH("/",R542))</f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>(E543/D543)*100</f>
        <v>24.205617977528089</v>
      </c>
      <c r="G543" t="s">
        <v>14</v>
      </c>
      <c r="H543">
        <v>395</v>
      </c>
      <c r="I543" s="6">
        <f>IFERROR(E543/H543,0)</f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>(((L543/60)/60)/24)+DATE(1970,1,1)</f>
        <v>42165.208333333328</v>
      </c>
      <c r="O543" s="10">
        <f>(((M543/60)/60)/24)+DATE(1970,1,1)</f>
        <v>42191.208333333328</v>
      </c>
      <c r="P543" t="b">
        <v>0</v>
      </c>
      <c r="Q543" t="b">
        <v>0</v>
      </c>
      <c r="R543" t="s">
        <v>292</v>
      </c>
      <c r="S543" t="str">
        <f>LEFT(R543,SEARCH("/",R543)-1)</f>
        <v>games</v>
      </c>
      <c r="T543" t="str">
        <f>RIGHT(R543, LEN(R543)-SEARCH("/",R543))</f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>(E544/D544)*100</f>
        <v>2.5064935064935066</v>
      </c>
      <c r="G544" t="s">
        <v>14</v>
      </c>
      <c r="H544">
        <v>49</v>
      </c>
      <c r="I544" s="6">
        <f>IFERROR(E544/H544,0)</f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>(((L544/60)/60)/24)+DATE(1970,1,1)</f>
        <v>42391.25</v>
      </c>
      <c r="O544" s="10">
        <f>(((M544/60)/60)/24)+DATE(1970,1,1)</f>
        <v>42421.25</v>
      </c>
      <c r="P544" t="b">
        <v>0</v>
      </c>
      <c r="Q544" t="b">
        <v>0</v>
      </c>
      <c r="R544" t="s">
        <v>60</v>
      </c>
      <c r="S544" t="str">
        <f>LEFT(R544,SEARCH("/",R544)-1)</f>
        <v>music</v>
      </c>
      <c r="T544" t="str">
        <f>RIGHT(R544, LEN(R544)-SEARCH("/",R544))</f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>(E545/D545)*100</f>
        <v>16.329799764428738</v>
      </c>
      <c r="G545" t="s">
        <v>14</v>
      </c>
      <c r="H545">
        <v>180</v>
      </c>
      <c r="I545" s="6">
        <f>IFERROR(E545/H545,0)</f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>(((L545/60)/60)/24)+DATE(1970,1,1)</f>
        <v>41528.208333333336</v>
      </c>
      <c r="O545" s="10">
        <f>(((M545/60)/60)/24)+DATE(1970,1,1)</f>
        <v>41543.208333333336</v>
      </c>
      <c r="P545" t="b">
        <v>0</v>
      </c>
      <c r="Q545" t="b">
        <v>0</v>
      </c>
      <c r="R545" t="s">
        <v>89</v>
      </c>
      <c r="S545" t="str">
        <f>LEFT(R545,SEARCH("/",R545)-1)</f>
        <v>games</v>
      </c>
      <c r="T545" t="str">
        <f>RIGHT(R545, LEN(R545)-SEARCH("/",R545))</f>
        <v>video games</v>
      </c>
    </row>
    <row r="546" spans="1:20" hidden="1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>(E546/D546)*100</f>
        <v>276.5</v>
      </c>
      <c r="G546" t="s">
        <v>20</v>
      </c>
      <c r="H546">
        <v>84</v>
      </c>
      <c r="I546" s="6">
        <f>IFERROR(E546/H546,0)</f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f>(((L546/60)/60)/24)+DATE(1970,1,1)</f>
        <v>42377.25</v>
      </c>
      <c r="O546" s="10">
        <f>(((M546/60)/60)/24)+DATE(1970,1,1)</f>
        <v>42390.25</v>
      </c>
      <c r="P546" t="b">
        <v>0</v>
      </c>
      <c r="Q546" t="b">
        <v>0</v>
      </c>
      <c r="R546" t="s">
        <v>23</v>
      </c>
      <c r="S546" t="str">
        <f>LEFT(R546,SEARCH("/",R546)-1)</f>
        <v>music</v>
      </c>
      <c r="T546" t="str">
        <f>RIGHT(R546, LEN(R546)-SEARCH("/",R546))</f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>(E547/D547)*100</f>
        <v>88.803571428571431</v>
      </c>
      <c r="G547" t="s">
        <v>14</v>
      </c>
      <c r="H547">
        <v>2690</v>
      </c>
      <c r="I547" s="6">
        <f>IFERROR(E547/H547,0)</f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>(((L547/60)/60)/24)+DATE(1970,1,1)</f>
        <v>43824.25</v>
      </c>
      <c r="O547" s="10">
        <f>(((M547/60)/60)/24)+DATE(1970,1,1)</f>
        <v>43844.25</v>
      </c>
      <c r="P547" t="b">
        <v>0</v>
      </c>
      <c r="Q547" t="b">
        <v>0</v>
      </c>
      <c r="R547" t="s">
        <v>33</v>
      </c>
      <c r="S547" t="str">
        <f>LEFT(R547,SEARCH("/",R547)-1)</f>
        <v>theater</v>
      </c>
      <c r="T547" t="str">
        <f>RIGHT(R547, LEN(R547)-SEARCH("/",R547))</f>
        <v>plays</v>
      </c>
    </row>
    <row r="548" spans="1:20" hidden="1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>(E548/D548)*100</f>
        <v>163.57142857142856</v>
      </c>
      <c r="G548" t="s">
        <v>20</v>
      </c>
      <c r="H548">
        <v>88</v>
      </c>
      <c r="I548" s="6">
        <f>IFERROR(E548/H548,0)</f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f>(((L548/60)/60)/24)+DATE(1970,1,1)</f>
        <v>43360.208333333328</v>
      </c>
      <c r="O548" s="10">
        <f>(((M548/60)/60)/24)+DATE(1970,1,1)</f>
        <v>43363.208333333328</v>
      </c>
      <c r="P548" t="b">
        <v>0</v>
      </c>
      <c r="Q548" t="b">
        <v>1</v>
      </c>
      <c r="R548" t="s">
        <v>33</v>
      </c>
      <c r="S548" t="str">
        <f>LEFT(R548,SEARCH("/",R548)-1)</f>
        <v>theater</v>
      </c>
      <c r="T548" t="str">
        <f>RIGHT(R548, LEN(R548)-SEARCH("/",R548))</f>
        <v>plays</v>
      </c>
    </row>
    <row r="549" spans="1:20" hidden="1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>(E549/D549)*100</f>
        <v>969</v>
      </c>
      <c r="G549" t="s">
        <v>20</v>
      </c>
      <c r="H549">
        <v>156</v>
      </c>
      <c r="I549" s="6">
        <f>IFERROR(E549/H549,0)</f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>(((L549/60)/60)/24)+DATE(1970,1,1)</f>
        <v>42029.25</v>
      </c>
      <c r="O549" s="10">
        <f>(((M549/60)/60)/24)+DATE(1970,1,1)</f>
        <v>42041.25</v>
      </c>
      <c r="P549" t="b">
        <v>0</v>
      </c>
      <c r="Q549" t="b">
        <v>0</v>
      </c>
      <c r="R549" t="s">
        <v>53</v>
      </c>
      <c r="S549" t="str">
        <f>LEFT(R549,SEARCH("/",R549)-1)</f>
        <v>film &amp; video</v>
      </c>
      <c r="T549" t="str">
        <f>RIGHT(R549, LEN(R549)-SEARCH("/",R549))</f>
        <v>drama</v>
      </c>
    </row>
    <row r="550" spans="1:20" hidden="1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>(E550/D550)*100</f>
        <v>270.91376701966715</v>
      </c>
      <c r="G550" t="s">
        <v>20</v>
      </c>
      <c r="H550">
        <v>2985</v>
      </c>
      <c r="I550" s="6">
        <f>IFERROR(E550/H550,0)</f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>(((L550/60)/60)/24)+DATE(1970,1,1)</f>
        <v>42461.208333333328</v>
      </c>
      <c r="O550" s="10">
        <f>(((M550/60)/60)/24)+DATE(1970,1,1)</f>
        <v>42474.208333333328</v>
      </c>
      <c r="P550" t="b">
        <v>0</v>
      </c>
      <c r="Q550" t="b">
        <v>0</v>
      </c>
      <c r="R550" t="s">
        <v>33</v>
      </c>
      <c r="S550" t="str">
        <f>LEFT(R550,SEARCH("/",R550)-1)</f>
        <v>theater</v>
      </c>
      <c r="T550" t="str">
        <f>RIGHT(R550, LEN(R550)-SEARCH("/",R550))</f>
        <v>plays</v>
      </c>
    </row>
    <row r="551" spans="1:20" hidden="1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>(E551/D551)*100</f>
        <v>284.21355932203392</v>
      </c>
      <c r="G551" t="s">
        <v>20</v>
      </c>
      <c r="H551">
        <v>762</v>
      </c>
      <c r="I551" s="6">
        <f>IFERROR(E551/H551,0)</f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f>(((L551/60)/60)/24)+DATE(1970,1,1)</f>
        <v>41422.208333333336</v>
      </c>
      <c r="O551" s="10">
        <f>(((M551/60)/60)/24)+DATE(1970,1,1)</f>
        <v>41431.208333333336</v>
      </c>
      <c r="P551" t="b">
        <v>0</v>
      </c>
      <c r="Q551" t="b">
        <v>0</v>
      </c>
      <c r="R551" t="s">
        <v>65</v>
      </c>
      <c r="S551" t="str">
        <f>LEFT(R551,SEARCH("/",R551)-1)</f>
        <v>technology</v>
      </c>
      <c r="T551" t="str">
        <f>RIGHT(R551, LEN(R551)-SEARCH("/",R551))</f>
        <v>wearables</v>
      </c>
    </row>
    <row r="552" spans="1:20" hidden="1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>(E552/D552)*100</f>
        <v>4</v>
      </c>
      <c r="G552" t="s">
        <v>74</v>
      </c>
      <c r="H552">
        <v>1</v>
      </c>
      <c r="I552" s="6">
        <f>IFERROR(E552/H552,0)</f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>(((L552/60)/60)/24)+DATE(1970,1,1)</f>
        <v>40968.25</v>
      </c>
      <c r="O552" s="10">
        <f>(((M552/60)/60)/24)+DATE(1970,1,1)</f>
        <v>40989.208333333336</v>
      </c>
      <c r="P552" t="b">
        <v>0</v>
      </c>
      <c r="Q552" t="b">
        <v>0</v>
      </c>
      <c r="R552" t="s">
        <v>60</v>
      </c>
      <c r="S552" t="str">
        <f>LEFT(R552,SEARCH("/",R552)-1)</f>
        <v>music</v>
      </c>
      <c r="T552" t="str">
        <f>RIGHT(R552, LEN(R552)-SEARCH("/",R552))</f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>(E553/D553)*100</f>
        <v>58.6329816768462</v>
      </c>
      <c r="G553" t="s">
        <v>14</v>
      </c>
      <c r="H553">
        <v>2779</v>
      </c>
      <c r="I553" s="6">
        <f>IFERROR(E553/H553,0)</f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>(((L553/60)/60)/24)+DATE(1970,1,1)</f>
        <v>41993.25</v>
      </c>
      <c r="O553" s="10">
        <f>(((M553/60)/60)/24)+DATE(1970,1,1)</f>
        <v>42033.25</v>
      </c>
      <c r="P553" t="b">
        <v>0</v>
      </c>
      <c r="Q553" t="b">
        <v>1</v>
      </c>
      <c r="R553" t="s">
        <v>28</v>
      </c>
      <c r="S553" t="str">
        <f>LEFT(R553,SEARCH("/",R553)-1)</f>
        <v>technology</v>
      </c>
      <c r="T553" t="str">
        <f>RIGHT(R553, LEN(R553)-SEARCH("/",R553))</f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>(E554/D554)*100</f>
        <v>98.51111111111112</v>
      </c>
      <c r="G554" t="s">
        <v>14</v>
      </c>
      <c r="H554">
        <v>92</v>
      </c>
      <c r="I554" s="6">
        <f>IFERROR(E554/H554,0)</f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>(((L554/60)/60)/24)+DATE(1970,1,1)</f>
        <v>42700.25</v>
      </c>
      <c r="O554" s="10">
        <f>(((M554/60)/60)/24)+DATE(1970,1,1)</f>
        <v>42702.25</v>
      </c>
      <c r="P554" t="b">
        <v>0</v>
      </c>
      <c r="Q554" t="b">
        <v>0</v>
      </c>
      <c r="R554" t="s">
        <v>33</v>
      </c>
      <c r="S554" t="str">
        <f>LEFT(R554,SEARCH("/",R554)-1)</f>
        <v>theater</v>
      </c>
      <c r="T554" t="str">
        <f>RIGHT(R554, LEN(R554)-SEARCH("/",R554))</f>
        <v>plays</v>
      </c>
    </row>
    <row r="555" spans="1:20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>(E555/D555)*100</f>
        <v>43.975381008206334</v>
      </c>
      <c r="G555" t="s">
        <v>14</v>
      </c>
      <c r="H555">
        <v>1028</v>
      </c>
      <c r="I555" s="6">
        <f>IFERROR(E555/H555,0)</f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>(((L555/60)/60)/24)+DATE(1970,1,1)</f>
        <v>40545.25</v>
      </c>
      <c r="O555" s="10">
        <f>(((M555/60)/60)/24)+DATE(1970,1,1)</f>
        <v>40546.25</v>
      </c>
      <c r="P555" t="b">
        <v>0</v>
      </c>
      <c r="Q555" t="b">
        <v>0</v>
      </c>
      <c r="R555" t="s">
        <v>23</v>
      </c>
      <c r="S555" t="str">
        <f>LEFT(R555,SEARCH("/",R555)-1)</f>
        <v>music</v>
      </c>
      <c r="T555" t="str">
        <f>RIGHT(R555, LEN(R555)-SEARCH("/",R555))</f>
        <v>rock</v>
      </c>
    </row>
    <row r="556" spans="1:20" hidden="1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>(E556/D556)*100</f>
        <v>151.66315789473683</v>
      </c>
      <c r="G556" t="s">
        <v>20</v>
      </c>
      <c r="H556">
        <v>554</v>
      </c>
      <c r="I556" s="6">
        <f>IFERROR(E556/H556,0)</f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>(((L556/60)/60)/24)+DATE(1970,1,1)</f>
        <v>42723.25</v>
      </c>
      <c r="O556" s="10">
        <f>(((M556/60)/60)/24)+DATE(1970,1,1)</f>
        <v>42729.25</v>
      </c>
      <c r="P556" t="b">
        <v>0</v>
      </c>
      <c r="Q556" t="b">
        <v>0</v>
      </c>
      <c r="R556" t="s">
        <v>60</v>
      </c>
      <c r="S556" t="str">
        <f>LEFT(R556,SEARCH("/",R556)-1)</f>
        <v>music</v>
      </c>
      <c r="T556" t="str">
        <f>RIGHT(R556, LEN(R556)-SEARCH("/",R556))</f>
        <v>indie rock</v>
      </c>
    </row>
    <row r="557" spans="1:20" hidden="1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>(E557/D557)*100</f>
        <v>223.63492063492063</v>
      </c>
      <c r="G557" t="s">
        <v>20</v>
      </c>
      <c r="H557">
        <v>135</v>
      </c>
      <c r="I557" s="6">
        <f>IFERROR(E557/H557,0)</f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f>(((L557/60)/60)/24)+DATE(1970,1,1)</f>
        <v>41731.208333333336</v>
      </c>
      <c r="O557" s="10">
        <f>(((M557/60)/60)/24)+DATE(1970,1,1)</f>
        <v>41762.208333333336</v>
      </c>
      <c r="P557" t="b">
        <v>0</v>
      </c>
      <c r="Q557" t="b">
        <v>0</v>
      </c>
      <c r="R557" t="s">
        <v>23</v>
      </c>
      <c r="S557" t="str">
        <f>LEFT(R557,SEARCH("/",R557)-1)</f>
        <v>music</v>
      </c>
      <c r="T557" t="str">
        <f>RIGHT(R557, LEN(R557)-SEARCH("/",R557))</f>
        <v>rock</v>
      </c>
    </row>
    <row r="558" spans="1:20" hidden="1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>(E558/D558)*100</f>
        <v>239.75</v>
      </c>
      <c r="G558" t="s">
        <v>20</v>
      </c>
      <c r="H558">
        <v>122</v>
      </c>
      <c r="I558" s="6">
        <f>IFERROR(E558/H558,0)</f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>(((L558/60)/60)/24)+DATE(1970,1,1)</f>
        <v>40792.208333333336</v>
      </c>
      <c r="O558" s="10">
        <f>(((M558/60)/60)/24)+DATE(1970,1,1)</f>
        <v>40799.208333333336</v>
      </c>
      <c r="P558" t="b">
        <v>0</v>
      </c>
      <c r="Q558" t="b">
        <v>1</v>
      </c>
      <c r="R558" t="s">
        <v>206</v>
      </c>
      <c r="S558" t="str">
        <f>LEFT(R558,SEARCH("/",R558)-1)</f>
        <v>publishing</v>
      </c>
      <c r="T558" t="str">
        <f>RIGHT(R558, LEN(R558)-SEARCH("/",R558))</f>
        <v>translations</v>
      </c>
    </row>
    <row r="559" spans="1:20" hidden="1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>(E559/D559)*100</f>
        <v>199.33333333333334</v>
      </c>
      <c r="G559" t="s">
        <v>20</v>
      </c>
      <c r="H559">
        <v>221</v>
      </c>
      <c r="I559" s="6">
        <f>IFERROR(E559/H559,0)</f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>(((L559/60)/60)/24)+DATE(1970,1,1)</f>
        <v>42279.208333333328</v>
      </c>
      <c r="O559" s="10">
        <f>(((M559/60)/60)/24)+DATE(1970,1,1)</f>
        <v>42282.208333333328</v>
      </c>
      <c r="P559" t="b">
        <v>0</v>
      </c>
      <c r="Q559" t="b">
        <v>1</v>
      </c>
      <c r="R559" t="s">
        <v>474</v>
      </c>
      <c r="S559" t="str">
        <f>LEFT(R559,SEARCH("/",R559)-1)</f>
        <v>film &amp; video</v>
      </c>
      <c r="T559" t="str">
        <f>RIGHT(R559, LEN(R559)-SEARCH("/",R559))</f>
        <v>science fiction</v>
      </c>
    </row>
    <row r="560" spans="1:20" hidden="1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>(E560/D560)*100</f>
        <v>137.34482758620689</v>
      </c>
      <c r="G560" t="s">
        <v>20</v>
      </c>
      <c r="H560">
        <v>126</v>
      </c>
      <c r="I560" s="6">
        <f>IFERROR(E560/H560,0)</f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f>(((L560/60)/60)/24)+DATE(1970,1,1)</f>
        <v>42424.25</v>
      </c>
      <c r="O560" s="10">
        <f>(((M560/60)/60)/24)+DATE(1970,1,1)</f>
        <v>42467.208333333328</v>
      </c>
      <c r="P560" t="b">
        <v>0</v>
      </c>
      <c r="Q560" t="b">
        <v>0</v>
      </c>
      <c r="R560" t="s">
        <v>33</v>
      </c>
      <c r="S560" t="str">
        <f>LEFT(R560,SEARCH("/",R560)-1)</f>
        <v>theater</v>
      </c>
      <c r="T560" t="str">
        <f>RIGHT(R560, LEN(R560)-SEARCH("/",R560))</f>
        <v>plays</v>
      </c>
    </row>
    <row r="561" spans="1:20" hidden="1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>(E561/D561)*100</f>
        <v>100.9696106362773</v>
      </c>
      <c r="G561" t="s">
        <v>20</v>
      </c>
      <c r="H561">
        <v>1022</v>
      </c>
      <c r="I561" s="6">
        <f>IFERROR(E561/H561,0)</f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>(((L561/60)/60)/24)+DATE(1970,1,1)</f>
        <v>42584.208333333328</v>
      </c>
      <c r="O561" s="10">
        <f>(((M561/60)/60)/24)+DATE(1970,1,1)</f>
        <v>42591.208333333328</v>
      </c>
      <c r="P561" t="b">
        <v>0</v>
      </c>
      <c r="Q561" t="b">
        <v>0</v>
      </c>
      <c r="R561" t="s">
        <v>33</v>
      </c>
      <c r="S561" t="str">
        <f>LEFT(R561,SEARCH("/",R561)-1)</f>
        <v>theater</v>
      </c>
      <c r="T561" t="str">
        <f>RIGHT(R561, LEN(R561)-SEARCH("/",R561))</f>
        <v>plays</v>
      </c>
    </row>
    <row r="562" spans="1:20" hidden="1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>(E562/D562)*100</f>
        <v>794.16</v>
      </c>
      <c r="G562" t="s">
        <v>20</v>
      </c>
      <c r="H562">
        <v>3177</v>
      </c>
      <c r="I562" s="6">
        <f>IFERROR(E562/H562,0)</f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f>(((L562/60)/60)/24)+DATE(1970,1,1)</f>
        <v>40865.25</v>
      </c>
      <c r="O562" s="10">
        <f>(((M562/60)/60)/24)+DATE(1970,1,1)</f>
        <v>40905.25</v>
      </c>
      <c r="P562" t="b">
        <v>0</v>
      </c>
      <c r="Q562" t="b">
        <v>0</v>
      </c>
      <c r="R562" t="s">
        <v>71</v>
      </c>
      <c r="S562" t="str">
        <f>LEFT(R562,SEARCH("/",R562)-1)</f>
        <v>film &amp; video</v>
      </c>
      <c r="T562" t="str">
        <f>RIGHT(R562, LEN(R562)-SEARCH("/",R562))</f>
        <v>animation</v>
      </c>
    </row>
    <row r="563" spans="1:20" hidden="1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>(E563/D563)*100</f>
        <v>369.7</v>
      </c>
      <c r="G563" t="s">
        <v>20</v>
      </c>
      <c r="H563">
        <v>198</v>
      </c>
      <c r="I563" s="6">
        <f>IFERROR(E563/H563,0)</f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f>(((L563/60)/60)/24)+DATE(1970,1,1)</f>
        <v>40833.208333333336</v>
      </c>
      <c r="O563" s="10">
        <f>(((M563/60)/60)/24)+DATE(1970,1,1)</f>
        <v>40835.208333333336</v>
      </c>
      <c r="P563" t="b">
        <v>0</v>
      </c>
      <c r="Q563" t="b">
        <v>0</v>
      </c>
      <c r="R563" t="s">
        <v>33</v>
      </c>
      <c r="S563" t="str">
        <f>LEFT(R563,SEARCH("/",R563)-1)</f>
        <v>theater</v>
      </c>
      <c r="T563" t="str">
        <f>RIGHT(R563, LEN(R563)-SEARCH("/",R563))</f>
        <v>plays</v>
      </c>
    </row>
    <row r="564" spans="1:20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>(E564/D564)*100</f>
        <v>12.818181818181817</v>
      </c>
      <c r="G564" t="s">
        <v>14</v>
      </c>
      <c r="H564">
        <v>26</v>
      </c>
      <c r="I564" s="6">
        <f>IFERROR(E564/H564,0)</f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>(((L564/60)/60)/24)+DATE(1970,1,1)</f>
        <v>43536.208333333328</v>
      </c>
      <c r="O564" s="10">
        <f>(((M564/60)/60)/24)+DATE(1970,1,1)</f>
        <v>43538.208333333328</v>
      </c>
      <c r="P564" t="b">
        <v>0</v>
      </c>
      <c r="Q564" t="b">
        <v>0</v>
      </c>
      <c r="R564" t="s">
        <v>23</v>
      </c>
      <c r="S564" t="str">
        <f>LEFT(R564,SEARCH("/",R564)-1)</f>
        <v>music</v>
      </c>
      <c r="T564" t="str">
        <f>RIGHT(R564, LEN(R564)-SEARCH("/",R564))</f>
        <v>rock</v>
      </c>
    </row>
    <row r="565" spans="1:20" hidden="1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>(E565/D565)*100</f>
        <v>138.02702702702703</v>
      </c>
      <c r="G565" t="s">
        <v>20</v>
      </c>
      <c r="H565">
        <v>85</v>
      </c>
      <c r="I565" s="6">
        <f>IFERROR(E565/H565,0)</f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f>(((L565/60)/60)/24)+DATE(1970,1,1)</f>
        <v>43417.25</v>
      </c>
      <c r="O565" s="10">
        <f>(((M565/60)/60)/24)+DATE(1970,1,1)</f>
        <v>43437.25</v>
      </c>
      <c r="P565" t="b">
        <v>0</v>
      </c>
      <c r="Q565" t="b">
        <v>0</v>
      </c>
      <c r="R565" t="s">
        <v>42</v>
      </c>
      <c r="S565" t="str">
        <f>LEFT(R565,SEARCH("/",R565)-1)</f>
        <v>film &amp; video</v>
      </c>
      <c r="T565" t="str">
        <f>RIGHT(R565, LEN(R565)-SEARCH("/",R565))</f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>(E566/D566)*100</f>
        <v>83.813278008298752</v>
      </c>
      <c r="G566" t="s">
        <v>14</v>
      </c>
      <c r="H566">
        <v>1790</v>
      </c>
      <c r="I566" s="6">
        <f>IFERROR(E566/H566,0)</f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>(((L566/60)/60)/24)+DATE(1970,1,1)</f>
        <v>42078.208333333328</v>
      </c>
      <c r="O566" s="10">
        <f>(((M566/60)/60)/24)+DATE(1970,1,1)</f>
        <v>42086.208333333328</v>
      </c>
      <c r="P566" t="b">
        <v>0</v>
      </c>
      <c r="Q566" t="b">
        <v>0</v>
      </c>
      <c r="R566" t="s">
        <v>33</v>
      </c>
      <c r="S566" t="str">
        <f>LEFT(R566,SEARCH("/",R566)-1)</f>
        <v>theater</v>
      </c>
      <c r="T566" t="str">
        <f>RIGHT(R566, LEN(R566)-SEARCH("/",R566))</f>
        <v>plays</v>
      </c>
    </row>
    <row r="567" spans="1:20" hidden="1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>(E567/D567)*100</f>
        <v>204.60063224446787</v>
      </c>
      <c r="G567" t="s">
        <v>20</v>
      </c>
      <c r="H567">
        <v>3596</v>
      </c>
      <c r="I567" s="6">
        <f>IFERROR(E567/H567,0)</f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>(((L567/60)/60)/24)+DATE(1970,1,1)</f>
        <v>40862.25</v>
      </c>
      <c r="O567" s="10">
        <f>(((M567/60)/60)/24)+DATE(1970,1,1)</f>
        <v>40882.25</v>
      </c>
      <c r="P567" t="b">
        <v>0</v>
      </c>
      <c r="Q567" t="b">
        <v>0</v>
      </c>
      <c r="R567" t="s">
        <v>33</v>
      </c>
      <c r="S567" t="str">
        <f>LEFT(R567,SEARCH("/",R567)-1)</f>
        <v>theater</v>
      </c>
      <c r="T567" t="str">
        <f>RIGHT(R567, LEN(R567)-SEARCH("/",R567))</f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>(E568/D568)*100</f>
        <v>44.344086021505376</v>
      </c>
      <c r="G568" t="s">
        <v>14</v>
      </c>
      <c r="H568">
        <v>37</v>
      </c>
      <c r="I568" s="6">
        <f>IFERROR(E568/H568,0)</f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>(((L568/60)/60)/24)+DATE(1970,1,1)</f>
        <v>42424.25</v>
      </c>
      <c r="O568" s="10">
        <f>(((M568/60)/60)/24)+DATE(1970,1,1)</f>
        <v>42447.208333333328</v>
      </c>
      <c r="P568" t="b">
        <v>0</v>
      </c>
      <c r="Q568" t="b">
        <v>1</v>
      </c>
      <c r="R568" t="s">
        <v>50</v>
      </c>
      <c r="S568" t="str">
        <f>LEFT(R568,SEARCH("/",R568)-1)</f>
        <v>music</v>
      </c>
      <c r="T568" t="str">
        <f>RIGHT(R568, LEN(R568)-SEARCH("/",R568))</f>
        <v>electric music</v>
      </c>
    </row>
    <row r="569" spans="1:20" hidden="1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>(E569/D569)*100</f>
        <v>218.60294117647058</v>
      </c>
      <c r="G569" t="s">
        <v>20</v>
      </c>
      <c r="H569">
        <v>244</v>
      </c>
      <c r="I569" s="6">
        <f>IFERROR(E569/H569,0)</f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f>(((L569/60)/60)/24)+DATE(1970,1,1)</f>
        <v>41830.208333333336</v>
      </c>
      <c r="O569" s="10">
        <f>(((M569/60)/60)/24)+DATE(1970,1,1)</f>
        <v>41832.208333333336</v>
      </c>
      <c r="P569" t="b">
        <v>0</v>
      </c>
      <c r="Q569" t="b">
        <v>0</v>
      </c>
      <c r="R569" t="s">
        <v>23</v>
      </c>
      <c r="S569" t="str">
        <f>LEFT(R569,SEARCH("/",R569)-1)</f>
        <v>music</v>
      </c>
      <c r="T569" t="str">
        <f>RIGHT(R569, LEN(R569)-SEARCH("/",R569))</f>
        <v>rock</v>
      </c>
    </row>
    <row r="570" spans="1:20" hidden="1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>(E570/D570)*100</f>
        <v>186.03314917127071</v>
      </c>
      <c r="G570" t="s">
        <v>20</v>
      </c>
      <c r="H570">
        <v>5180</v>
      </c>
      <c r="I570" s="6">
        <f>IFERROR(E570/H570,0)</f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>(((L570/60)/60)/24)+DATE(1970,1,1)</f>
        <v>40374.208333333336</v>
      </c>
      <c r="O570" s="10">
        <f>(((M570/60)/60)/24)+DATE(1970,1,1)</f>
        <v>40419.208333333336</v>
      </c>
      <c r="P570" t="b">
        <v>0</v>
      </c>
      <c r="Q570" t="b">
        <v>0</v>
      </c>
      <c r="R570" t="s">
        <v>33</v>
      </c>
      <c r="S570" t="str">
        <f>LEFT(R570,SEARCH("/",R570)-1)</f>
        <v>theater</v>
      </c>
      <c r="T570" t="str">
        <f>RIGHT(R570, LEN(R570)-SEARCH("/",R570))</f>
        <v>plays</v>
      </c>
    </row>
    <row r="571" spans="1:20" hidden="1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>(E571/D571)*100</f>
        <v>237.33830845771143</v>
      </c>
      <c r="G571" t="s">
        <v>20</v>
      </c>
      <c r="H571">
        <v>589</v>
      </c>
      <c r="I571" s="6">
        <f>IFERROR(E571/H571,0)</f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>(((L571/60)/60)/24)+DATE(1970,1,1)</f>
        <v>40554.25</v>
      </c>
      <c r="O571" s="10">
        <f>(((M571/60)/60)/24)+DATE(1970,1,1)</f>
        <v>40566.25</v>
      </c>
      <c r="P571" t="b">
        <v>0</v>
      </c>
      <c r="Q571" t="b">
        <v>0</v>
      </c>
      <c r="R571" t="s">
        <v>71</v>
      </c>
      <c r="S571" t="str">
        <f>LEFT(R571,SEARCH("/",R571)-1)</f>
        <v>film &amp; video</v>
      </c>
      <c r="T571" t="str">
        <f>RIGHT(R571, LEN(R571)-SEARCH("/",R571))</f>
        <v>animation</v>
      </c>
    </row>
    <row r="572" spans="1:20" hidden="1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>(E572/D572)*100</f>
        <v>305.65384615384613</v>
      </c>
      <c r="G572" t="s">
        <v>20</v>
      </c>
      <c r="H572">
        <v>2725</v>
      </c>
      <c r="I572" s="6">
        <f>IFERROR(E572/H572,0)</f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>(((L572/60)/60)/24)+DATE(1970,1,1)</f>
        <v>41993.25</v>
      </c>
      <c r="O572" s="10">
        <f>(((M572/60)/60)/24)+DATE(1970,1,1)</f>
        <v>41999.25</v>
      </c>
      <c r="P572" t="b">
        <v>0</v>
      </c>
      <c r="Q572" t="b">
        <v>1</v>
      </c>
      <c r="R572" t="s">
        <v>23</v>
      </c>
      <c r="S572" t="str">
        <f>LEFT(R572,SEARCH("/",R572)-1)</f>
        <v>music</v>
      </c>
      <c r="T572" t="str">
        <f>RIGHT(R572, LEN(R572)-SEARCH("/",R572))</f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>(E573/D573)*100</f>
        <v>94.142857142857139</v>
      </c>
      <c r="G573" t="s">
        <v>14</v>
      </c>
      <c r="H573">
        <v>35</v>
      </c>
      <c r="I573" s="6">
        <f>IFERROR(E573/H573,0)</f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>(((L573/60)/60)/24)+DATE(1970,1,1)</f>
        <v>42174.208333333328</v>
      </c>
      <c r="O573" s="10">
        <f>(((M573/60)/60)/24)+DATE(1970,1,1)</f>
        <v>42221.208333333328</v>
      </c>
      <c r="P573" t="b">
        <v>0</v>
      </c>
      <c r="Q573" t="b">
        <v>0</v>
      </c>
      <c r="R573" t="s">
        <v>100</v>
      </c>
      <c r="S573" t="str">
        <f>LEFT(R573,SEARCH("/",R573)-1)</f>
        <v>film &amp; video</v>
      </c>
      <c r="T573" t="str">
        <f>RIGHT(R573, LEN(R573)-SEARCH("/",R573))</f>
        <v>shorts</v>
      </c>
    </row>
    <row r="574" spans="1:20" hidden="1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>(E574/D574)*100</f>
        <v>54.400000000000006</v>
      </c>
      <c r="G574" t="s">
        <v>74</v>
      </c>
      <c r="H574">
        <v>94</v>
      </c>
      <c r="I574" s="6">
        <f>IFERROR(E574/H574,0)</f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>(((L574/60)/60)/24)+DATE(1970,1,1)</f>
        <v>42275.208333333328</v>
      </c>
      <c r="O574" s="10">
        <f>(((M574/60)/60)/24)+DATE(1970,1,1)</f>
        <v>42291.208333333328</v>
      </c>
      <c r="P574" t="b">
        <v>0</v>
      </c>
      <c r="Q574" t="b">
        <v>1</v>
      </c>
      <c r="R574" t="s">
        <v>23</v>
      </c>
      <c r="S574" t="str">
        <f>LEFT(R574,SEARCH("/",R574)-1)</f>
        <v>music</v>
      </c>
      <c r="T574" t="str">
        <f>RIGHT(R574, LEN(R574)-SEARCH("/",R574))</f>
        <v>rock</v>
      </c>
    </row>
    <row r="575" spans="1:20" hidden="1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>(E575/D575)*100</f>
        <v>111.88059701492537</v>
      </c>
      <c r="G575" t="s">
        <v>20</v>
      </c>
      <c r="H575">
        <v>300</v>
      </c>
      <c r="I575" s="6">
        <f>IFERROR(E575/H575,0)</f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f>(((L575/60)/60)/24)+DATE(1970,1,1)</f>
        <v>41761.208333333336</v>
      </c>
      <c r="O575" s="10">
        <f>(((M575/60)/60)/24)+DATE(1970,1,1)</f>
        <v>41763.208333333336</v>
      </c>
      <c r="P575" t="b">
        <v>0</v>
      </c>
      <c r="Q575" t="b">
        <v>0</v>
      </c>
      <c r="R575" t="s">
        <v>1029</v>
      </c>
      <c r="S575" t="str">
        <f>LEFT(R575,SEARCH("/",R575)-1)</f>
        <v>journalism</v>
      </c>
      <c r="T575" t="str">
        <f>RIGHT(R575, LEN(R575)-SEARCH("/",R575))</f>
        <v>audio</v>
      </c>
    </row>
    <row r="576" spans="1:20" hidden="1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>(E576/D576)*100</f>
        <v>369.14814814814815</v>
      </c>
      <c r="G576" t="s">
        <v>20</v>
      </c>
      <c r="H576">
        <v>144</v>
      </c>
      <c r="I576" s="6">
        <f>IFERROR(E576/H576,0)</f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>(((L576/60)/60)/24)+DATE(1970,1,1)</f>
        <v>43806.25</v>
      </c>
      <c r="O576" s="10">
        <f>(((M576/60)/60)/24)+DATE(1970,1,1)</f>
        <v>43816.25</v>
      </c>
      <c r="P576" t="b">
        <v>0</v>
      </c>
      <c r="Q576" t="b">
        <v>1</v>
      </c>
      <c r="R576" t="s">
        <v>17</v>
      </c>
      <c r="S576" t="str">
        <f>LEFT(R576,SEARCH("/",R576)-1)</f>
        <v>food</v>
      </c>
      <c r="T576" t="str">
        <f>RIGHT(R576, LEN(R576)-SEARCH("/",R576))</f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>(E577/D577)*100</f>
        <v>62.930372148859547</v>
      </c>
      <c r="G577" t="s">
        <v>14</v>
      </c>
      <c r="H577">
        <v>558</v>
      </c>
      <c r="I577" s="6">
        <f>IFERROR(E577/H577,0)</f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>(((L577/60)/60)/24)+DATE(1970,1,1)</f>
        <v>41779.208333333336</v>
      </c>
      <c r="O577" s="10">
        <f>(((M577/60)/60)/24)+DATE(1970,1,1)</f>
        <v>41782.208333333336</v>
      </c>
      <c r="P577" t="b">
        <v>0</v>
      </c>
      <c r="Q577" t="b">
        <v>1</v>
      </c>
      <c r="R577" t="s">
        <v>33</v>
      </c>
      <c r="S577" t="str">
        <f>LEFT(R577,SEARCH("/",R577)-1)</f>
        <v>theater</v>
      </c>
      <c r="T577" t="str">
        <f>RIGHT(R577, LEN(R577)-SEARCH("/",R577))</f>
        <v>plays</v>
      </c>
    </row>
    <row r="578" spans="1:20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>(E578/D578)*100</f>
        <v>64.927835051546396</v>
      </c>
      <c r="G578" t="s">
        <v>14</v>
      </c>
      <c r="H578">
        <v>64</v>
      </c>
      <c r="I578" s="6">
        <f>IFERROR(E578/H578,0)</f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>(((L578/60)/60)/24)+DATE(1970,1,1)</f>
        <v>43040.208333333328</v>
      </c>
      <c r="O578" s="10">
        <f>(((M578/60)/60)/24)+DATE(1970,1,1)</f>
        <v>43057.25</v>
      </c>
      <c r="P578" t="b">
        <v>0</v>
      </c>
      <c r="Q578" t="b">
        <v>0</v>
      </c>
      <c r="R578" t="s">
        <v>33</v>
      </c>
      <c r="S578" t="str">
        <f>LEFT(R578,SEARCH("/",R578)-1)</f>
        <v>theater</v>
      </c>
      <c r="T578" t="str">
        <f>RIGHT(R578, LEN(R578)-SEARCH("/",R578))</f>
        <v>plays</v>
      </c>
    </row>
    <row r="579" spans="1:20" hidden="1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>(E579/D579)*100</f>
        <v>18.853658536585368</v>
      </c>
      <c r="G579" t="s">
        <v>74</v>
      </c>
      <c r="H579">
        <v>37</v>
      </c>
      <c r="I579" s="6">
        <f>IFERROR(E579/H579,0)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>(((L579/60)/60)/24)+DATE(1970,1,1)</f>
        <v>40613.25</v>
      </c>
      <c r="O579" s="10">
        <f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>LEFT(R579,SEARCH("/",R579)-1)</f>
        <v>music</v>
      </c>
      <c r="T579" t="str">
        <f>RIGHT(R579, LEN(R579)-SEARCH("/",R579))</f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>(E580/D580)*100</f>
        <v>16.754404145077721</v>
      </c>
      <c r="G580" t="s">
        <v>14</v>
      </c>
      <c r="H580">
        <v>245</v>
      </c>
      <c r="I580" s="6">
        <f>IFERROR(E580/H580,0)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>(((L580/60)/60)/24)+DATE(1970,1,1)</f>
        <v>40878.25</v>
      </c>
      <c r="O580" s="10">
        <f>(((M580/60)/60)/24)+DATE(1970,1,1)</f>
        <v>40881.25</v>
      </c>
      <c r="P580" t="b">
        <v>0</v>
      </c>
      <c r="Q580" t="b">
        <v>0</v>
      </c>
      <c r="R580" t="s">
        <v>474</v>
      </c>
      <c r="S580" t="str">
        <f>LEFT(R580,SEARCH("/",R580)-1)</f>
        <v>film &amp; video</v>
      </c>
      <c r="T580" t="str">
        <f>RIGHT(R580, LEN(R580)-SEARCH("/",R580))</f>
        <v>science fiction</v>
      </c>
    </row>
    <row r="581" spans="1:20" hidden="1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>(E581/D581)*100</f>
        <v>101.11290322580646</v>
      </c>
      <c r="G581" t="s">
        <v>20</v>
      </c>
      <c r="H581">
        <v>87</v>
      </c>
      <c r="I581" s="6">
        <f>IFERROR(E581/H581,0)</f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f>(((L581/60)/60)/24)+DATE(1970,1,1)</f>
        <v>40762.208333333336</v>
      </c>
      <c r="O581" s="10">
        <f>(((M581/60)/60)/24)+DATE(1970,1,1)</f>
        <v>40774.208333333336</v>
      </c>
      <c r="P581" t="b">
        <v>0</v>
      </c>
      <c r="Q581" t="b">
        <v>0</v>
      </c>
      <c r="R581" t="s">
        <v>159</v>
      </c>
      <c r="S581" t="str">
        <f>LEFT(R581,SEARCH("/",R581)-1)</f>
        <v>music</v>
      </c>
      <c r="T581" t="str">
        <f>RIGHT(R581, LEN(R581)-SEARCH("/",R581))</f>
        <v>jazz</v>
      </c>
    </row>
    <row r="582" spans="1:20" hidden="1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>(E582/D582)*100</f>
        <v>341.5022831050228</v>
      </c>
      <c r="G582" t="s">
        <v>20</v>
      </c>
      <c r="H582">
        <v>3116</v>
      </c>
      <c r="I582" s="6">
        <f>IFERROR(E582/H582,0)</f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f>(((L582/60)/60)/24)+DATE(1970,1,1)</f>
        <v>41696.25</v>
      </c>
      <c r="O582" s="10">
        <f>(((M582/60)/60)/24)+DATE(1970,1,1)</f>
        <v>41704.25</v>
      </c>
      <c r="P582" t="b">
        <v>0</v>
      </c>
      <c r="Q582" t="b">
        <v>0</v>
      </c>
      <c r="R582" t="s">
        <v>33</v>
      </c>
      <c r="S582" t="str">
        <f>LEFT(R582,SEARCH("/",R582)-1)</f>
        <v>theater</v>
      </c>
      <c r="T582" t="str">
        <f>RIGHT(R582, LEN(R582)-SEARCH("/",R582))</f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>(E583/D583)*100</f>
        <v>64.016666666666666</v>
      </c>
      <c r="G583" t="s">
        <v>14</v>
      </c>
      <c r="H583">
        <v>71</v>
      </c>
      <c r="I583" s="6">
        <f>IFERROR(E583/H583,0)</f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>(((L583/60)/60)/24)+DATE(1970,1,1)</f>
        <v>40662.208333333336</v>
      </c>
      <c r="O583" s="10">
        <f>(((M583/60)/60)/24)+DATE(1970,1,1)</f>
        <v>40677.208333333336</v>
      </c>
      <c r="P583" t="b">
        <v>0</v>
      </c>
      <c r="Q583" t="b">
        <v>0</v>
      </c>
      <c r="R583" t="s">
        <v>28</v>
      </c>
      <c r="S583" t="str">
        <f>LEFT(R583,SEARCH("/",R583)-1)</f>
        <v>technology</v>
      </c>
      <c r="T583" t="str">
        <f>RIGHT(R583, LEN(R583)-SEARCH("/",R583))</f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>(E584/D584)*100</f>
        <v>52.080459770114942</v>
      </c>
      <c r="G584" t="s">
        <v>14</v>
      </c>
      <c r="H584">
        <v>42</v>
      </c>
      <c r="I584" s="6">
        <f>IFERROR(E584/H584,0)</f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>(((L584/60)/60)/24)+DATE(1970,1,1)</f>
        <v>42165.208333333328</v>
      </c>
      <c r="O584" s="10">
        <f>(((M584/60)/60)/24)+DATE(1970,1,1)</f>
        <v>42170.208333333328</v>
      </c>
      <c r="P584" t="b">
        <v>0</v>
      </c>
      <c r="Q584" t="b">
        <v>1</v>
      </c>
      <c r="R584" t="s">
        <v>89</v>
      </c>
      <c r="S584" t="str">
        <f>LEFT(R584,SEARCH("/",R584)-1)</f>
        <v>games</v>
      </c>
      <c r="T584" t="str">
        <f>RIGHT(R584, LEN(R584)-SEARCH("/",R584))</f>
        <v>video games</v>
      </c>
    </row>
    <row r="585" spans="1:20" hidden="1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>(E585/D585)*100</f>
        <v>322.40211640211641</v>
      </c>
      <c r="G585" t="s">
        <v>20</v>
      </c>
      <c r="H585">
        <v>909</v>
      </c>
      <c r="I585" s="6">
        <f>IFERROR(E585/H585,0)</f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>(((L585/60)/60)/24)+DATE(1970,1,1)</f>
        <v>40959.25</v>
      </c>
      <c r="O585" s="10">
        <f>(((M585/60)/60)/24)+DATE(1970,1,1)</f>
        <v>40976.25</v>
      </c>
      <c r="P585" t="b">
        <v>0</v>
      </c>
      <c r="Q585" t="b">
        <v>0</v>
      </c>
      <c r="R585" t="s">
        <v>42</v>
      </c>
      <c r="S585" t="str">
        <f>LEFT(R585,SEARCH("/",R585)-1)</f>
        <v>film &amp; video</v>
      </c>
      <c r="T585" t="str">
        <f>RIGHT(R585, LEN(R585)-SEARCH("/",R585))</f>
        <v>documentary</v>
      </c>
    </row>
    <row r="586" spans="1:20" hidden="1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>(E586/D586)*100</f>
        <v>119.50810185185186</v>
      </c>
      <c r="G586" t="s">
        <v>20</v>
      </c>
      <c r="H586">
        <v>1613</v>
      </c>
      <c r="I586" s="6">
        <f>IFERROR(E586/H586,0)</f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>(((L586/60)/60)/24)+DATE(1970,1,1)</f>
        <v>41024.208333333336</v>
      </c>
      <c r="O586" s="10">
        <f>(((M586/60)/60)/24)+DATE(1970,1,1)</f>
        <v>41038.208333333336</v>
      </c>
      <c r="P586" t="b">
        <v>0</v>
      </c>
      <c r="Q586" t="b">
        <v>0</v>
      </c>
      <c r="R586" t="s">
        <v>28</v>
      </c>
      <c r="S586" t="str">
        <f>LEFT(R586,SEARCH("/",R586)-1)</f>
        <v>technology</v>
      </c>
      <c r="T586" t="str">
        <f>RIGHT(R586, LEN(R586)-SEARCH("/",R586))</f>
        <v>web</v>
      </c>
    </row>
    <row r="587" spans="1:20" hidden="1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>(E587/D587)*100</f>
        <v>146.79775280898878</v>
      </c>
      <c r="G587" t="s">
        <v>20</v>
      </c>
      <c r="H587">
        <v>136</v>
      </c>
      <c r="I587" s="6">
        <f>IFERROR(E587/H587,0)</f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>(((L587/60)/60)/24)+DATE(1970,1,1)</f>
        <v>40255.208333333336</v>
      </c>
      <c r="O587" s="10">
        <f>(((M587/60)/60)/24)+DATE(1970,1,1)</f>
        <v>40265.208333333336</v>
      </c>
      <c r="P587" t="b">
        <v>0</v>
      </c>
      <c r="Q587" t="b">
        <v>0</v>
      </c>
      <c r="R587" t="s">
        <v>206</v>
      </c>
      <c r="S587" t="str">
        <f>LEFT(R587,SEARCH("/",R587)-1)</f>
        <v>publishing</v>
      </c>
      <c r="T587" t="str">
        <f>RIGHT(R587, LEN(R587)-SEARCH("/",R587))</f>
        <v>translations</v>
      </c>
    </row>
    <row r="588" spans="1:20" hidden="1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>(E588/D588)*100</f>
        <v>950.57142857142856</v>
      </c>
      <c r="G588" t="s">
        <v>20</v>
      </c>
      <c r="H588">
        <v>130</v>
      </c>
      <c r="I588" s="6">
        <f>IFERROR(E588/H588,0)</f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>(((L588/60)/60)/24)+DATE(1970,1,1)</f>
        <v>40499.25</v>
      </c>
      <c r="O588" s="10">
        <f>(((M588/60)/60)/24)+DATE(1970,1,1)</f>
        <v>40518.25</v>
      </c>
      <c r="P588" t="b">
        <v>0</v>
      </c>
      <c r="Q588" t="b">
        <v>0</v>
      </c>
      <c r="R588" t="s">
        <v>23</v>
      </c>
      <c r="S588" t="str">
        <f>LEFT(R588,SEARCH("/",R588)-1)</f>
        <v>music</v>
      </c>
      <c r="T588" t="str">
        <f>RIGHT(R588, LEN(R588)-SEARCH("/",R588))</f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>(E589/D589)*100</f>
        <v>72.893617021276597</v>
      </c>
      <c r="G589" t="s">
        <v>14</v>
      </c>
      <c r="H589">
        <v>156</v>
      </c>
      <c r="I589" s="6">
        <f>IFERROR(E589/H589,0)</f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>(((L589/60)/60)/24)+DATE(1970,1,1)</f>
        <v>43484.25</v>
      </c>
      <c r="O589" s="10">
        <f>(((M589/60)/60)/24)+DATE(1970,1,1)</f>
        <v>43536.208333333328</v>
      </c>
      <c r="P589" t="b">
        <v>0</v>
      </c>
      <c r="Q589" t="b">
        <v>1</v>
      </c>
      <c r="R589" t="s">
        <v>17</v>
      </c>
      <c r="S589" t="str">
        <f>LEFT(R589,SEARCH("/",R589)-1)</f>
        <v>food</v>
      </c>
      <c r="T589" t="str">
        <f>RIGHT(R589, LEN(R589)-SEARCH("/",R589))</f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>(E590/D590)*100</f>
        <v>79.008248730964468</v>
      </c>
      <c r="G590" t="s">
        <v>14</v>
      </c>
      <c r="H590">
        <v>1368</v>
      </c>
      <c r="I590" s="6">
        <f>IFERROR(E590/H590,0)</f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>(((L590/60)/60)/24)+DATE(1970,1,1)</f>
        <v>40262.208333333336</v>
      </c>
      <c r="O590" s="10">
        <f>(((M590/60)/60)/24)+DATE(1970,1,1)</f>
        <v>40293.208333333336</v>
      </c>
      <c r="P590" t="b">
        <v>0</v>
      </c>
      <c r="Q590" t="b">
        <v>0</v>
      </c>
      <c r="R590" t="s">
        <v>33</v>
      </c>
      <c r="S590" t="str">
        <f>LEFT(R590,SEARCH("/",R590)-1)</f>
        <v>theater</v>
      </c>
      <c r="T590" t="str">
        <f>RIGHT(R590, LEN(R590)-SEARCH("/",R590))</f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>(E591/D591)*100</f>
        <v>64.721518987341781</v>
      </c>
      <c r="G591" t="s">
        <v>14</v>
      </c>
      <c r="H591">
        <v>102</v>
      </c>
      <c r="I591" s="6">
        <f>IFERROR(E591/H591,0)</f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>(((L591/60)/60)/24)+DATE(1970,1,1)</f>
        <v>42190.208333333328</v>
      </c>
      <c r="O591" s="10">
        <f>(((M591/60)/60)/24)+DATE(1970,1,1)</f>
        <v>42197.208333333328</v>
      </c>
      <c r="P591" t="b">
        <v>0</v>
      </c>
      <c r="Q591" t="b">
        <v>0</v>
      </c>
      <c r="R591" t="s">
        <v>42</v>
      </c>
      <c r="S591" t="str">
        <f>LEFT(R591,SEARCH("/",R591)-1)</f>
        <v>film &amp; video</v>
      </c>
      <c r="T591" t="str">
        <f>RIGHT(R591, LEN(R591)-SEARCH("/",R591))</f>
        <v>documentary</v>
      </c>
    </row>
    <row r="592" spans="1:20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>(E592/D592)*100</f>
        <v>82.028169014084511</v>
      </c>
      <c r="G592" t="s">
        <v>14</v>
      </c>
      <c r="H592">
        <v>86</v>
      </c>
      <c r="I592" s="6">
        <f>IFERROR(E592/H592,0)</f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>(((L592/60)/60)/24)+DATE(1970,1,1)</f>
        <v>41994.25</v>
      </c>
      <c r="O592" s="10">
        <f>(((M592/60)/60)/24)+DATE(1970,1,1)</f>
        <v>42005.25</v>
      </c>
      <c r="P592" t="b">
        <v>0</v>
      </c>
      <c r="Q592" t="b">
        <v>0</v>
      </c>
      <c r="R592" t="s">
        <v>133</v>
      </c>
      <c r="S592" t="str">
        <f>LEFT(R592,SEARCH("/",R592)-1)</f>
        <v>publishing</v>
      </c>
      <c r="T592" t="str">
        <f>RIGHT(R592, LEN(R592)-SEARCH("/",R592))</f>
        <v>radio &amp; podcasts</v>
      </c>
    </row>
    <row r="593" spans="1:20" hidden="1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>(E593/D593)*100</f>
        <v>1037.6666666666667</v>
      </c>
      <c r="G593" t="s">
        <v>20</v>
      </c>
      <c r="H593">
        <v>102</v>
      </c>
      <c r="I593" s="6">
        <f>IFERROR(E593/H593,0)</f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>(((L593/60)/60)/24)+DATE(1970,1,1)</f>
        <v>40373.208333333336</v>
      </c>
      <c r="O593" s="10">
        <f>(((M593/60)/60)/24)+DATE(1970,1,1)</f>
        <v>40383.208333333336</v>
      </c>
      <c r="P593" t="b">
        <v>0</v>
      </c>
      <c r="Q593" t="b">
        <v>0</v>
      </c>
      <c r="R593" t="s">
        <v>89</v>
      </c>
      <c r="S593" t="str">
        <f>LEFT(R593,SEARCH("/",R593)-1)</f>
        <v>games</v>
      </c>
      <c r="T593" t="str">
        <f>RIGHT(R593, LEN(R593)-SEARCH("/",R593))</f>
        <v>video games</v>
      </c>
    </row>
    <row r="594" spans="1:20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>(E594/D594)*100</f>
        <v>12.910076530612244</v>
      </c>
      <c r="G594" t="s">
        <v>14</v>
      </c>
      <c r="H594">
        <v>253</v>
      </c>
      <c r="I594" s="6">
        <f>IFERROR(E594/H594,0)</f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>(((L594/60)/60)/24)+DATE(1970,1,1)</f>
        <v>41789.208333333336</v>
      </c>
      <c r="O594" s="10">
        <f>(((M594/60)/60)/24)+DATE(1970,1,1)</f>
        <v>41798.208333333336</v>
      </c>
      <c r="P594" t="b">
        <v>0</v>
      </c>
      <c r="Q594" t="b">
        <v>0</v>
      </c>
      <c r="R594" t="s">
        <v>33</v>
      </c>
      <c r="S594" t="str">
        <f>LEFT(R594,SEARCH("/",R594)-1)</f>
        <v>theater</v>
      </c>
      <c r="T594" t="str">
        <f>RIGHT(R594, LEN(R594)-SEARCH("/",R594))</f>
        <v>plays</v>
      </c>
    </row>
    <row r="595" spans="1:20" hidden="1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>(E595/D595)*100</f>
        <v>154.84210526315789</v>
      </c>
      <c r="G595" t="s">
        <v>20</v>
      </c>
      <c r="H595">
        <v>4006</v>
      </c>
      <c r="I595" s="6">
        <f>IFERROR(E595/H595,0)</f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>(((L595/60)/60)/24)+DATE(1970,1,1)</f>
        <v>41724.208333333336</v>
      </c>
      <c r="O595" s="10">
        <f>(((M595/60)/60)/24)+DATE(1970,1,1)</f>
        <v>41737.208333333336</v>
      </c>
      <c r="P595" t="b">
        <v>0</v>
      </c>
      <c r="Q595" t="b">
        <v>0</v>
      </c>
      <c r="R595" t="s">
        <v>71</v>
      </c>
      <c r="S595" t="str">
        <f>LEFT(R595,SEARCH("/",R595)-1)</f>
        <v>film &amp; video</v>
      </c>
      <c r="T595" t="str">
        <f>RIGHT(R595, LEN(R595)-SEARCH("/",R595))</f>
        <v>animation</v>
      </c>
    </row>
    <row r="596" spans="1:20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>(E596/D596)*100</f>
        <v>7.0991735537190088</v>
      </c>
      <c r="G596" t="s">
        <v>14</v>
      </c>
      <c r="H596">
        <v>157</v>
      </c>
      <c r="I596" s="6">
        <f>IFERROR(E596/H596,0)</f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>(((L596/60)/60)/24)+DATE(1970,1,1)</f>
        <v>42548.208333333328</v>
      </c>
      <c r="O596" s="10">
        <f>(((M596/60)/60)/24)+DATE(1970,1,1)</f>
        <v>42551.208333333328</v>
      </c>
      <c r="P596" t="b">
        <v>0</v>
      </c>
      <c r="Q596" t="b">
        <v>1</v>
      </c>
      <c r="R596" t="s">
        <v>33</v>
      </c>
      <c r="S596" t="str">
        <f>LEFT(R596,SEARCH("/",R596)-1)</f>
        <v>theater</v>
      </c>
      <c r="T596" t="str">
        <f>RIGHT(R596, LEN(R596)-SEARCH("/",R596))</f>
        <v>plays</v>
      </c>
    </row>
    <row r="597" spans="1:20" hidden="1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>(E597/D597)*100</f>
        <v>208.52773826458036</v>
      </c>
      <c r="G597" t="s">
        <v>20</v>
      </c>
      <c r="H597">
        <v>1629</v>
      </c>
      <c r="I597" s="6">
        <f>IFERROR(E597/H597,0)</f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f>(((L597/60)/60)/24)+DATE(1970,1,1)</f>
        <v>40253.208333333336</v>
      </c>
      <c r="O597" s="10">
        <f>(((M597/60)/60)/24)+DATE(1970,1,1)</f>
        <v>40274.208333333336</v>
      </c>
      <c r="P597" t="b">
        <v>0</v>
      </c>
      <c r="Q597" t="b">
        <v>1</v>
      </c>
      <c r="R597" t="s">
        <v>33</v>
      </c>
      <c r="S597" t="str">
        <f>LEFT(R597,SEARCH("/",R597)-1)</f>
        <v>theater</v>
      </c>
      <c r="T597" t="str">
        <f>RIGHT(R597, LEN(R597)-SEARCH("/",R597))</f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>(E598/D598)*100</f>
        <v>99.683544303797461</v>
      </c>
      <c r="G598" t="s">
        <v>14</v>
      </c>
      <c r="H598">
        <v>183</v>
      </c>
      <c r="I598" s="6">
        <f>IFERROR(E598/H598,0)</f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>(((L598/60)/60)/24)+DATE(1970,1,1)</f>
        <v>42434.25</v>
      </c>
      <c r="O598" s="10">
        <f>(((M598/60)/60)/24)+DATE(1970,1,1)</f>
        <v>42441.25</v>
      </c>
      <c r="P598" t="b">
        <v>0</v>
      </c>
      <c r="Q598" t="b">
        <v>1</v>
      </c>
      <c r="R598" t="s">
        <v>53</v>
      </c>
      <c r="S598" t="str">
        <f>LEFT(R598,SEARCH("/",R598)-1)</f>
        <v>film &amp; video</v>
      </c>
      <c r="T598" t="str">
        <f>RIGHT(R598, LEN(R598)-SEARCH("/",R598))</f>
        <v>drama</v>
      </c>
    </row>
    <row r="599" spans="1:20" hidden="1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>(E599/D599)*100</f>
        <v>201.59756097560978</v>
      </c>
      <c r="G599" t="s">
        <v>20</v>
      </c>
      <c r="H599">
        <v>2188</v>
      </c>
      <c r="I599" s="6">
        <f>IFERROR(E599/H599,0)</f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>(((L599/60)/60)/24)+DATE(1970,1,1)</f>
        <v>43786.25</v>
      </c>
      <c r="O599" s="10">
        <f>(((M599/60)/60)/24)+DATE(1970,1,1)</f>
        <v>43804.25</v>
      </c>
      <c r="P599" t="b">
        <v>0</v>
      </c>
      <c r="Q599" t="b">
        <v>0</v>
      </c>
      <c r="R599" t="s">
        <v>33</v>
      </c>
      <c r="S599" t="str">
        <f>LEFT(R599,SEARCH("/",R599)-1)</f>
        <v>theater</v>
      </c>
      <c r="T599" t="str">
        <f>RIGHT(R599, LEN(R599)-SEARCH("/",R599))</f>
        <v>plays</v>
      </c>
    </row>
    <row r="600" spans="1:20" hidden="1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>(E600/D600)*100</f>
        <v>162.09032258064516</v>
      </c>
      <c r="G600" t="s">
        <v>20</v>
      </c>
      <c r="H600">
        <v>2409</v>
      </c>
      <c r="I600" s="6">
        <f>IFERROR(E600/H600,0)</f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f>(((L600/60)/60)/24)+DATE(1970,1,1)</f>
        <v>40344.208333333336</v>
      </c>
      <c r="O600" s="10">
        <f>(((M600/60)/60)/24)+DATE(1970,1,1)</f>
        <v>40373.208333333336</v>
      </c>
      <c r="P600" t="b">
        <v>0</v>
      </c>
      <c r="Q600" t="b">
        <v>0</v>
      </c>
      <c r="R600" t="s">
        <v>23</v>
      </c>
      <c r="S600" t="str">
        <f>LEFT(R600,SEARCH("/",R600)-1)</f>
        <v>music</v>
      </c>
      <c r="T600" t="str">
        <f>RIGHT(R600, LEN(R600)-SEARCH("/",R600))</f>
        <v>rock</v>
      </c>
    </row>
    <row r="601" spans="1:20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>(E601/D601)*100</f>
        <v>3.6436208125445471</v>
      </c>
      <c r="G601" t="s">
        <v>14</v>
      </c>
      <c r="H601">
        <v>82</v>
      </c>
      <c r="I601" s="6">
        <f>IFERROR(E601/H601,0)</f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>(((L601/60)/60)/24)+DATE(1970,1,1)</f>
        <v>42047.25</v>
      </c>
      <c r="O601" s="10">
        <f>(((M601/60)/60)/24)+DATE(1970,1,1)</f>
        <v>42055.25</v>
      </c>
      <c r="P601" t="b">
        <v>0</v>
      </c>
      <c r="Q601" t="b">
        <v>0</v>
      </c>
      <c r="R601" t="s">
        <v>42</v>
      </c>
      <c r="S601" t="str">
        <f>LEFT(R601,SEARCH("/",R601)-1)</f>
        <v>film &amp; video</v>
      </c>
      <c r="T601" t="str">
        <f>RIGHT(R601, LEN(R601)-SEARCH("/",R601))</f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>(E602/D602)*100</f>
        <v>5</v>
      </c>
      <c r="G602" t="s">
        <v>14</v>
      </c>
      <c r="H602">
        <v>1</v>
      </c>
      <c r="I602" s="6">
        <f>IFERROR(E602/H602,0)</f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>(((L602/60)/60)/24)+DATE(1970,1,1)</f>
        <v>41485.208333333336</v>
      </c>
      <c r="O602" s="10">
        <f>(((M602/60)/60)/24)+DATE(1970,1,1)</f>
        <v>41497.208333333336</v>
      </c>
      <c r="P602" t="b">
        <v>0</v>
      </c>
      <c r="Q602" t="b">
        <v>0</v>
      </c>
      <c r="R602" t="s">
        <v>17</v>
      </c>
      <c r="S602" t="str">
        <f>LEFT(R602,SEARCH("/",R602)-1)</f>
        <v>food</v>
      </c>
      <c r="T602" t="str">
        <f>RIGHT(R602, LEN(R602)-SEARCH("/",R602))</f>
        <v>food trucks</v>
      </c>
    </row>
    <row r="603" spans="1:20" hidden="1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>(E603/D603)*100</f>
        <v>206.63492063492063</v>
      </c>
      <c r="G603" t="s">
        <v>20</v>
      </c>
      <c r="H603">
        <v>194</v>
      </c>
      <c r="I603" s="6">
        <f>IFERROR(E603/H603,0)</f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f>(((L603/60)/60)/24)+DATE(1970,1,1)</f>
        <v>41789.208333333336</v>
      </c>
      <c r="O603" s="10">
        <f>(((M603/60)/60)/24)+DATE(1970,1,1)</f>
        <v>41806.208333333336</v>
      </c>
      <c r="P603" t="b">
        <v>1</v>
      </c>
      <c r="Q603" t="b">
        <v>0</v>
      </c>
      <c r="R603" t="s">
        <v>65</v>
      </c>
      <c r="S603" t="str">
        <f>LEFT(R603,SEARCH("/",R603)-1)</f>
        <v>technology</v>
      </c>
      <c r="T603" t="str">
        <f>RIGHT(R603, LEN(R603)-SEARCH("/",R603))</f>
        <v>wearables</v>
      </c>
    </row>
    <row r="604" spans="1:20" hidden="1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>(E604/D604)*100</f>
        <v>128.23628691983123</v>
      </c>
      <c r="G604" t="s">
        <v>20</v>
      </c>
      <c r="H604">
        <v>1140</v>
      </c>
      <c r="I604" s="6">
        <f>IFERROR(E604/H604,0)</f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>(((L604/60)/60)/24)+DATE(1970,1,1)</f>
        <v>42160.208333333328</v>
      </c>
      <c r="O604" s="10">
        <f>(((M604/60)/60)/24)+DATE(1970,1,1)</f>
        <v>42171.208333333328</v>
      </c>
      <c r="P604" t="b">
        <v>0</v>
      </c>
      <c r="Q604" t="b">
        <v>0</v>
      </c>
      <c r="R604" t="s">
        <v>33</v>
      </c>
      <c r="S604" t="str">
        <f>LEFT(R604,SEARCH("/",R604)-1)</f>
        <v>theater</v>
      </c>
      <c r="T604" t="str">
        <f>RIGHT(R604, LEN(R604)-SEARCH("/",R604))</f>
        <v>plays</v>
      </c>
    </row>
    <row r="605" spans="1:20" hidden="1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>(E605/D605)*100</f>
        <v>119.66037735849055</v>
      </c>
      <c r="G605" t="s">
        <v>20</v>
      </c>
      <c r="H605">
        <v>102</v>
      </c>
      <c r="I605" s="6">
        <f>IFERROR(E605/H605,0)</f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f>(((L605/60)/60)/24)+DATE(1970,1,1)</f>
        <v>43573.208333333328</v>
      </c>
      <c r="O605" s="10">
        <f>(((M605/60)/60)/24)+DATE(1970,1,1)</f>
        <v>43600.208333333328</v>
      </c>
      <c r="P605" t="b">
        <v>0</v>
      </c>
      <c r="Q605" t="b">
        <v>0</v>
      </c>
      <c r="R605" t="s">
        <v>33</v>
      </c>
      <c r="S605" t="str">
        <f>LEFT(R605,SEARCH("/",R605)-1)</f>
        <v>theater</v>
      </c>
      <c r="T605" t="str">
        <f>RIGHT(R605, LEN(R605)-SEARCH("/",R605))</f>
        <v>plays</v>
      </c>
    </row>
    <row r="606" spans="1:20" hidden="1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>(E606/D606)*100</f>
        <v>170.73055242390078</v>
      </c>
      <c r="G606" t="s">
        <v>20</v>
      </c>
      <c r="H606">
        <v>2857</v>
      </c>
      <c r="I606" s="6">
        <f>IFERROR(E606/H606,0)</f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f>(((L606/60)/60)/24)+DATE(1970,1,1)</f>
        <v>40565.25</v>
      </c>
      <c r="O606" s="10">
        <f>(((M606/60)/60)/24)+DATE(1970,1,1)</f>
        <v>40586.25</v>
      </c>
      <c r="P606" t="b">
        <v>0</v>
      </c>
      <c r="Q606" t="b">
        <v>0</v>
      </c>
      <c r="R606" t="s">
        <v>33</v>
      </c>
      <c r="S606" t="str">
        <f>LEFT(R606,SEARCH("/",R606)-1)</f>
        <v>theater</v>
      </c>
      <c r="T606" t="str">
        <f>RIGHT(R606, LEN(R606)-SEARCH("/",R606))</f>
        <v>plays</v>
      </c>
    </row>
    <row r="607" spans="1:20" hidden="1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>(E607/D607)*100</f>
        <v>187.21212121212122</v>
      </c>
      <c r="G607" t="s">
        <v>20</v>
      </c>
      <c r="H607">
        <v>107</v>
      </c>
      <c r="I607" s="6">
        <f>IFERROR(E607/H607,0)</f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>(((L607/60)/60)/24)+DATE(1970,1,1)</f>
        <v>42280.208333333328</v>
      </c>
      <c r="O607" s="10">
        <f>(((M607/60)/60)/24)+DATE(1970,1,1)</f>
        <v>42321.25</v>
      </c>
      <c r="P607" t="b">
        <v>0</v>
      </c>
      <c r="Q607" t="b">
        <v>0</v>
      </c>
      <c r="R607" t="s">
        <v>68</v>
      </c>
      <c r="S607" t="str">
        <f>LEFT(R607,SEARCH("/",R607)-1)</f>
        <v>publishing</v>
      </c>
      <c r="T607" t="str">
        <f>RIGHT(R607, LEN(R607)-SEARCH("/",R607))</f>
        <v>nonfiction</v>
      </c>
    </row>
    <row r="608" spans="1:20" hidden="1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>(E608/D608)*100</f>
        <v>188.38235294117646</v>
      </c>
      <c r="G608" t="s">
        <v>20</v>
      </c>
      <c r="H608">
        <v>160</v>
      </c>
      <c r="I608" s="6">
        <f>IFERROR(E608/H608,0)</f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>(((L608/60)/60)/24)+DATE(1970,1,1)</f>
        <v>42436.25</v>
      </c>
      <c r="O608" s="10">
        <f>(((M608/60)/60)/24)+DATE(1970,1,1)</f>
        <v>42447.208333333328</v>
      </c>
      <c r="P608" t="b">
        <v>0</v>
      </c>
      <c r="Q608" t="b">
        <v>0</v>
      </c>
      <c r="R608" t="s">
        <v>23</v>
      </c>
      <c r="S608" t="str">
        <f>LEFT(R608,SEARCH("/",R608)-1)</f>
        <v>music</v>
      </c>
      <c r="T608" t="str">
        <f>RIGHT(R608, LEN(R608)-SEARCH("/",R608))</f>
        <v>rock</v>
      </c>
    </row>
    <row r="609" spans="1:20" hidden="1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>(E609/D609)*100</f>
        <v>131.29869186046511</v>
      </c>
      <c r="G609" t="s">
        <v>20</v>
      </c>
      <c r="H609">
        <v>2230</v>
      </c>
      <c r="I609" s="6">
        <f>IFERROR(E609/H609,0)</f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>(((L609/60)/60)/24)+DATE(1970,1,1)</f>
        <v>41721.208333333336</v>
      </c>
      <c r="O609" s="10">
        <f>(((M609/60)/60)/24)+DATE(1970,1,1)</f>
        <v>41723.208333333336</v>
      </c>
      <c r="P609" t="b">
        <v>0</v>
      </c>
      <c r="Q609" t="b">
        <v>0</v>
      </c>
      <c r="R609" t="s">
        <v>17</v>
      </c>
      <c r="S609" t="str">
        <f>LEFT(R609,SEARCH("/",R609)-1)</f>
        <v>food</v>
      </c>
      <c r="T609" t="str">
        <f>RIGHT(R609, LEN(R609)-SEARCH("/",R609))</f>
        <v>food trucks</v>
      </c>
    </row>
    <row r="610" spans="1:20" hidden="1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>(E610/D610)*100</f>
        <v>283.97435897435901</v>
      </c>
      <c r="G610" t="s">
        <v>20</v>
      </c>
      <c r="H610">
        <v>316</v>
      </c>
      <c r="I610" s="6">
        <f>IFERROR(E610/H610,0)</f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f>(((L610/60)/60)/24)+DATE(1970,1,1)</f>
        <v>43530.25</v>
      </c>
      <c r="O610" s="10">
        <f>(((M610/60)/60)/24)+DATE(1970,1,1)</f>
        <v>43534.25</v>
      </c>
      <c r="P610" t="b">
        <v>0</v>
      </c>
      <c r="Q610" t="b">
        <v>1</v>
      </c>
      <c r="R610" t="s">
        <v>159</v>
      </c>
      <c r="S610" t="str">
        <f>LEFT(R610,SEARCH("/",R610)-1)</f>
        <v>music</v>
      </c>
      <c r="T610" t="str">
        <f>RIGHT(R610, LEN(R610)-SEARCH("/",R610))</f>
        <v>jazz</v>
      </c>
    </row>
    <row r="611" spans="1:20" hidden="1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>(E611/D611)*100</f>
        <v>120.41999999999999</v>
      </c>
      <c r="G611" t="s">
        <v>20</v>
      </c>
      <c r="H611">
        <v>117</v>
      </c>
      <c r="I611" s="6">
        <f>IFERROR(E611/H611,0)</f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f>(((L611/60)/60)/24)+DATE(1970,1,1)</f>
        <v>43481.25</v>
      </c>
      <c r="O611" s="10">
        <f>(((M611/60)/60)/24)+DATE(1970,1,1)</f>
        <v>43498.25</v>
      </c>
      <c r="P611" t="b">
        <v>0</v>
      </c>
      <c r="Q611" t="b">
        <v>0</v>
      </c>
      <c r="R611" t="s">
        <v>474</v>
      </c>
      <c r="S611" t="str">
        <f>LEFT(R611,SEARCH("/",R611)-1)</f>
        <v>film &amp; video</v>
      </c>
      <c r="T611" t="str">
        <f>RIGHT(R611, LEN(R611)-SEARCH("/",R611))</f>
        <v>science fiction</v>
      </c>
    </row>
    <row r="612" spans="1:20" hidden="1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>(E612/D612)*100</f>
        <v>419.0560747663551</v>
      </c>
      <c r="G612" t="s">
        <v>20</v>
      </c>
      <c r="H612">
        <v>6406</v>
      </c>
      <c r="I612" s="6">
        <f>IFERROR(E612/H612,0)</f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f>(((L612/60)/60)/24)+DATE(1970,1,1)</f>
        <v>41259.25</v>
      </c>
      <c r="O612" s="10">
        <f>(((M612/60)/60)/24)+DATE(1970,1,1)</f>
        <v>41273.25</v>
      </c>
      <c r="P612" t="b">
        <v>0</v>
      </c>
      <c r="Q612" t="b">
        <v>0</v>
      </c>
      <c r="R612" t="s">
        <v>33</v>
      </c>
      <c r="S612" t="str">
        <f>LEFT(R612,SEARCH("/",R612)-1)</f>
        <v>theater</v>
      </c>
      <c r="T612" t="str">
        <f>RIGHT(R612, LEN(R612)-SEARCH("/",R612))</f>
        <v>plays</v>
      </c>
    </row>
    <row r="613" spans="1:20" hidden="1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>(E613/D613)*100</f>
        <v>13.853658536585368</v>
      </c>
      <c r="G613" t="s">
        <v>74</v>
      </c>
      <c r="H613">
        <v>15</v>
      </c>
      <c r="I613" s="6">
        <f>IFERROR(E613/H613,0)</f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>(((L613/60)/60)/24)+DATE(1970,1,1)</f>
        <v>41480.208333333336</v>
      </c>
      <c r="O613" s="10">
        <f>(((M613/60)/60)/24)+DATE(1970,1,1)</f>
        <v>41492.208333333336</v>
      </c>
      <c r="P613" t="b">
        <v>0</v>
      </c>
      <c r="Q613" t="b">
        <v>0</v>
      </c>
      <c r="R613" t="s">
        <v>33</v>
      </c>
      <c r="S613" t="str">
        <f>LEFT(R613,SEARCH("/",R613)-1)</f>
        <v>theater</v>
      </c>
      <c r="T613" t="str">
        <f>RIGHT(R613, LEN(R613)-SEARCH("/",R613))</f>
        <v>plays</v>
      </c>
    </row>
    <row r="614" spans="1:20" hidden="1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>(E614/D614)*100</f>
        <v>139.43548387096774</v>
      </c>
      <c r="G614" t="s">
        <v>20</v>
      </c>
      <c r="H614">
        <v>192</v>
      </c>
      <c r="I614" s="6">
        <f>IFERROR(E614/H614,0)</f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f>(((L614/60)/60)/24)+DATE(1970,1,1)</f>
        <v>40474.208333333336</v>
      </c>
      <c r="O614" s="10">
        <f>(((M614/60)/60)/24)+DATE(1970,1,1)</f>
        <v>40497.25</v>
      </c>
      <c r="P614" t="b">
        <v>0</v>
      </c>
      <c r="Q614" t="b">
        <v>0</v>
      </c>
      <c r="R614" t="s">
        <v>50</v>
      </c>
      <c r="S614" t="str">
        <f>LEFT(R614,SEARCH("/",R614)-1)</f>
        <v>music</v>
      </c>
      <c r="T614" t="str">
        <f>RIGHT(R614, LEN(R614)-SEARCH("/",R614))</f>
        <v>electric music</v>
      </c>
    </row>
    <row r="615" spans="1:20" hidden="1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>(E615/D615)*100</f>
        <v>174</v>
      </c>
      <c r="G615" t="s">
        <v>20</v>
      </c>
      <c r="H615">
        <v>26</v>
      </c>
      <c r="I615" s="6">
        <f>IFERROR(E615/H615,0)</f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>(((L615/60)/60)/24)+DATE(1970,1,1)</f>
        <v>42973.208333333328</v>
      </c>
      <c r="O615" s="10">
        <f>(((M615/60)/60)/24)+DATE(1970,1,1)</f>
        <v>42982.208333333328</v>
      </c>
      <c r="P615" t="b">
        <v>0</v>
      </c>
      <c r="Q615" t="b">
        <v>0</v>
      </c>
      <c r="R615" t="s">
        <v>33</v>
      </c>
      <c r="S615" t="str">
        <f>LEFT(R615,SEARCH("/",R615)-1)</f>
        <v>theater</v>
      </c>
      <c r="T615" t="str">
        <f>RIGHT(R615, LEN(R615)-SEARCH("/",R615))</f>
        <v>plays</v>
      </c>
    </row>
    <row r="616" spans="1:20" hidden="1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>(E616/D616)*100</f>
        <v>155.49056603773585</v>
      </c>
      <c r="G616" t="s">
        <v>20</v>
      </c>
      <c r="H616">
        <v>723</v>
      </c>
      <c r="I616" s="6">
        <f>IFERROR(E616/H616,0)</f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>(((L616/60)/60)/24)+DATE(1970,1,1)</f>
        <v>42746.25</v>
      </c>
      <c r="O616" s="10">
        <f>(((M616/60)/60)/24)+DATE(1970,1,1)</f>
        <v>42764.25</v>
      </c>
      <c r="P616" t="b">
        <v>0</v>
      </c>
      <c r="Q616" t="b">
        <v>0</v>
      </c>
      <c r="R616" t="s">
        <v>33</v>
      </c>
      <c r="S616" t="str">
        <f>LEFT(R616,SEARCH("/",R616)-1)</f>
        <v>theater</v>
      </c>
      <c r="T616" t="str">
        <f>RIGHT(R616, LEN(R616)-SEARCH("/",R616))</f>
        <v>plays</v>
      </c>
    </row>
    <row r="617" spans="1:20" hidden="1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>(E617/D617)*100</f>
        <v>170.44705882352943</v>
      </c>
      <c r="G617" t="s">
        <v>20</v>
      </c>
      <c r="H617">
        <v>170</v>
      </c>
      <c r="I617" s="6">
        <f>IFERROR(E617/H617,0)</f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f>(((L617/60)/60)/24)+DATE(1970,1,1)</f>
        <v>42489.208333333328</v>
      </c>
      <c r="O617" s="10">
        <f>(((M617/60)/60)/24)+DATE(1970,1,1)</f>
        <v>42499.208333333328</v>
      </c>
      <c r="P617" t="b">
        <v>0</v>
      </c>
      <c r="Q617" t="b">
        <v>0</v>
      </c>
      <c r="R617" t="s">
        <v>33</v>
      </c>
      <c r="S617" t="str">
        <f>LEFT(R617,SEARCH("/",R617)-1)</f>
        <v>theater</v>
      </c>
      <c r="T617" t="str">
        <f>RIGHT(R617, LEN(R617)-SEARCH("/",R617))</f>
        <v>plays</v>
      </c>
    </row>
    <row r="618" spans="1:20" hidden="1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>(E618/D618)*100</f>
        <v>189.515625</v>
      </c>
      <c r="G618" t="s">
        <v>20</v>
      </c>
      <c r="H618">
        <v>238</v>
      </c>
      <c r="I618" s="6">
        <f>IFERROR(E618/H618,0)</f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>(((L618/60)/60)/24)+DATE(1970,1,1)</f>
        <v>41537.208333333336</v>
      </c>
      <c r="O618" s="10">
        <f>(((M618/60)/60)/24)+DATE(1970,1,1)</f>
        <v>41538.208333333336</v>
      </c>
      <c r="P618" t="b">
        <v>0</v>
      </c>
      <c r="Q618" t="b">
        <v>1</v>
      </c>
      <c r="R618" t="s">
        <v>60</v>
      </c>
      <c r="S618" t="str">
        <f>LEFT(R618,SEARCH("/",R618)-1)</f>
        <v>music</v>
      </c>
      <c r="T618" t="str">
        <f>RIGHT(R618, LEN(R618)-SEARCH("/",R618))</f>
        <v>indie rock</v>
      </c>
    </row>
    <row r="619" spans="1:20" hidden="1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>(E619/D619)*100</f>
        <v>249.71428571428572</v>
      </c>
      <c r="G619" t="s">
        <v>20</v>
      </c>
      <c r="H619">
        <v>55</v>
      </c>
      <c r="I619" s="6">
        <f>IFERROR(E619/H619,0)</f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>(((L619/60)/60)/24)+DATE(1970,1,1)</f>
        <v>41794.208333333336</v>
      </c>
      <c r="O619" s="10">
        <f>(((M619/60)/60)/24)+DATE(1970,1,1)</f>
        <v>41804.208333333336</v>
      </c>
      <c r="P619" t="b">
        <v>0</v>
      </c>
      <c r="Q619" t="b">
        <v>0</v>
      </c>
      <c r="R619" t="s">
        <v>33</v>
      </c>
      <c r="S619" t="str">
        <f>LEFT(R619,SEARCH("/",R619)-1)</f>
        <v>theater</v>
      </c>
      <c r="T619" t="str">
        <f>RIGHT(R619, LEN(R619)-SEARCH("/",R619))</f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>(E620/D620)*100</f>
        <v>48.860523665659613</v>
      </c>
      <c r="G620" t="s">
        <v>14</v>
      </c>
      <c r="H620">
        <v>1198</v>
      </c>
      <c r="I620" s="6">
        <f>IFERROR(E620/H620,0)</f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>(((L620/60)/60)/24)+DATE(1970,1,1)</f>
        <v>41396.208333333336</v>
      </c>
      <c r="O620" s="10">
        <f>(((M620/60)/60)/24)+DATE(1970,1,1)</f>
        <v>41417.208333333336</v>
      </c>
      <c r="P620" t="b">
        <v>0</v>
      </c>
      <c r="Q620" t="b">
        <v>0</v>
      </c>
      <c r="R620" t="s">
        <v>68</v>
      </c>
      <c r="S620" t="str">
        <f>LEFT(R620,SEARCH("/",R620)-1)</f>
        <v>publishing</v>
      </c>
      <c r="T620" t="str">
        <f>RIGHT(R620, LEN(R620)-SEARCH("/",R620))</f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>(E621/D621)*100</f>
        <v>28.461970393057683</v>
      </c>
      <c r="G621" t="s">
        <v>14</v>
      </c>
      <c r="H621">
        <v>648</v>
      </c>
      <c r="I621" s="6">
        <f>IFERROR(E621/H621,0)</f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>(((L621/60)/60)/24)+DATE(1970,1,1)</f>
        <v>40669.208333333336</v>
      </c>
      <c r="O621" s="10">
        <f>(((M621/60)/60)/24)+DATE(1970,1,1)</f>
        <v>40670.208333333336</v>
      </c>
      <c r="P621" t="b">
        <v>1</v>
      </c>
      <c r="Q621" t="b">
        <v>1</v>
      </c>
      <c r="R621" t="s">
        <v>33</v>
      </c>
      <c r="S621" t="str">
        <f>LEFT(R621,SEARCH("/",R621)-1)</f>
        <v>theater</v>
      </c>
      <c r="T621" t="str">
        <f>RIGHT(R621, LEN(R621)-SEARCH("/",R621))</f>
        <v>plays</v>
      </c>
    </row>
    <row r="622" spans="1:20" hidden="1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>(E622/D622)*100</f>
        <v>268.02325581395348</v>
      </c>
      <c r="G622" t="s">
        <v>20</v>
      </c>
      <c r="H622">
        <v>128</v>
      </c>
      <c r="I622" s="6">
        <f>IFERROR(E622/H622,0)</f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>(((L622/60)/60)/24)+DATE(1970,1,1)</f>
        <v>42559.208333333328</v>
      </c>
      <c r="O622" s="10">
        <f>(((M622/60)/60)/24)+DATE(1970,1,1)</f>
        <v>42563.208333333328</v>
      </c>
      <c r="P622" t="b">
        <v>0</v>
      </c>
      <c r="Q622" t="b">
        <v>0</v>
      </c>
      <c r="R622" t="s">
        <v>122</v>
      </c>
      <c r="S622" t="str">
        <f>LEFT(R622,SEARCH("/",R622)-1)</f>
        <v>photography</v>
      </c>
      <c r="T622" t="str">
        <f>RIGHT(R622, LEN(R622)-SEARCH("/",R622))</f>
        <v>photography books</v>
      </c>
    </row>
    <row r="623" spans="1:20" hidden="1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>(E623/D623)*100</f>
        <v>619.80078125</v>
      </c>
      <c r="G623" t="s">
        <v>20</v>
      </c>
      <c r="H623">
        <v>2144</v>
      </c>
      <c r="I623" s="6">
        <f>IFERROR(E623/H623,0)</f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>(((L623/60)/60)/24)+DATE(1970,1,1)</f>
        <v>42626.208333333328</v>
      </c>
      <c r="O623" s="10">
        <f>(((M623/60)/60)/24)+DATE(1970,1,1)</f>
        <v>42631.208333333328</v>
      </c>
      <c r="P623" t="b">
        <v>0</v>
      </c>
      <c r="Q623" t="b">
        <v>0</v>
      </c>
      <c r="R623" t="s">
        <v>33</v>
      </c>
      <c r="S623" t="str">
        <f>LEFT(R623,SEARCH("/",R623)-1)</f>
        <v>theater</v>
      </c>
      <c r="T623" t="str">
        <f>RIGHT(R623, LEN(R623)-SEARCH("/",R623))</f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>(E624/D624)*100</f>
        <v>3.1301587301587301</v>
      </c>
      <c r="G624" t="s">
        <v>14</v>
      </c>
      <c r="H624">
        <v>64</v>
      </c>
      <c r="I624" s="6">
        <f>IFERROR(E624/H624,0)</f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>(((L624/60)/60)/24)+DATE(1970,1,1)</f>
        <v>43205.208333333328</v>
      </c>
      <c r="O624" s="10">
        <f>(((M624/60)/60)/24)+DATE(1970,1,1)</f>
        <v>43231.208333333328</v>
      </c>
      <c r="P624" t="b">
        <v>0</v>
      </c>
      <c r="Q624" t="b">
        <v>0</v>
      </c>
      <c r="R624" t="s">
        <v>60</v>
      </c>
      <c r="S624" t="str">
        <f>LEFT(R624,SEARCH("/",R624)-1)</f>
        <v>music</v>
      </c>
      <c r="T624" t="str">
        <f>RIGHT(R624, LEN(R624)-SEARCH("/",R624))</f>
        <v>indie rock</v>
      </c>
    </row>
    <row r="625" spans="1:20" hidden="1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>(E625/D625)*100</f>
        <v>159.92152704135739</v>
      </c>
      <c r="G625" t="s">
        <v>20</v>
      </c>
      <c r="H625">
        <v>2693</v>
      </c>
      <c r="I625" s="6">
        <f>IFERROR(E625/H625,0)</f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f>(((L625/60)/60)/24)+DATE(1970,1,1)</f>
        <v>42201.208333333328</v>
      </c>
      <c r="O625" s="10">
        <f>(((M625/60)/60)/24)+DATE(1970,1,1)</f>
        <v>42206.208333333328</v>
      </c>
      <c r="P625" t="b">
        <v>0</v>
      </c>
      <c r="Q625" t="b">
        <v>0</v>
      </c>
      <c r="R625" t="s">
        <v>33</v>
      </c>
      <c r="S625" t="str">
        <f>LEFT(R625,SEARCH("/",R625)-1)</f>
        <v>theater</v>
      </c>
      <c r="T625" t="str">
        <f>RIGHT(R625, LEN(R625)-SEARCH("/",R625))</f>
        <v>plays</v>
      </c>
    </row>
    <row r="626" spans="1:20" hidden="1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>(E626/D626)*100</f>
        <v>279.39215686274508</v>
      </c>
      <c r="G626" t="s">
        <v>20</v>
      </c>
      <c r="H626">
        <v>432</v>
      </c>
      <c r="I626" s="6">
        <f>IFERROR(E626/H626,0)</f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>(((L626/60)/60)/24)+DATE(1970,1,1)</f>
        <v>42029.25</v>
      </c>
      <c r="O626" s="10">
        <f>(((M626/60)/60)/24)+DATE(1970,1,1)</f>
        <v>42035.25</v>
      </c>
      <c r="P626" t="b">
        <v>0</v>
      </c>
      <c r="Q626" t="b">
        <v>0</v>
      </c>
      <c r="R626" t="s">
        <v>122</v>
      </c>
      <c r="S626" t="str">
        <f>LEFT(R626,SEARCH("/",R626)-1)</f>
        <v>photography</v>
      </c>
      <c r="T626" t="str">
        <f>RIGHT(R626, LEN(R626)-SEARCH("/",R626))</f>
        <v>photography books</v>
      </c>
    </row>
    <row r="627" spans="1:20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>(E627/D627)*100</f>
        <v>77.373333333333335</v>
      </c>
      <c r="G627" t="s">
        <v>14</v>
      </c>
      <c r="H627">
        <v>62</v>
      </c>
      <c r="I627" s="6">
        <f>IFERROR(E627/H627,0)</f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>(((L627/60)/60)/24)+DATE(1970,1,1)</f>
        <v>43857.25</v>
      </c>
      <c r="O627" s="10">
        <f>(((M627/60)/60)/24)+DATE(1970,1,1)</f>
        <v>43871.25</v>
      </c>
      <c r="P627" t="b">
        <v>0</v>
      </c>
      <c r="Q627" t="b">
        <v>0</v>
      </c>
      <c r="R627" t="s">
        <v>33</v>
      </c>
      <c r="S627" t="str">
        <f>LEFT(R627,SEARCH("/",R627)-1)</f>
        <v>theater</v>
      </c>
      <c r="T627" t="str">
        <f>RIGHT(R627, LEN(R627)-SEARCH("/",R627))</f>
        <v>plays</v>
      </c>
    </row>
    <row r="628" spans="1:20" hidden="1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>(E628/D628)*100</f>
        <v>206.32812500000003</v>
      </c>
      <c r="G628" t="s">
        <v>20</v>
      </c>
      <c r="H628">
        <v>189</v>
      </c>
      <c r="I628" s="6">
        <f>IFERROR(E628/H628,0)</f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f>(((L628/60)/60)/24)+DATE(1970,1,1)</f>
        <v>40449.208333333336</v>
      </c>
      <c r="O628" s="10">
        <f>(((M628/60)/60)/24)+DATE(1970,1,1)</f>
        <v>40458.208333333336</v>
      </c>
      <c r="P628" t="b">
        <v>0</v>
      </c>
      <c r="Q628" t="b">
        <v>1</v>
      </c>
      <c r="R628" t="s">
        <v>33</v>
      </c>
      <c r="S628" t="str">
        <f>LEFT(R628,SEARCH("/",R628)-1)</f>
        <v>theater</v>
      </c>
      <c r="T628" t="str">
        <f>RIGHT(R628, LEN(R628)-SEARCH("/",R628))</f>
        <v>plays</v>
      </c>
    </row>
    <row r="629" spans="1:20" hidden="1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>(E629/D629)*100</f>
        <v>694.25</v>
      </c>
      <c r="G629" t="s">
        <v>20</v>
      </c>
      <c r="H629">
        <v>154</v>
      </c>
      <c r="I629" s="6">
        <f>IFERROR(E629/H629,0)</f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>(((L629/60)/60)/24)+DATE(1970,1,1)</f>
        <v>40345.208333333336</v>
      </c>
      <c r="O629" s="10">
        <f>(((M629/60)/60)/24)+DATE(1970,1,1)</f>
        <v>40369.208333333336</v>
      </c>
      <c r="P629" t="b">
        <v>1</v>
      </c>
      <c r="Q629" t="b">
        <v>0</v>
      </c>
      <c r="R629" t="s">
        <v>17</v>
      </c>
      <c r="S629" t="str">
        <f>LEFT(R629,SEARCH("/",R629)-1)</f>
        <v>food</v>
      </c>
      <c r="T629" t="str">
        <f>RIGHT(R629, LEN(R629)-SEARCH("/",R629))</f>
        <v>food trucks</v>
      </c>
    </row>
    <row r="630" spans="1:20" hidden="1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>(E630/D630)*100</f>
        <v>151.78947368421052</v>
      </c>
      <c r="G630" t="s">
        <v>20</v>
      </c>
      <c r="H630">
        <v>96</v>
      </c>
      <c r="I630" s="6">
        <f>IFERROR(E630/H630,0)</f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f>(((L630/60)/60)/24)+DATE(1970,1,1)</f>
        <v>40455.208333333336</v>
      </c>
      <c r="O630" s="10">
        <f>(((M630/60)/60)/24)+DATE(1970,1,1)</f>
        <v>40458.208333333336</v>
      </c>
      <c r="P630" t="b">
        <v>0</v>
      </c>
      <c r="Q630" t="b">
        <v>0</v>
      </c>
      <c r="R630" t="s">
        <v>60</v>
      </c>
      <c r="S630" t="str">
        <f>LEFT(R630,SEARCH("/",R630)-1)</f>
        <v>music</v>
      </c>
      <c r="T630" t="str">
        <f>RIGHT(R630, LEN(R630)-SEARCH("/",R630))</f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>(E631/D631)*100</f>
        <v>64.58207217694995</v>
      </c>
      <c r="G631" t="s">
        <v>14</v>
      </c>
      <c r="H631">
        <v>750</v>
      </c>
      <c r="I631" s="6">
        <f>IFERROR(E631/H631,0)</f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>(((L631/60)/60)/24)+DATE(1970,1,1)</f>
        <v>42557.208333333328</v>
      </c>
      <c r="O631" s="10">
        <f>(((M631/60)/60)/24)+DATE(1970,1,1)</f>
        <v>42559.208333333328</v>
      </c>
      <c r="P631" t="b">
        <v>0</v>
      </c>
      <c r="Q631" t="b">
        <v>1</v>
      </c>
      <c r="R631" t="s">
        <v>33</v>
      </c>
      <c r="S631" t="str">
        <f>LEFT(R631,SEARCH("/",R631)-1)</f>
        <v>theater</v>
      </c>
      <c r="T631" t="str">
        <f>RIGHT(R631, LEN(R631)-SEARCH("/",R631))</f>
        <v>plays</v>
      </c>
    </row>
    <row r="632" spans="1:20" hidden="1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>(E632/D632)*100</f>
        <v>62.873684210526314</v>
      </c>
      <c r="G632" t="s">
        <v>74</v>
      </c>
      <c r="H632">
        <v>87</v>
      </c>
      <c r="I632" s="6">
        <f>IFERROR(E632/H632,0)</f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>(((L632/60)/60)/24)+DATE(1970,1,1)</f>
        <v>43586.208333333328</v>
      </c>
      <c r="O632" s="10">
        <f>(((M632/60)/60)/24)+DATE(1970,1,1)</f>
        <v>43597.208333333328</v>
      </c>
      <c r="P632" t="b">
        <v>0</v>
      </c>
      <c r="Q632" t="b">
        <v>1</v>
      </c>
      <c r="R632" t="s">
        <v>33</v>
      </c>
      <c r="S632" t="str">
        <f>LEFT(R632,SEARCH("/",R632)-1)</f>
        <v>theater</v>
      </c>
      <c r="T632" t="str">
        <f>RIGHT(R632, LEN(R632)-SEARCH("/",R632))</f>
        <v>plays</v>
      </c>
    </row>
    <row r="633" spans="1:20" hidden="1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>(E633/D633)*100</f>
        <v>310.39864864864865</v>
      </c>
      <c r="G633" t="s">
        <v>20</v>
      </c>
      <c r="H633">
        <v>3063</v>
      </c>
      <c r="I633" s="6">
        <f>IFERROR(E633/H633,0)</f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>(((L633/60)/60)/24)+DATE(1970,1,1)</f>
        <v>43550.208333333328</v>
      </c>
      <c r="O633" s="10">
        <f>(((M633/60)/60)/24)+DATE(1970,1,1)</f>
        <v>43554.208333333328</v>
      </c>
      <c r="P633" t="b">
        <v>0</v>
      </c>
      <c r="Q633" t="b">
        <v>0</v>
      </c>
      <c r="R633" t="s">
        <v>33</v>
      </c>
      <c r="S633" t="str">
        <f>LEFT(R633,SEARCH("/",R633)-1)</f>
        <v>theater</v>
      </c>
      <c r="T633" t="str">
        <f>RIGHT(R633, LEN(R633)-SEARCH("/",R633))</f>
        <v>plays</v>
      </c>
    </row>
    <row r="634" spans="1:20" hidden="1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>(E634/D634)*100</f>
        <v>42.859916782246884</v>
      </c>
      <c r="G634" t="s">
        <v>47</v>
      </c>
      <c r="H634">
        <v>278</v>
      </c>
      <c r="I634" s="6">
        <f>IFERROR(E634/H634,0)</f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>(((L634/60)/60)/24)+DATE(1970,1,1)</f>
        <v>41945.208333333336</v>
      </c>
      <c r="O634" s="10">
        <f>(((M634/60)/60)/24)+DATE(1970,1,1)</f>
        <v>41963.25</v>
      </c>
      <c r="P634" t="b">
        <v>0</v>
      </c>
      <c r="Q634" t="b">
        <v>0</v>
      </c>
      <c r="R634" t="s">
        <v>33</v>
      </c>
      <c r="S634" t="str">
        <f>LEFT(R634,SEARCH("/",R634)-1)</f>
        <v>theater</v>
      </c>
      <c r="T634" t="str">
        <f>RIGHT(R634, LEN(R634)-SEARCH("/",R634))</f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>(E635/D635)*100</f>
        <v>83.119402985074629</v>
      </c>
      <c r="G635" t="s">
        <v>14</v>
      </c>
      <c r="H635">
        <v>105</v>
      </c>
      <c r="I635" s="6">
        <f>IFERROR(E635/H635,0)</f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>(((L635/60)/60)/24)+DATE(1970,1,1)</f>
        <v>42315.25</v>
      </c>
      <c r="O635" s="10">
        <f>(((M635/60)/60)/24)+DATE(1970,1,1)</f>
        <v>42319.25</v>
      </c>
      <c r="P635" t="b">
        <v>0</v>
      </c>
      <c r="Q635" t="b">
        <v>0</v>
      </c>
      <c r="R635" t="s">
        <v>71</v>
      </c>
      <c r="S635" t="str">
        <f>LEFT(R635,SEARCH("/",R635)-1)</f>
        <v>film &amp; video</v>
      </c>
      <c r="T635" t="str">
        <f>RIGHT(R635, LEN(R635)-SEARCH("/",R635))</f>
        <v>animation</v>
      </c>
    </row>
    <row r="636" spans="1:20" hidden="1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>(E636/D636)*100</f>
        <v>78.531302876480552</v>
      </c>
      <c r="G636" t="s">
        <v>74</v>
      </c>
      <c r="H636">
        <v>1658</v>
      </c>
      <c r="I636" s="6">
        <f>IFERROR(E636/H636,0)</f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>(((L636/60)/60)/24)+DATE(1970,1,1)</f>
        <v>42819.208333333328</v>
      </c>
      <c r="O636" s="10">
        <f>(((M636/60)/60)/24)+DATE(1970,1,1)</f>
        <v>42833.208333333328</v>
      </c>
      <c r="P636" t="b">
        <v>0</v>
      </c>
      <c r="Q636" t="b">
        <v>0</v>
      </c>
      <c r="R636" t="s">
        <v>269</v>
      </c>
      <c r="S636" t="str">
        <f>LEFT(R636,SEARCH("/",R636)-1)</f>
        <v>film &amp; video</v>
      </c>
      <c r="T636" t="str">
        <f>RIGHT(R636, LEN(R636)-SEARCH("/",R636))</f>
        <v>television</v>
      </c>
    </row>
    <row r="637" spans="1:20" hidden="1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>(E637/D637)*100</f>
        <v>114.09352517985612</v>
      </c>
      <c r="G637" t="s">
        <v>20</v>
      </c>
      <c r="H637">
        <v>2266</v>
      </c>
      <c r="I637" s="6">
        <f>IFERROR(E637/H637,0)</f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>(((L637/60)/60)/24)+DATE(1970,1,1)</f>
        <v>41314.25</v>
      </c>
      <c r="O637" s="10">
        <f>(((M637/60)/60)/24)+DATE(1970,1,1)</f>
        <v>41346.208333333336</v>
      </c>
      <c r="P637" t="b">
        <v>0</v>
      </c>
      <c r="Q637" t="b">
        <v>0</v>
      </c>
      <c r="R637" t="s">
        <v>269</v>
      </c>
      <c r="S637" t="str">
        <f>LEFT(R637,SEARCH("/",R637)-1)</f>
        <v>film &amp; video</v>
      </c>
      <c r="T637" t="str">
        <f>RIGHT(R637, LEN(R637)-SEARCH("/",R637))</f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>(E638/D638)*100</f>
        <v>64.537683358624179</v>
      </c>
      <c r="G638" t="s">
        <v>14</v>
      </c>
      <c r="H638">
        <v>2604</v>
      </c>
      <c r="I638" s="6">
        <f>IFERROR(E638/H638,0)</f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>(((L638/60)/60)/24)+DATE(1970,1,1)</f>
        <v>40926.25</v>
      </c>
      <c r="O638" s="10">
        <f>(((M638/60)/60)/24)+DATE(1970,1,1)</f>
        <v>40971.25</v>
      </c>
      <c r="P638" t="b">
        <v>0</v>
      </c>
      <c r="Q638" t="b">
        <v>1</v>
      </c>
      <c r="R638" t="s">
        <v>71</v>
      </c>
      <c r="S638" t="str">
        <f>LEFT(R638,SEARCH("/",R638)-1)</f>
        <v>film &amp; video</v>
      </c>
      <c r="T638" t="str">
        <f>RIGHT(R638, LEN(R638)-SEARCH("/",R638))</f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>(E639/D639)*100</f>
        <v>79.411764705882348</v>
      </c>
      <c r="G639" t="s">
        <v>14</v>
      </c>
      <c r="H639">
        <v>65</v>
      </c>
      <c r="I639" s="6">
        <f>IFERROR(E639/H639,0)</f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>(((L639/60)/60)/24)+DATE(1970,1,1)</f>
        <v>42688.25</v>
      </c>
      <c r="O639" s="10">
        <f>(((M639/60)/60)/24)+DATE(1970,1,1)</f>
        <v>42696.25</v>
      </c>
      <c r="P639" t="b">
        <v>0</v>
      </c>
      <c r="Q639" t="b">
        <v>0</v>
      </c>
      <c r="R639" t="s">
        <v>33</v>
      </c>
      <c r="S639" t="str">
        <f>LEFT(R639,SEARCH("/",R639)-1)</f>
        <v>theater</v>
      </c>
      <c r="T639" t="str">
        <f>RIGHT(R639, LEN(R639)-SEARCH("/",R639))</f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>(E640/D640)*100</f>
        <v>11.419117647058824</v>
      </c>
      <c r="G640" t="s">
        <v>14</v>
      </c>
      <c r="H640">
        <v>94</v>
      </c>
      <c r="I640" s="6">
        <f>IFERROR(E640/H640,0)</f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>(((L640/60)/60)/24)+DATE(1970,1,1)</f>
        <v>40386.208333333336</v>
      </c>
      <c r="O640" s="10">
        <f>(((M640/60)/60)/24)+DATE(1970,1,1)</f>
        <v>40398.208333333336</v>
      </c>
      <c r="P640" t="b">
        <v>0</v>
      </c>
      <c r="Q640" t="b">
        <v>1</v>
      </c>
      <c r="R640" t="s">
        <v>33</v>
      </c>
      <c r="S640" t="str">
        <f>LEFT(R640,SEARCH("/",R640)-1)</f>
        <v>theater</v>
      </c>
      <c r="T640" t="str">
        <f>RIGHT(R640, LEN(R640)-SEARCH("/",R640))</f>
        <v>plays</v>
      </c>
    </row>
    <row r="641" spans="1:20" hidden="1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>(E641/D641)*100</f>
        <v>56.186046511627907</v>
      </c>
      <c r="G641" t="s">
        <v>47</v>
      </c>
      <c r="H641">
        <v>45</v>
      </c>
      <c r="I641" s="6">
        <f>IFERROR(E641/H641,0)</f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>(((L641/60)/60)/24)+DATE(1970,1,1)</f>
        <v>43309.208333333328</v>
      </c>
      <c r="O641" s="10">
        <f>(((M641/60)/60)/24)+DATE(1970,1,1)</f>
        <v>43309.208333333328</v>
      </c>
      <c r="P641" t="b">
        <v>0</v>
      </c>
      <c r="Q641" t="b">
        <v>1</v>
      </c>
      <c r="R641" t="s">
        <v>53</v>
      </c>
      <c r="S641" t="str">
        <f>LEFT(R641,SEARCH("/",R641)-1)</f>
        <v>film &amp; video</v>
      </c>
      <c r="T641" t="str">
        <f>RIGHT(R641, LEN(R641)-SEARCH("/",R641))</f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>(E642/D642)*100</f>
        <v>16.501669449081803</v>
      </c>
      <c r="G642" t="s">
        <v>14</v>
      </c>
      <c r="H642">
        <v>257</v>
      </c>
      <c r="I642" s="6">
        <f>IFERROR(E642/H642,0)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>(((L642/60)/60)/24)+DATE(1970,1,1)</f>
        <v>42387.25</v>
      </c>
      <c r="O642" s="10">
        <f>(((M642/60)/60)/24)+DATE(1970,1,1)</f>
        <v>42390.25</v>
      </c>
      <c r="P642" t="b">
        <v>0</v>
      </c>
      <c r="Q642" t="b">
        <v>0</v>
      </c>
      <c r="R642" t="s">
        <v>33</v>
      </c>
      <c r="S642" t="str">
        <f>LEFT(R642,SEARCH("/",R642)-1)</f>
        <v>theater</v>
      </c>
      <c r="T642" t="str">
        <f>RIGHT(R642, LEN(R642)-SEARCH("/",R642))</f>
        <v>plays</v>
      </c>
    </row>
    <row r="643" spans="1:20" hidden="1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>(E643/D643)*100</f>
        <v>119.96808510638297</v>
      </c>
      <c r="G643" t="s">
        <v>20</v>
      </c>
      <c r="H643">
        <v>194</v>
      </c>
      <c r="I643" s="6">
        <f>IFERROR(E643/H643,0)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>(((L643/60)/60)/24)+DATE(1970,1,1)</f>
        <v>42786.25</v>
      </c>
      <c r="O643" s="10">
        <f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>LEFT(R643,SEARCH("/",R643)-1)</f>
        <v>theater</v>
      </c>
      <c r="T643" t="str">
        <f>RIGHT(R643, LEN(R643)-SEARCH("/",R643))</f>
        <v>plays</v>
      </c>
    </row>
    <row r="644" spans="1:20" hidden="1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>(E644/D644)*100</f>
        <v>145.45652173913044</v>
      </c>
      <c r="G644" t="s">
        <v>20</v>
      </c>
      <c r="H644">
        <v>129</v>
      </c>
      <c r="I644" s="6">
        <f>IFERROR(E644/H644,0)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>(((L644/60)/60)/24)+DATE(1970,1,1)</f>
        <v>43451.25</v>
      </c>
      <c r="O644" s="10">
        <f>(((M644/60)/60)/24)+DATE(1970,1,1)</f>
        <v>43460.25</v>
      </c>
      <c r="P644" t="b">
        <v>0</v>
      </c>
      <c r="Q644" t="b">
        <v>0</v>
      </c>
      <c r="R644" t="s">
        <v>65</v>
      </c>
      <c r="S644" t="str">
        <f>LEFT(R644,SEARCH("/",R644)-1)</f>
        <v>technology</v>
      </c>
      <c r="T644" t="str">
        <f>RIGHT(R644, LEN(R644)-SEARCH("/",R644))</f>
        <v>wearables</v>
      </c>
    </row>
    <row r="645" spans="1:20" hidden="1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>(E645/D645)*100</f>
        <v>221.38255033557047</v>
      </c>
      <c r="G645" t="s">
        <v>20</v>
      </c>
      <c r="H645">
        <v>375</v>
      </c>
      <c r="I645" s="6">
        <f>IFERROR(E645/H645,0)</f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>(((L645/60)/60)/24)+DATE(1970,1,1)</f>
        <v>42795.25</v>
      </c>
      <c r="O645" s="10">
        <f>(((M645/60)/60)/24)+DATE(1970,1,1)</f>
        <v>42813.208333333328</v>
      </c>
      <c r="P645" t="b">
        <v>0</v>
      </c>
      <c r="Q645" t="b">
        <v>0</v>
      </c>
      <c r="R645" t="s">
        <v>33</v>
      </c>
      <c r="S645" t="str">
        <f>LEFT(R645,SEARCH("/",R645)-1)</f>
        <v>theater</v>
      </c>
      <c r="T645" t="str">
        <f>RIGHT(R645, LEN(R645)-SEARCH("/",R645))</f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>(E646/D646)*100</f>
        <v>48.396694214876035</v>
      </c>
      <c r="G646" t="s">
        <v>14</v>
      </c>
      <c r="H646">
        <v>2928</v>
      </c>
      <c r="I646" s="6">
        <f>IFERROR(E646/H646,0)</f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>(((L646/60)/60)/24)+DATE(1970,1,1)</f>
        <v>43452.25</v>
      </c>
      <c r="O646" s="10">
        <f>(((M646/60)/60)/24)+DATE(1970,1,1)</f>
        <v>43468.25</v>
      </c>
      <c r="P646" t="b">
        <v>0</v>
      </c>
      <c r="Q646" t="b">
        <v>0</v>
      </c>
      <c r="R646" t="s">
        <v>33</v>
      </c>
      <c r="S646" t="str">
        <f>LEFT(R646,SEARCH("/",R646)-1)</f>
        <v>theater</v>
      </c>
      <c r="T646" t="str">
        <f>RIGHT(R646, LEN(R646)-SEARCH("/",R646))</f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>(E647/D647)*100</f>
        <v>92.911504424778755</v>
      </c>
      <c r="G647" t="s">
        <v>14</v>
      </c>
      <c r="H647">
        <v>4697</v>
      </c>
      <c r="I647" s="6">
        <f>IFERROR(E647/H647,0)</f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>(((L647/60)/60)/24)+DATE(1970,1,1)</f>
        <v>43369.208333333328</v>
      </c>
      <c r="O647" s="10">
        <f>(((M647/60)/60)/24)+DATE(1970,1,1)</f>
        <v>43390.208333333328</v>
      </c>
      <c r="P647" t="b">
        <v>0</v>
      </c>
      <c r="Q647" t="b">
        <v>1</v>
      </c>
      <c r="R647" t="s">
        <v>23</v>
      </c>
      <c r="S647" t="str">
        <f>LEFT(R647,SEARCH("/",R647)-1)</f>
        <v>music</v>
      </c>
      <c r="T647" t="str">
        <f>RIGHT(R647, LEN(R647)-SEARCH("/",R647))</f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>(E648/D648)*100</f>
        <v>88.599797365754824</v>
      </c>
      <c r="G648" t="s">
        <v>14</v>
      </c>
      <c r="H648">
        <v>2915</v>
      </c>
      <c r="I648" s="6">
        <f>IFERROR(E648/H648,0)</f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>(((L648/60)/60)/24)+DATE(1970,1,1)</f>
        <v>41346.208333333336</v>
      </c>
      <c r="O648" s="10">
        <f>(((M648/60)/60)/24)+DATE(1970,1,1)</f>
        <v>41357.208333333336</v>
      </c>
      <c r="P648" t="b">
        <v>0</v>
      </c>
      <c r="Q648" t="b">
        <v>0</v>
      </c>
      <c r="R648" t="s">
        <v>89</v>
      </c>
      <c r="S648" t="str">
        <f>LEFT(R648,SEARCH("/",R648)-1)</f>
        <v>games</v>
      </c>
      <c r="T648" t="str">
        <f>RIGHT(R648, LEN(R648)-SEARCH("/",R648))</f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>(E649/D649)*100</f>
        <v>41.4</v>
      </c>
      <c r="G649" t="s">
        <v>14</v>
      </c>
      <c r="H649">
        <v>18</v>
      </c>
      <c r="I649" s="6">
        <f>IFERROR(E649/H649,0)</f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>(((L649/60)/60)/24)+DATE(1970,1,1)</f>
        <v>43199.208333333328</v>
      </c>
      <c r="O649" s="10">
        <f>(((M649/60)/60)/24)+DATE(1970,1,1)</f>
        <v>43223.208333333328</v>
      </c>
      <c r="P649" t="b">
        <v>0</v>
      </c>
      <c r="Q649" t="b">
        <v>0</v>
      </c>
      <c r="R649" t="s">
        <v>206</v>
      </c>
      <c r="S649" t="str">
        <f>LEFT(R649,SEARCH("/",R649)-1)</f>
        <v>publishing</v>
      </c>
      <c r="T649" t="str">
        <f>RIGHT(R649, LEN(R649)-SEARCH("/",R649))</f>
        <v>translations</v>
      </c>
    </row>
    <row r="650" spans="1:20" hidden="1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>(E650/D650)*100</f>
        <v>63.056795131845846</v>
      </c>
      <c r="G650" t="s">
        <v>74</v>
      </c>
      <c r="H650">
        <v>723</v>
      </c>
      <c r="I650" s="6">
        <f>IFERROR(E650/H650,0)</f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>(((L650/60)/60)/24)+DATE(1970,1,1)</f>
        <v>42922.208333333328</v>
      </c>
      <c r="O650" s="10">
        <f>(((M650/60)/60)/24)+DATE(1970,1,1)</f>
        <v>42940.208333333328</v>
      </c>
      <c r="P650" t="b">
        <v>1</v>
      </c>
      <c r="Q650" t="b">
        <v>0</v>
      </c>
      <c r="R650" t="s">
        <v>17</v>
      </c>
      <c r="S650" t="str">
        <f>LEFT(R650,SEARCH("/",R650)-1)</f>
        <v>food</v>
      </c>
      <c r="T650" t="str">
        <f>RIGHT(R650, LEN(R650)-SEARCH("/",R650))</f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>(E651/D651)*100</f>
        <v>48.482333607230892</v>
      </c>
      <c r="G651" t="s">
        <v>14</v>
      </c>
      <c r="H651">
        <v>602</v>
      </c>
      <c r="I651" s="6">
        <f>IFERROR(E651/H651,0)</f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>(((L651/60)/60)/24)+DATE(1970,1,1)</f>
        <v>40471.208333333336</v>
      </c>
      <c r="O651" s="10">
        <f>(((M651/60)/60)/24)+DATE(1970,1,1)</f>
        <v>40482.208333333336</v>
      </c>
      <c r="P651" t="b">
        <v>1</v>
      </c>
      <c r="Q651" t="b">
        <v>1</v>
      </c>
      <c r="R651" t="s">
        <v>33</v>
      </c>
      <c r="S651" t="str">
        <f>LEFT(R651,SEARCH("/",R651)-1)</f>
        <v>theater</v>
      </c>
      <c r="T651" t="str">
        <f>RIGHT(R651, LEN(R651)-SEARCH("/",R651))</f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>(E652/D652)*100</f>
        <v>2</v>
      </c>
      <c r="G652" t="s">
        <v>14</v>
      </c>
      <c r="H652">
        <v>1</v>
      </c>
      <c r="I652" s="6">
        <f>IFERROR(E652/H652,0)</f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>(((L652/60)/60)/24)+DATE(1970,1,1)</f>
        <v>41828.208333333336</v>
      </c>
      <c r="O652" s="10">
        <f>(((M652/60)/60)/24)+DATE(1970,1,1)</f>
        <v>41855.208333333336</v>
      </c>
      <c r="P652" t="b">
        <v>0</v>
      </c>
      <c r="Q652" t="b">
        <v>0</v>
      </c>
      <c r="R652" t="s">
        <v>159</v>
      </c>
      <c r="S652" t="str">
        <f>LEFT(R652,SEARCH("/",R652)-1)</f>
        <v>music</v>
      </c>
      <c r="T652" t="str">
        <f>RIGHT(R652, LEN(R652)-SEARCH("/",R652))</f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>(E653/D653)*100</f>
        <v>88.47941026944585</v>
      </c>
      <c r="G653" t="s">
        <v>14</v>
      </c>
      <c r="H653">
        <v>3868</v>
      </c>
      <c r="I653" s="6">
        <f>IFERROR(E653/H653,0)</f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>(((L653/60)/60)/24)+DATE(1970,1,1)</f>
        <v>41692.25</v>
      </c>
      <c r="O653" s="10">
        <f>(((M653/60)/60)/24)+DATE(1970,1,1)</f>
        <v>41707.25</v>
      </c>
      <c r="P653" t="b">
        <v>0</v>
      </c>
      <c r="Q653" t="b">
        <v>0</v>
      </c>
      <c r="R653" t="s">
        <v>100</v>
      </c>
      <c r="S653" t="str">
        <f>LEFT(R653,SEARCH("/",R653)-1)</f>
        <v>film &amp; video</v>
      </c>
      <c r="T653" t="str">
        <f>RIGHT(R653, LEN(R653)-SEARCH("/",R653))</f>
        <v>shorts</v>
      </c>
    </row>
    <row r="654" spans="1:20" hidden="1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>(E654/D654)*100</f>
        <v>126.84</v>
      </c>
      <c r="G654" t="s">
        <v>20</v>
      </c>
      <c r="H654">
        <v>409</v>
      </c>
      <c r="I654" s="6">
        <f>IFERROR(E654/H654,0)</f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>(((L654/60)/60)/24)+DATE(1970,1,1)</f>
        <v>42587.208333333328</v>
      </c>
      <c r="O654" s="10">
        <f>(((M654/60)/60)/24)+DATE(1970,1,1)</f>
        <v>42630.208333333328</v>
      </c>
      <c r="P654" t="b">
        <v>0</v>
      </c>
      <c r="Q654" t="b">
        <v>0</v>
      </c>
      <c r="R654" t="s">
        <v>28</v>
      </c>
      <c r="S654" t="str">
        <f>LEFT(R654,SEARCH("/",R654)-1)</f>
        <v>technology</v>
      </c>
      <c r="T654" t="str">
        <f>RIGHT(R654, LEN(R654)-SEARCH("/",R654))</f>
        <v>web</v>
      </c>
    </row>
    <row r="655" spans="1:20" hidden="1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>(E655/D655)*100</f>
        <v>2338.833333333333</v>
      </c>
      <c r="G655" t="s">
        <v>20</v>
      </c>
      <c r="H655">
        <v>234</v>
      </c>
      <c r="I655" s="6">
        <f>IFERROR(E655/H655,0)</f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f>(((L655/60)/60)/24)+DATE(1970,1,1)</f>
        <v>42468.208333333328</v>
      </c>
      <c r="O655" s="10">
        <f>(((M655/60)/60)/24)+DATE(1970,1,1)</f>
        <v>42470.208333333328</v>
      </c>
      <c r="P655" t="b">
        <v>0</v>
      </c>
      <c r="Q655" t="b">
        <v>0</v>
      </c>
      <c r="R655" t="s">
        <v>28</v>
      </c>
      <c r="S655" t="str">
        <f>LEFT(R655,SEARCH("/",R655)-1)</f>
        <v>technology</v>
      </c>
      <c r="T655" t="str">
        <f>RIGHT(R655, LEN(R655)-SEARCH("/",R655))</f>
        <v>web</v>
      </c>
    </row>
    <row r="656" spans="1:20" hidden="1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>(E656/D656)*100</f>
        <v>508.38857142857148</v>
      </c>
      <c r="G656" t="s">
        <v>20</v>
      </c>
      <c r="H656">
        <v>3016</v>
      </c>
      <c r="I656" s="6">
        <f>IFERROR(E656/H656,0)</f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>(((L656/60)/60)/24)+DATE(1970,1,1)</f>
        <v>42240.208333333328</v>
      </c>
      <c r="O656" s="10">
        <f>(((M656/60)/60)/24)+DATE(1970,1,1)</f>
        <v>42245.208333333328</v>
      </c>
      <c r="P656" t="b">
        <v>0</v>
      </c>
      <c r="Q656" t="b">
        <v>0</v>
      </c>
      <c r="R656" t="s">
        <v>148</v>
      </c>
      <c r="S656" t="str">
        <f>LEFT(R656,SEARCH("/",R656)-1)</f>
        <v>music</v>
      </c>
      <c r="T656" t="str">
        <f>RIGHT(R656, LEN(R656)-SEARCH("/",R656))</f>
        <v>metal</v>
      </c>
    </row>
    <row r="657" spans="1:20" hidden="1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>(E657/D657)*100</f>
        <v>191.47826086956522</v>
      </c>
      <c r="G657" t="s">
        <v>20</v>
      </c>
      <c r="H657">
        <v>264</v>
      </c>
      <c r="I657" s="6">
        <f>IFERROR(E657/H657,0)</f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>(((L657/60)/60)/24)+DATE(1970,1,1)</f>
        <v>42796.25</v>
      </c>
      <c r="O657" s="10">
        <f>(((M657/60)/60)/24)+DATE(1970,1,1)</f>
        <v>42809.208333333328</v>
      </c>
      <c r="P657" t="b">
        <v>1</v>
      </c>
      <c r="Q657" t="b">
        <v>0</v>
      </c>
      <c r="R657" t="s">
        <v>122</v>
      </c>
      <c r="S657" t="str">
        <f>LEFT(R657,SEARCH("/",R657)-1)</f>
        <v>photography</v>
      </c>
      <c r="T657" t="str">
        <f>RIGHT(R657, LEN(R657)-SEARCH("/",R657))</f>
        <v>photography books</v>
      </c>
    </row>
    <row r="658" spans="1:20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>(E658/D658)*100</f>
        <v>42.127533783783782</v>
      </c>
      <c r="G658" t="s">
        <v>14</v>
      </c>
      <c r="H658">
        <v>504</v>
      </c>
      <c r="I658" s="6">
        <f>IFERROR(E658/H658,0)</f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>(((L658/60)/60)/24)+DATE(1970,1,1)</f>
        <v>43097.25</v>
      </c>
      <c r="O658" s="10">
        <f>(((M658/60)/60)/24)+DATE(1970,1,1)</f>
        <v>43102.25</v>
      </c>
      <c r="P658" t="b">
        <v>0</v>
      </c>
      <c r="Q658" t="b">
        <v>0</v>
      </c>
      <c r="R658" t="s">
        <v>17</v>
      </c>
      <c r="S658" t="str">
        <f>LEFT(R658,SEARCH("/",R658)-1)</f>
        <v>food</v>
      </c>
      <c r="T658" t="str">
        <f>RIGHT(R658, LEN(R658)-SEARCH("/",R658))</f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>(E659/D659)*100</f>
        <v>8.24</v>
      </c>
      <c r="G659" t="s">
        <v>14</v>
      </c>
      <c r="H659">
        <v>14</v>
      </c>
      <c r="I659" s="6">
        <f>IFERROR(E659/H659,0)</f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>(((L659/60)/60)/24)+DATE(1970,1,1)</f>
        <v>43096.25</v>
      </c>
      <c r="O659" s="10">
        <f>(((M659/60)/60)/24)+DATE(1970,1,1)</f>
        <v>43112.25</v>
      </c>
      <c r="P659" t="b">
        <v>0</v>
      </c>
      <c r="Q659" t="b">
        <v>0</v>
      </c>
      <c r="R659" t="s">
        <v>474</v>
      </c>
      <c r="S659" t="str">
        <f>LEFT(R659,SEARCH("/",R659)-1)</f>
        <v>film &amp; video</v>
      </c>
      <c r="T659" t="str">
        <f>RIGHT(R659, LEN(R659)-SEARCH("/",R659))</f>
        <v>science fiction</v>
      </c>
    </row>
    <row r="660" spans="1:20" hidden="1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>(E660/D660)*100</f>
        <v>60.064638783269963</v>
      </c>
      <c r="G660" t="s">
        <v>74</v>
      </c>
      <c r="H660">
        <v>390</v>
      </c>
      <c r="I660" s="6">
        <f>IFERROR(E660/H660,0)</f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>(((L660/60)/60)/24)+DATE(1970,1,1)</f>
        <v>42246.208333333328</v>
      </c>
      <c r="O660" s="10">
        <f>(((M660/60)/60)/24)+DATE(1970,1,1)</f>
        <v>42269.208333333328</v>
      </c>
      <c r="P660" t="b">
        <v>0</v>
      </c>
      <c r="Q660" t="b">
        <v>0</v>
      </c>
      <c r="R660" t="s">
        <v>23</v>
      </c>
      <c r="S660" t="str">
        <f>LEFT(R660,SEARCH("/",R660)-1)</f>
        <v>music</v>
      </c>
      <c r="T660" t="str">
        <f>RIGHT(R660, LEN(R660)-SEARCH("/",R660))</f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>(E661/D661)*100</f>
        <v>47.232808616404313</v>
      </c>
      <c r="G661" t="s">
        <v>14</v>
      </c>
      <c r="H661">
        <v>750</v>
      </c>
      <c r="I661" s="6">
        <f>IFERROR(E661/H661,0)</f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>(((L661/60)/60)/24)+DATE(1970,1,1)</f>
        <v>40570.25</v>
      </c>
      <c r="O661" s="10">
        <f>(((M661/60)/60)/24)+DATE(1970,1,1)</f>
        <v>40571.25</v>
      </c>
      <c r="P661" t="b">
        <v>0</v>
      </c>
      <c r="Q661" t="b">
        <v>0</v>
      </c>
      <c r="R661" t="s">
        <v>42</v>
      </c>
      <c r="S661" t="str">
        <f>LEFT(R661,SEARCH("/",R661)-1)</f>
        <v>film &amp; video</v>
      </c>
      <c r="T661" t="str">
        <f>RIGHT(R661, LEN(R661)-SEARCH("/",R661))</f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>(E662/D662)*100</f>
        <v>81.736263736263737</v>
      </c>
      <c r="G662" t="s">
        <v>14</v>
      </c>
      <c r="H662">
        <v>77</v>
      </c>
      <c r="I662" s="6">
        <f>IFERROR(E662/H662,0)</f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>(((L662/60)/60)/24)+DATE(1970,1,1)</f>
        <v>42237.208333333328</v>
      </c>
      <c r="O662" s="10">
        <f>(((M662/60)/60)/24)+DATE(1970,1,1)</f>
        <v>42246.208333333328</v>
      </c>
      <c r="P662" t="b">
        <v>1</v>
      </c>
      <c r="Q662" t="b">
        <v>0</v>
      </c>
      <c r="R662" t="s">
        <v>33</v>
      </c>
      <c r="S662" t="str">
        <f>LEFT(R662,SEARCH("/",R662)-1)</f>
        <v>theater</v>
      </c>
      <c r="T662" t="str">
        <f>RIGHT(R662, LEN(R662)-SEARCH("/",R662))</f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>(E663/D663)*100</f>
        <v>54.187265917603</v>
      </c>
      <c r="G663" t="s">
        <v>14</v>
      </c>
      <c r="H663">
        <v>752</v>
      </c>
      <c r="I663" s="6">
        <f>IFERROR(E663/H663,0)</f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>(((L663/60)/60)/24)+DATE(1970,1,1)</f>
        <v>40996.208333333336</v>
      </c>
      <c r="O663" s="10">
        <f>(((M663/60)/60)/24)+DATE(1970,1,1)</f>
        <v>41026.208333333336</v>
      </c>
      <c r="P663" t="b">
        <v>0</v>
      </c>
      <c r="Q663" t="b">
        <v>0</v>
      </c>
      <c r="R663" t="s">
        <v>159</v>
      </c>
      <c r="S663" t="str">
        <f>LEFT(R663,SEARCH("/",R663)-1)</f>
        <v>music</v>
      </c>
      <c r="T663" t="str">
        <f>RIGHT(R663, LEN(R663)-SEARCH("/",R663))</f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>(E664/D664)*100</f>
        <v>97.868131868131869</v>
      </c>
      <c r="G664" t="s">
        <v>14</v>
      </c>
      <c r="H664">
        <v>131</v>
      </c>
      <c r="I664" s="6">
        <f>IFERROR(E664/H664,0)</f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>(((L664/60)/60)/24)+DATE(1970,1,1)</f>
        <v>43443.25</v>
      </c>
      <c r="O664" s="10">
        <f>(((M664/60)/60)/24)+DATE(1970,1,1)</f>
        <v>43447.25</v>
      </c>
      <c r="P664" t="b">
        <v>0</v>
      </c>
      <c r="Q664" t="b">
        <v>0</v>
      </c>
      <c r="R664" t="s">
        <v>33</v>
      </c>
      <c r="S664" t="str">
        <f>LEFT(R664,SEARCH("/",R664)-1)</f>
        <v>theater</v>
      </c>
      <c r="T664" t="str">
        <f>RIGHT(R664, LEN(R664)-SEARCH("/",R664))</f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>(E665/D665)*100</f>
        <v>77.239999999999995</v>
      </c>
      <c r="G665" t="s">
        <v>14</v>
      </c>
      <c r="H665">
        <v>87</v>
      </c>
      <c r="I665" s="6">
        <f>IFERROR(E665/H665,0)</f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>(((L665/60)/60)/24)+DATE(1970,1,1)</f>
        <v>40458.208333333336</v>
      </c>
      <c r="O665" s="10">
        <f>(((M665/60)/60)/24)+DATE(1970,1,1)</f>
        <v>40481.208333333336</v>
      </c>
      <c r="P665" t="b">
        <v>0</v>
      </c>
      <c r="Q665" t="b">
        <v>0</v>
      </c>
      <c r="R665" t="s">
        <v>33</v>
      </c>
      <c r="S665" t="str">
        <f>LEFT(R665,SEARCH("/",R665)-1)</f>
        <v>theater</v>
      </c>
      <c r="T665" t="str">
        <f>RIGHT(R665, LEN(R665)-SEARCH("/",R665))</f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>(E666/D666)*100</f>
        <v>33.464735516372798</v>
      </c>
      <c r="G666" t="s">
        <v>14</v>
      </c>
      <c r="H666">
        <v>1063</v>
      </c>
      <c r="I666" s="6">
        <f>IFERROR(E666/H666,0)</f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>(((L666/60)/60)/24)+DATE(1970,1,1)</f>
        <v>40959.25</v>
      </c>
      <c r="O666" s="10">
        <f>(((M666/60)/60)/24)+DATE(1970,1,1)</f>
        <v>40969.25</v>
      </c>
      <c r="P666" t="b">
        <v>0</v>
      </c>
      <c r="Q666" t="b">
        <v>0</v>
      </c>
      <c r="R666" t="s">
        <v>159</v>
      </c>
      <c r="S666" t="str">
        <f>LEFT(R666,SEARCH("/",R666)-1)</f>
        <v>music</v>
      </c>
      <c r="T666" t="str">
        <f>RIGHT(R666, LEN(R666)-SEARCH("/",R666))</f>
        <v>jazz</v>
      </c>
    </row>
    <row r="667" spans="1:20" hidden="1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>(E667/D667)*100</f>
        <v>239.58823529411765</v>
      </c>
      <c r="G667" t="s">
        <v>20</v>
      </c>
      <c r="H667">
        <v>272</v>
      </c>
      <c r="I667" s="6">
        <f>IFERROR(E667/H667,0)</f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f>(((L667/60)/60)/24)+DATE(1970,1,1)</f>
        <v>40733.208333333336</v>
      </c>
      <c r="O667" s="10">
        <f>(((M667/60)/60)/24)+DATE(1970,1,1)</f>
        <v>40747.208333333336</v>
      </c>
      <c r="P667" t="b">
        <v>0</v>
      </c>
      <c r="Q667" t="b">
        <v>1</v>
      </c>
      <c r="R667" t="s">
        <v>42</v>
      </c>
      <c r="S667" t="str">
        <f>LEFT(R667,SEARCH("/",R667)-1)</f>
        <v>film &amp; video</v>
      </c>
      <c r="T667" t="str">
        <f>RIGHT(R667, LEN(R667)-SEARCH("/",R667))</f>
        <v>documentary</v>
      </c>
    </row>
    <row r="668" spans="1:20" hidden="1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>(E668/D668)*100</f>
        <v>64.032258064516128</v>
      </c>
      <c r="G668" t="s">
        <v>74</v>
      </c>
      <c r="H668">
        <v>25</v>
      </c>
      <c r="I668" s="6">
        <f>IFERROR(E668/H668,0)</f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>(((L668/60)/60)/24)+DATE(1970,1,1)</f>
        <v>41516.208333333336</v>
      </c>
      <c r="O668" s="10">
        <f>(((M668/60)/60)/24)+DATE(1970,1,1)</f>
        <v>41522.208333333336</v>
      </c>
      <c r="P668" t="b">
        <v>0</v>
      </c>
      <c r="Q668" t="b">
        <v>1</v>
      </c>
      <c r="R668" t="s">
        <v>33</v>
      </c>
      <c r="S668" t="str">
        <f>LEFT(R668,SEARCH("/",R668)-1)</f>
        <v>theater</v>
      </c>
      <c r="T668" t="str">
        <f>RIGHT(R668, LEN(R668)-SEARCH("/",R668))</f>
        <v>plays</v>
      </c>
    </row>
    <row r="669" spans="1:20" hidden="1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>(E669/D669)*100</f>
        <v>176.15942028985506</v>
      </c>
      <c r="G669" t="s">
        <v>20</v>
      </c>
      <c r="H669">
        <v>419</v>
      </c>
      <c r="I669" s="6">
        <f>IFERROR(E669/H669,0)</f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>(((L669/60)/60)/24)+DATE(1970,1,1)</f>
        <v>41892.208333333336</v>
      </c>
      <c r="O669" s="10">
        <f>(((M669/60)/60)/24)+DATE(1970,1,1)</f>
        <v>41901.208333333336</v>
      </c>
      <c r="P669" t="b">
        <v>0</v>
      </c>
      <c r="Q669" t="b">
        <v>0</v>
      </c>
      <c r="R669" t="s">
        <v>1029</v>
      </c>
      <c r="S669" t="str">
        <f>LEFT(R669,SEARCH("/",R669)-1)</f>
        <v>journalism</v>
      </c>
      <c r="T669" t="str">
        <f>RIGHT(R669, LEN(R669)-SEARCH("/",R669))</f>
        <v>audio</v>
      </c>
    </row>
    <row r="670" spans="1:20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>(E670/D670)*100</f>
        <v>20.33818181818182</v>
      </c>
      <c r="G670" t="s">
        <v>14</v>
      </c>
      <c r="H670">
        <v>76</v>
      </c>
      <c r="I670" s="6">
        <f>IFERROR(E670/H670,0)</f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>(((L670/60)/60)/24)+DATE(1970,1,1)</f>
        <v>41122.208333333336</v>
      </c>
      <c r="O670" s="10">
        <f>(((M670/60)/60)/24)+DATE(1970,1,1)</f>
        <v>41134.208333333336</v>
      </c>
      <c r="P670" t="b">
        <v>0</v>
      </c>
      <c r="Q670" t="b">
        <v>0</v>
      </c>
      <c r="R670" t="s">
        <v>33</v>
      </c>
      <c r="S670" t="str">
        <f>LEFT(R670,SEARCH("/",R670)-1)</f>
        <v>theater</v>
      </c>
      <c r="T670" t="str">
        <f>RIGHT(R670, LEN(R670)-SEARCH("/",R670))</f>
        <v>plays</v>
      </c>
    </row>
    <row r="671" spans="1:20" hidden="1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>(E671/D671)*100</f>
        <v>358.64754098360658</v>
      </c>
      <c r="G671" t="s">
        <v>20</v>
      </c>
      <c r="H671">
        <v>1621</v>
      </c>
      <c r="I671" s="6">
        <f>IFERROR(E671/H671,0)</f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f>(((L671/60)/60)/24)+DATE(1970,1,1)</f>
        <v>42912.208333333328</v>
      </c>
      <c r="O671" s="10">
        <f>(((M671/60)/60)/24)+DATE(1970,1,1)</f>
        <v>42921.208333333328</v>
      </c>
      <c r="P671" t="b">
        <v>0</v>
      </c>
      <c r="Q671" t="b">
        <v>0</v>
      </c>
      <c r="R671" t="s">
        <v>33</v>
      </c>
      <c r="S671" t="str">
        <f>LEFT(R671,SEARCH("/",R671)-1)</f>
        <v>theater</v>
      </c>
      <c r="T671" t="str">
        <f>RIGHT(R671, LEN(R671)-SEARCH("/",R671))</f>
        <v>plays</v>
      </c>
    </row>
    <row r="672" spans="1:20" hidden="1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>(E672/D672)*100</f>
        <v>468.85802469135803</v>
      </c>
      <c r="G672" t="s">
        <v>20</v>
      </c>
      <c r="H672">
        <v>1101</v>
      </c>
      <c r="I672" s="6">
        <f>IFERROR(E672/H672,0)</f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>(((L672/60)/60)/24)+DATE(1970,1,1)</f>
        <v>42425.25</v>
      </c>
      <c r="O672" s="10">
        <f>(((M672/60)/60)/24)+DATE(1970,1,1)</f>
        <v>42437.25</v>
      </c>
      <c r="P672" t="b">
        <v>0</v>
      </c>
      <c r="Q672" t="b">
        <v>0</v>
      </c>
      <c r="R672" t="s">
        <v>60</v>
      </c>
      <c r="S672" t="str">
        <f>LEFT(R672,SEARCH("/",R672)-1)</f>
        <v>music</v>
      </c>
      <c r="T672" t="str">
        <f>RIGHT(R672, LEN(R672)-SEARCH("/",R672))</f>
        <v>indie rock</v>
      </c>
    </row>
    <row r="673" spans="1:20" hidden="1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>(E673/D673)*100</f>
        <v>122.05635245901641</v>
      </c>
      <c r="G673" t="s">
        <v>20</v>
      </c>
      <c r="H673">
        <v>1073</v>
      </c>
      <c r="I673" s="6">
        <f>IFERROR(E673/H673,0)</f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f>(((L673/60)/60)/24)+DATE(1970,1,1)</f>
        <v>40390.208333333336</v>
      </c>
      <c r="O673" s="10">
        <f>(((M673/60)/60)/24)+DATE(1970,1,1)</f>
        <v>40394.208333333336</v>
      </c>
      <c r="P673" t="b">
        <v>0</v>
      </c>
      <c r="Q673" t="b">
        <v>1</v>
      </c>
      <c r="R673" t="s">
        <v>33</v>
      </c>
      <c r="S673" t="str">
        <f>LEFT(R673,SEARCH("/",R673)-1)</f>
        <v>theater</v>
      </c>
      <c r="T673" t="str">
        <f>RIGHT(R673, LEN(R673)-SEARCH("/",R673))</f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>(E674/D674)*100</f>
        <v>55.931783729156137</v>
      </c>
      <c r="G674" t="s">
        <v>14</v>
      </c>
      <c r="H674">
        <v>4428</v>
      </c>
      <c r="I674" s="6">
        <f>IFERROR(E674/H674,0)</f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>(((L674/60)/60)/24)+DATE(1970,1,1)</f>
        <v>43180.208333333328</v>
      </c>
      <c r="O674" s="10">
        <f>(((M674/60)/60)/24)+DATE(1970,1,1)</f>
        <v>43190.208333333328</v>
      </c>
      <c r="P674" t="b">
        <v>0</v>
      </c>
      <c r="Q674" t="b">
        <v>0</v>
      </c>
      <c r="R674" t="s">
        <v>33</v>
      </c>
      <c r="S674" t="str">
        <f>LEFT(R674,SEARCH("/",R674)-1)</f>
        <v>theater</v>
      </c>
      <c r="T674" t="str">
        <f>RIGHT(R674, LEN(R674)-SEARCH("/",R674))</f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>(E675/D675)*100</f>
        <v>43.660714285714285</v>
      </c>
      <c r="G675" t="s">
        <v>14</v>
      </c>
      <c r="H675">
        <v>58</v>
      </c>
      <c r="I675" s="6">
        <f>IFERROR(E675/H675,0)</f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>(((L675/60)/60)/24)+DATE(1970,1,1)</f>
        <v>42475.208333333328</v>
      </c>
      <c r="O675" s="10">
        <f>(((M675/60)/60)/24)+DATE(1970,1,1)</f>
        <v>42496.208333333328</v>
      </c>
      <c r="P675" t="b">
        <v>0</v>
      </c>
      <c r="Q675" t="b">
        <v>0</v>
      </c>
      <c r="R675" t="s">
        <v>60</v>
      </c>
      <c r="S675" t="str">
        <f>LEFT(R675,SEARCH("/",R675)-1)</f>
        <v>music</v>
      </c>
      <c r="T675" t="str">
        <f>RIGHT(R675, LEN(R675)-SEARCH("/",R675))</f>
        <v>indie rock</v>
      </c>
    </row>
    <row r="676" spans="1:20" hidden="1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>(E676/D676)*100</f>
        <v>33.53837141183363</v>
      </c>
      <c r="G676" t="s">
        <v>74</v>
      </c>
      <c r="H676">
        <v>1218</v>
      </c>
      <c r="I676" s="6">
        <f>IFERROR(E676/H676,0)</f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>(((L676/60)/60)/24)+DATE(1970,1,1)</f>
        <v>40774.208333333336</v>
      </c>
      <c r="O676" s="10">
        <f>(((M676/60)/60)/24)+DATE(1970,1,1)</f>
        <v>40821.208333333336</v>
      </c>
      <c r="P676" t="b">
        <v>0</v>
      </c>
      <c r="Q676" t="b">
        <v>0</v>
      </c>
      <c r="R676" t="s">
        <v>122</v>
      </c>
      <c r="S676" t="str">
        <f>LEFT(R676,SEARCH("/",R676)-1)</f>
        <v>photography</v>
      </c>
      <c r="T676" t="str">
        <f>RIGHT(R676, LEN(R676)-SEARCH("/",R676))</f>
        <v>photography books</v>
      </c>
    </row>
    <row r="677" spans="1:20" hidden="1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>(E677/D677)*100</f>
        <v>122.97938144329896</v>
      </c>
      <c r="G677" t="s">
        <v>20</v>
      </c>
      <c r="H677">
        <v>331</v>
      </c>
      <c r="I677" s="6">
        <f>IFERROR(E677/H677,0)</f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>(((L677/60)/60)/24)+DATE(1970,1,1)</f>
        <v>43719.208333333328</v>
      </c>
      <c r="O677" s="10">
        <f>(((M677/60)/60)/24)+DATE(1970,1,1)</f>
        <v>43726.208333333328</v>
      </c>
      <c r="P677" t="b">
        <v>0</v>
      </c>
      <c r="Q677" t="b">
        <v>0</v>
      </c>
      <c r="R677" t="s">
        <v>1029</v>
      </c>
      <c r="S677" t="str">
        <f>LEFT(R677,SEARCH("/",R677)-1)</f>
        <v>journalism</v>
      </c>
      <c r="T677" t="str">
        <f>RIGHT(R677, LEN(R677)-SEARCH("/",R677))</f>
        <v>audio</v>
      </c>
    </row>
    <row r="678" spans="1:20" hidden="1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>(E678/D678)*100</f>
        <v>189.74959871589084</v>
      </c>
      <c r="G678" t="s">
        <v>20</v>
      </c>
      <c r="H678">
        <v>1170</v>
      </c>
      <c r="I678" s="6">
        <f>IFERROR(E678/H678,0)</f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f>(((L678/60)/60)/24)+DATE(1970,1,1)</f>
        <v>41178.208333333336</v>
      </c>
      <c r="O678" s="10">
        <f>(((M678/60)/60)/24)+DATE(1970,1,1)</f>
        <v>41187.208333333336</v>
      </c>
      <c r="P678" t="b">
        <v>0</v>
      </c>
      <c r="Q678" t="b">
        <v>0</v>
      </c>
      <c r="R678" t="s">
        <v>122</v>
      </c>
      <c r="S678" t="str">
        <f>LEFT(R678,SEARCH("/",R678)-1)</f>
        <v>photography</v>
      </c>
      <c r="T678" t="str">
        <f>RIGHT(R678, LEN(R678)-SEARCH("/",R678))</f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>(E679/D679)*100</f>
        <v>83.622641509433961</v>
      </c>
      <c r="G679" t="s">
        <v>14</v>
      </c>
      <c r="H679">
        <v>111</v>
      </c>
      <c r="I679" s="6">
        <f>IFERROR(E679/H679,0)</f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>(((L679/60)/60)/24)+DATE(1970,1,1)</f>
        <v>42561.208333333328</v>
      </c>
      <c r="O679" s="10">
        <f>(((M679/60)/60)/24)+DATE(1970,1,1)</f>
        <v>42611.208333333328</v>
      </c>
      <c r="P679" t="b">
        <v>0</v>
      </c>
      <c r="Q679" t="b">
        <v>0</v>
      </c>
      <c r="R679" t="s">
        <v>119</v>
      </c>
      <c r="S679" t="str">
        <f>LEFT(R679,SEARCH("/",R679)-1)</f>
        <v>publishing</v>
      </c>
      <c r="T679" t="str">
        <f>RIGHT(R679, LEN(R679)-SEARCH("/",R679))</f>
        <v>fiction</v>
      </c>
    </row>
    <row r="680" spans="1:20" hidden="1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>(E680/D680)*100</f>
        <v>17.968844221105527</v>
      </c>
      <c r="G680" t="s">
        <v>74</v>
      </c>
      <c r="H680">
        <v>215</v>
      </c>
      <c r="I680" s="6">
        <f>IFERROR(E680/H680,0)</f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>(((L680/60)/60)/24)+DATE(1970,1,1)</f>
        <v>43484.25</v>
      </c>
      <c r="O680" s="10">
        <f>(((M680/60)/60)/24)+DATE(1970,1,1)</f>
        <v>43486.25</v>
      </c>
      <c r="P680" t="b">
        <v>0</v>
      </c>
      <c r="Q680" t="b">
        <v>0</v>
      </c>
      <c r="R680" t="s">
        <v>53</v>
      </c>
      <c r="S680" t="str">
        <f>LEFT(R680,SEARCH("/",R680)-1)</f>
        <v>film &amp; video</v>
      </c>
      <c r="T680" t="str">
        <f>RIGHT(R680, LEN(R680)-SEARCH("/",R680))</f>
        <v>drama</v>
      </c>
    </row>
    <row r="681" spans="1:20" hidden="1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>(E681/D681)*100</f>
        <v>1036.5</v>
      </c>
      <c r="G681" t="s">
        <v>20</v>
      </c>
      <c r="H681">
        <v>363</v>
      </c>
      <c r="I681" s="6">
        <f>IFERROR(E681/H681,0)</f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>(((L681/60)/60)/24)+DATE(1970,1,1)</f>
        <v>43756.208333333328</v>
      </c>
      <c r="O681" s="10">
        <f>(((M681/60)/60)/24)+DATE(1970,1,1)</f>
        <v>43761.208333333328</v>
      </c>
      <c r="P681" t="b">
        <v>0</v>
      </c>
      <c r="Q681" t="b">
        <v>1</v>
      </c>
      <c r="R681" t="s">
        <v>17</v>
      </c>
      <c r="S681" t="str">
        <f>LEFT(R681,SEARCH("/",R681)-1)</f>
        <v>food</v>
      </c>
      <c r="T681" t="str">
        <f>RIGHT(R681, LEN(R681)-SEARCH("/",R681))</f>
        <v>food trucks</v>
      </c>
    </row>
    <row r="682" spans="1:20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>(E682/D682)*100</f>
        <v>97.405219780219781</v>
      </c>
      <c r="G682" t="s">
        <v>14</v>
      </c>
      <c r="H682">
        <v>2955</v>
      </c>
      <c r="I682" s="6">
        <f>IFERROR(E682/H682,0)</f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>(((L682/60)/60)/24)+DATE(1970,1,1)</f>
        <v>43813.25</v>
      </c>
      <c r="O682" s="10">
        <f>(((M682/60)/60)/24)+DATE(1970,1,1)</f>
        <v>43815.25</v>
      </c>
      <c r="P682" t="b">
        <v>0</v>
      </c>
      <c r="Q682" t="b">
        <v>1</v>
      </c>
      <c r="R682" t="s">
        <v>292</v>
      </c>
      <c r="S682" t="str">
        <f>LEFT(R682,SEARCH("/",R682)-1)</f>
        <v>games</v>
      </c>
      <c r="T682" t="str">
        <f>RIGHT(R682, LEN(R682)-SEARCH("/",R682))</f>
        <v>mobile games</v>
      </c>
    </row>
    <row r="683" spans="1:20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>(E683/D683)*100</f>
        <v>86.386203150461711</v>
      </c>
      <c r="G683" t="s">
        <v>14</v>
      </c>
      <c r="H683">
        <v>1657</v>
      </c>
      <c r="I683" s="6">
        <f>IFERROR(E683/H683,0)</f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>(((L683/60)/60)/24)+DATE(1970,1,1)</f>
        <v>40898.25</v>
      </c>
      <c r="O683" s="10">
        <f>(((M683/60)/60)/24)+DATE(1970,1,1)</f>
        <v>40904.25</v>
      </c>
      <c r="P683" t="b">
        <v>0</v>
      </c>
      <c r="Q683" t="b">
        <v>0</v>
      </c>
      <c r="R683" t="s">
        <v>33</v>
      </c>
      <c r="S683" t="str">
        <f>LEFT(R683,SEARCH("/",R683)-1)</f>
        <v>theater</v>
      </c>
      <c r="T683" t="str">
        <f>RIGHT(R683, LEN(R683)-SEARCH("/",R683))</f>
        <v>plays</v>
      </c>
    </row>
    <row r="684" spans="1:20" hidden="1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>(E684/D684)*100</f>
        <v>150.16666666666666</v>
      </c>
      <c r="G684" t="s">
        <v>20</v>
      </c>
      <c r="H684">
        <v>103</v>
      </c>
      <c r="I684" s="6">
        <f>IFERROR(E684/H684,0)</f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>(((L684/60)/60)/24)+DATE(1970,1,1)</f>
        <v>41619.25</v>
      </c>
      <c r="O684" s="10">
        <f>(((M684/60)/60)/24)+DATE(1970,1,1)</f>
        <v>41628.25</v>
      </c>
      <c r="P684" t="b">
        <v>0</v>
      </c>
      <c r="Q684" t="b">
        <v>0</v>
      </c>
      <c r="R684" t="s">
        <v>33</v>
      </c>
      <c r="S684" t="str">
        <f>LEFT(R684,SEARCH("/",R684)-1)</f>
        <v>theater</v>
      </c>
      <c r="T684" t="str">
        <f>RIGHT(R684, LEN(R684)-SEARCH("/",R684))</f>
        <v>plays</v>
      </c>
    </row>
    <row r="685" spans="1:20" hidden="1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>(E685/D685)*100</f>
        <v>358.43478260869563</v>
      </c>
      <c r="G685" t="s">
        <v>20</v>
      </c>
      <c r="H685">
        <v>147</v>
      </c>
      <c r="I685" s="6">
        <f>IFERROR(E685/H685,0)</f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>(((L685/60)/60)/24)+DATE(1970,1,1)</f>
        <v>43359.208333333328</v>
      </c>
      <c r="O685" s="10">
        <f>(((M685/60)/60)/24)+DATE(1970,1,1)</f>
        <v>43361.208333333328</v>
      </c>
      <c r="P685" t="b">
        <v>0</v>
      </c>
      <c r="Q685" t="b">
        <v>0</v>
      </c>
      <c r="R685" t="s">
        <v>33</v>
      </c>
      <c r="S685" t="str">
        <f>LEFT(R685,SEARCH("/",R685)-1)</f>
        <v>theater</v>
      </c>
      <c r="T685" t="str">
        <f>RIGHT(R685, LEN(R685)-SEARCH("/",R685))</f>
        <v>plays</v>
      </c>
    </row>
    <row r="686" spans="1:20" hidden="1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>(E686/D686)*100</f>
        <v>542.85714285714289</v>
      </c>
      <c r="G686" t="s">
        <v>20</v>
      </c>
      <c r="H686">
        <v>110</v>
      </c>
      <c r="I686" s="6">
        <f>IFERROR(E686/H686,0)</f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>(((L686/60)/60)/24)+DATE(1970,1,1)</f>
        <v>40358.208333333336</v>
      </c>
      <c r="O686" s="10">
        <f>(((M686/60)/60)/24)+DATE(1970,1,1)</f>
        <v>40378.208333333336</v>
      </c>
      <c r="P686" t="b">
        <v>0</v>
      </c>
      <c r="Q686" t="b">
        <v>0</v>
      </c>
      <c r="R686" t="s">
        <v>68</v>
      </c>
      <c r="S686" t="str">
        <f>LEFT(R686,SEARCH("/",R686)-1)</f>
        <v>publishing</v>
      </c>
      <c r="T686" t="str">
        <f>RIGHT(R686, LEN(R686)-SEARCH("/",R686))</f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>(E687/D687)*100</f>
        <v>67.500714285714281</v>
      </c>
      <c r="G687" t="s">
        <v>14</v>
      </c>
      <c r="H687">
        <v>926</v>
      </c>
      <c r="I687" s="6">
        <f>IFERROR(E687/H687,0)</f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>(((L687/60)/60)/24)+DATE(1970,1,1)</f>
        <v>42239.208333333328</v>
      </c>
      <c r="O687" s="10">
        <f>(((M687/60)/60)/24)+DATE(1970,1,1)</f>
        <v>42263.208333333328</v>
      </c>
      <c r="P687" t="b">
        <v>0</v>
      </c>
      <c r="Q687" t="b">
        <v>0</v>
      </c>
      <c r="R687" t="s">
        <v>33</v>
      </c>
      <c r="S687" t="str">
        <f>LEFT(R687,SEARCH("/",R687)-1)</f>
        <v>theater</v>
      </c>
      <c r="T687" t="str">
        <f>RIGHT(R687, LEN(R687)-SEARCH("/",R687))</f>
        <v>plays</v>
      </c>
    </row>
    <row r="688" spans="1:20" hidden="1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>(E688/D688)*100</f>
        <v>191.74666666666667</v>
      </c>
      <c r="G688" t="s">
        <v>20</v>
      </c>
      <c r="H688">
        <v>134</v>
      </c>
      <c r="I688" s="6">
        <f>IFERROR(E688/H688,0)</f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>(((L688/60)/60)/24)+DATE(1970,1,1)</f>
        <v>43186.208333333328</v>
      </c>
      <c r="O688" s="10">
        <f>(((M688/60)/60)/24)+DATE(1970,1,1)</f>
        <v>43197.208333333328</v>
      </c>
      <c r="P688" t="b">
        <v>0</v>
      </c>
      <c r="Q688" t="b">
        <v>0</v>
      </c>
      <c r="R688" t="s">
        <v>65</v>
      </c>
      <c r="S688" t="str">
        <f>LEFT(R688,SEARCH("/",R688)-1)</f>
        <v>technology</v>
      </c>
      <c r="T688" t="str">
        <f>RIGHT(R688, LEN(R688)-SEARCH("/",R688))</f>
        <v>wearables</v>
      </c>
    </row>
    <row r="689" spans="1:20" hidden="1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>(E689/D689)*100</f>
        <v>932</v>
      </c>
      <c r="G689" t="s">
        <v>20</v>
      </c>
      <c r="H689">
        <v>269</v>
      </c>
      <c r="I689" s="6">
        <f>IFERROR(E689/H689,0)</f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>(((L689/60)/60)/24)+DATE(1970,1,1)</f>
        <v>42806.25</v>
      </c>
      <c r="O689" s="10">
        <f>(((M689/60)/60)/24)+DATE(1970,1,1)</f>
        <v>42809.208333333328</v>
      </c>
      <c r="P689" t="b">
        <v>0</v>
      </c>
      <c r="Q689" t="b">
        <v>0</v>
      </c>
      <c r="R689" t="s">
        <v>33</v>
      </c>
      <c r="S689" t="str">
        <f>LEFT(R689,SEARCH("/",R689)-1)</f>
        <v>theater</v>
      </c>
      <c r="T689" t="str">
        <f>RIGHT(R689, LEN(R689)-SEARCH("/",R689))</f>
        <v>plays</v>
      </c>
    </row>
    <row r="690" spans="1:20" hidden="1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>(E690/D690)*100</f>
        <v>429.27586206896552</v>
      </c>
      <c r="G690" t="s">
        <v>20</v>
      </c>
      <c r="H690">
        <v>175</v>
      </c>
      <c r="I690" s="6">
        <f>IFERROR(E690/H690,0)</f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f>(((L690/60)/60)/24)+DATE(1970,1,1)</f>
        <v>43475.25</v>
      </c>
      <c r="O690" s="10">
        <f>(((M690/60)/60)/24)+DATE(1970,1,1)</f>
        <v>43491.25</v>
      </c>
      <c r="P690" t="b">
        <v>0</v>
      </c>
      <c r="Q690" t="b">
        <v>1</v>
      </c>
      <c r="R690" t="s">
        <v>269</v>
      </c>
      <c r="S690" t="str">
        <f>LEFT(R690,SEARCH("/",R690)-1)</f>
        <v>film &amp; video</v>
      </c>
      <c r="T690" t="str">
        <f>RIGHT(R690, LEN(R690)-SEARCH("/",R690))</f>
        <v>television</v>
      </c>
    </row>
    <row r="691" spans="1:20" hidden="1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>(E691/D691)*100</f>
        <v>100.65753424657535</v>
      </c>
      <c r="G691" t="s">
        <v>20</v>
      </c>
      <c r="H691">
        <v>69</v>
      </c>
      <c r="I691" s="6">
        <f>IFERROR(E691/H691,0)</f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f>(((L691/60)/60)/24)+DATE(1970,1,1)</f>
        <v>41576.208333333336</v>
      </c>
      <c r="O691" s="10">
        <f>(((M691/60)/60)/24)+DATE(1970,1,1)</f>
        <v>41588.25</v>
      </c>
      <c r="P691" t="b">
        <v>0</v>
      </c>
      <c r="Q691" t="b">
        <v>0</v>
      </c>
      <c r="R691" t="s">
        <v>28</v>
      </c>
      <c r="S691" t="str">
        <f>LEFT(R691,SEARCH("/",R691)-1)</f>
        <v>technology</v>
      </c>
      <c r="T691" t="str">
        <f>RIGHT(R691, LEN(R691)-SEARCH("/",R691))</f>
        <v>web</v>
      </c>
    </row>
    <row r="692" spans="1:20" hidden="1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>(E692/D692)*100</f>
        <v>226.61111111111109</v>
      </c>
      <c r="G692" t="s">
        <v>20</v>
      </c>
      <c r="H692">
        <v>190</v>
      </c>
      <c r="I692" s="6">
        <f>IFERROR(E692/H692,0)</f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f>(((L692/60)/60)/24)+DATE(1970,1,1)</f>
        <v>40874.25</v>
      </c>
      <c r="O692" s="10">
        <f>(((M692/60)/60)/24)+DATE(1970,1,1)</f>
        <v>40880.25</v>
      </c>
      <c r="P692" t="b">
        <v>0</v>
      </c>
      <c r="Q692" t="b">
        <v>1</v>
      </c>
      <c r="R692" t="s">
        <v>42</v>
      </c>
      <c r="S692" t="str">
        <f>LEFT(R692,SEARCH("/",R692)-1)</f>
        <v>film &amp; video</v>
      </c>
      <c r="T692" t="str">
        <f>RIGHT(R692, LEN(R692)-SEARCH("/",R692))</f>
        <v>documentary</v>
      </c>
    </row>
    <row r="693" spans="1:20" hidden="1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>(E693/D693)*100</f>
        <v>142.38</v>
      </c>
      <c r="G693" t="s">
        <v>20</v>
      </c>
      <c r="H693">
        <v>237</v>
      </c>
      <c r="I693" s="6">
        <f>IFERROR(E693/H693,0)</f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>(((L693/60)/60)/24)+DATE(1970,1,1)</f>
        <v>41185.208333333336</v>
      </c>
      <c r="O693" s="10">
        <f>(((M693/60)/60)/24)+DATE(1970,1,1)</f>
        <v>41202.208333333336</v>
      </c>
      <c r="P693" t="b">
        <v>1</v>
      </c>
      <c r="Q693" t="b">
        <v>1</v>
      </c>
      <c r="R693" t="s">
        <v>42</v>
      </c>
      <c r="S693" t="str">
        <f>LEFT(R693,SEARCH("/",R693)-1)</f>
        <v>film &amp; video</v>
      </c>
      <c r="T693" t="str">
        <f>RIGHT(R693, LEN(R693)-SEARCH("/",R693))</f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>(E694/D694)*100</f>
        <v>90.633333333333326</v>
      </c>
      <c r="G694" t="s">
        <v>14</v>
      </c>
      <c r="H694">
        <v>77</v>
      </c>
      <c r="I694" s="6">
        <f>IFERROR(E694/H694,0)</f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>(((L694/60)/60)/24)+DATE(1970,1,1)</f>
        <v>43655.208333333328</v>
      </c>
      <c r="O694" s="10">
        <f>(((M694/60)/60)/24)+DATE(1970,1,1)</f>
        <v>43673.208333333328</v>
      </c>
      <c r="P694" t="b">
        <v>0</v>
      </c>
      <c r="Q694" t="b">
        <v>0</v>
      </c>
      <c r="R694" t="s">
        <v>23</v>
      </c>
      <c r="S694" t="str">
        <f>LEFT(R694,SEARCH("/",R694)-1)</f>
        <v>music</v>
      </c>
      <c r="T694" t="str">
        <f>RIGHT(R694, LEN(R694)-SEARCH("/",R694))</f>
        <v>rock</v>
      </c>
    </row>
    <row r="695" spans="1:20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>(E695/D695)*100</f>
        <v>63.966740576496676</v>
      </c>
      <c r="G695" t="s">
        <v>14</v>
      </c>
      <c r="H695">
        <v>1748</v>
      </c>
      <c r="I695" s="6">
        <f>IFERROR(E695/H695,0)</f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>(((L695/60)/60)/24)+DATE(1970,1,1)</f>
        <v>43025.208333333328</v>
      </c>
      <c r="O695" s="10">
        <f>(((M695/60)/60)/24)+DATE(1970,1,1)</f>
        <v>43042.208333333328</v>
      </c>
      <c r="P695" t="b">
        <v>0</v>
      </c>
      <c r="Q695" t="b">
        <v>0</v>
      </c>
      <c r="R695" t="s">
        <v>33</v>
      </c>
      <c r="S695" t="str">
        <f>LEFT(R695,SEARCH("/",R695)-1)</f>
        <v>theater</v>
      </c>
      <c r="T695" t="str">
        <f>RIGHT(R695, LEN(R695)-SEARCH("/",R695))</f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>(E696/D696)*100</f>
        <v>84.131868131868131</v>
      </c>
      <c r="G696" t="s">
        <v>14</v>
      </c>
      <c r="H696">
        <v>79</v>
      </c>
      <c r="I696" s="6">
        <f>IFERROR(E696/H696,0)</f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>(((L696/60)/60)/24)+DATE(1970,1,1)</f>
        <v>43066.25</v>
      </c>
      <c r="O696" s="10">
        <f>(((M696/60)/60)/24)+DATE(1970,1,1)</f>
        <v>43103.25</v>
      </c>
      <c r="P696" t="b">
        <v>0</v>
      </c>
      <c r="Q696" t="b">
        <v>0</v>
      </c>
      <c r="R696" t="s">
        <v>33</v>
      </c>
      <c r="S696" t="str">
        <f>LEFT(R696,SEARCH("/",R696)-1)</f>
        <v>theater</v>
      </c>
      <c r="T696" t="str">
        <f>RIGHT(R696, LEN(R696)-SEARCH("/",R696))</f>
        <v>plays</v>
      </c>
    </row>
    <row r="697" spans="1:20" hidden="1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>(E697/D697)*100</f>
        <v>133.93478260869566</v>
      </c>
      <c r="G697" t="s">
        <v>20</v>
      </c>
      <c r="H697">
        <v>196</v>
      </c>
      <c r="I697" s="6">
        <f>IFERROR(E697/H697,0)</f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>(((L697/60)/60)/24)+DATE(1970,1,1)</f>
        <v>42322.25</v>
      </c>
      <c r="O697" s="10">
        <f>(((M697/60)/60)/24)+DATE(1970,1,1)</f>
        <v>42338.25</v>
      </c>
      <c r="P697" t="b">
        <v>1</v>
      </c>
      <c r="Q697" t="b">
        <v>0</v>
      </c>
      <c r="R697" t="s">
        <v>23</v>
      </c>
      <c r="S697" t="str">
        <f>LEFT(R697,SEARCH("/",R697)-1)</f>
        <v>music</v>
      </c>
      <c r="T697" t="str">
        <f>RIGHT(R697, LEN(R697)-SEARCH("/",R697))</f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>(E698/D698)*100</f>
        <v>59.042047531992694</v>
      </c>
      <c r="G698" t="s">
        <v>14</v>
      </c>
      <c r="H698">
        <v>889</v>
      </c>
      <c r="I698" s="6">
        <f>IFERROR(E698/H698,0)</f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>(((L698/60)/60)/24)+DATE(1970,1,1)</f>
        <v>42114.208333333328</v>
      </c>
      <c r="O698" s="10">
        <f>(((M698/60)/60)/24)+DATE(1970,1,1)</f>
        <v>42115.208333333328</v>
      </c>
      <c r="P698" t="b">
        <v>0</v>
      </c>
      <c r="Q698" t="b">
        <v>1</v>
      </c>
      <c r="R698" t="s">
        <v>33</v>
      </c>
      <c r="S698" t="str">
        <f>LEFT(R698,SEARCH("/",R698)-1)</f>
        <v>theater</v>
      </c>
      <c r="T698" t="str">
        <f>RIGHT(R698, LEN(R698)-SEARCH("/",R698))</f>
        <v>plays</v>
      </c>
    </row>
    <row r="699" spans="1:20" hidden="1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>(E699/D699)*100</f>
        <v>152.80062063615205</v>
      </c>
      <c r="G699" t="s">
        <v>20</v>
      </c>
      <c r="H699">
        <v>7295</v>
      </c>
      <c r="I699" s="6">
        <f>IFERROR(E699/H699,0)</f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>(((L699/60)/60)/24)+DATE(1970,1,1)</f>
        <v>43190.208333333328</v>
      </c>
      <c r="O699" s="10">
        <f>(((M699/60)/60)/24)+DATE(1970,1,1)</f>
        <v>43192.208333333328</v>
      </c>
      <c r="P699" t="b">
        <v>0</v>
      </c>
      <c r="Q699" t="b">
        <v>0</v>
      </c>
      <c r="R699" t="s">
        <v>50</v>
      </c>
      <c r="S699" t="str">
        <f>LEFT(R699,SEARCH("/",R699)-1)</f>
        <v>music</v>
      </c>
      <c r="T699" t="str">
        <f>RIGHT(R699, LEN(R699)-SEARCH("/",R699))</f>
        <v>electric music</v>
      </c>
    </row>
    <row r="700" spans="1:20" hidden="1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>(E700/D700)*100</f>
        <v>446.69121140142522</v>
      </c>
      <c r="G700" t="s">
        <v>20</v>
      </c>
      <c r="H700">
        <v>2893</v>
      </c>
      <c r="I700" s="6">
        <f>IFERROR(E700/H700,0)</f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>(((L700/60)/60)/24)+DATE(1970,1,1)</f>
        <v>40871.25</v>
      </c>
      <c r="O700" s="10">
        <f>(((M700/60)/60)/24)+DATE(1970,1,1)</f>
        <v>40885.25</v>
      </c>
      <c r="P700" t="b">
        <v>0</v>
      </c>
      <c r="Q700" t="b">
        <v>0</v>
      </c>
      <c r="R700" t="s">
        <v>65</v>
      </c>
      <c r="S700" t="str">
        <f>LEFT(R700,SEARCH("/",R700)-1)</f>
        <v>technology</v>
      </c>
      <c r="T700" t="str">
        <f>RIGHT(R700, LEN(R700)-SEARCH("/",R700))</f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>(E701/D701)*100</f>
        <v>84.391891891891888</v>
      </c>
      <c r="G701" t="s">
        <v>14</v>
      </c>
      <c r="H701">
        <v>56</v>
      </c>
      <c r="I701" s="6">
        <f>IFERROR(E701/H701,0)</f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>(((L701/60)/60)/24)+DATE(1970,1,1)</f>
        <v>43641.208333333328</v>
      </c>
      <c r="O701" s="10">
        <f>(((M701/60)/60)/24)+DATE(1970,1,1)</f>
        <v>43642.208333333328</v>
      </c>
      <c r="P701" t="b">
        <v>0</v>
      </c>
      <c r="Q701" t="b">
        <v>0</v>
      </c>
      <c r="R701" t="s">
        <v>53</v>
      </c>
      <c r="S701" t="str">
        <f>LEFT(R701,SEARCH("/",R701)-1)</f>
        <v>film &amp; video</v>
      </c>
      <c r="T701" t="str">
        <f>RIGHT(R701, LEN(R701)-SEARCH("/",R701))</f>
        <v>drama</v>
      </c>
    </row>
    <row r="702" spans="1:20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>(E702/D702)*100</f>
        <v>3</v>
      </c>
      <c r="G702" t="s">
        <v>14</v>
      </c>
      <c r="H702">
        <v>1</v>
      </c>
      <c r="I702" s="6">
        <f>IFERROR(E702/H702,0)</f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>(((L702/60)/60)/24)+DATE(1970,1,1)</f>
        <v>40203.25</v>
      </c>
      <c r="O702" s="10">
        <f>(((M702/60)/60)/24)+DATE(1970,1,1)</f>
        <v>40218.25</v>
      </c>
      <c r="P702" t="b">
        <v>0</v>
      </c>
      <c r="Q702" t="b">
        <v>0</v>
      </c>
      <c r="R702" t="s">
        <v>65</v>
      </c>
      <c r="S702" t="str">
        <f>LEFT(R702,SEARCH("/",R702)-1)</f>
        <v>technology</v>
      </c>
      <c r="T702" t="str">
        <f>RIGHT(R702, LEN(R702)-SEARCH("/",R702))</f>
        <v>wearables</v>
      </c>
    </row>
    <row r="703" spans="1:20" hidden="1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>(E703/D703)*100</f>
        <v>175.02692307692308</v>
      </c>
      <c r="G703" t="s">
        <v>20</v>
      </c>
      <c r="H703">
        <v>820</v>
      </c>
      <c r="I703" s="6">
        <f>IFERROR(E703/H703,0)</f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>(((L703/60)/60)/24)+DATE(1970,1,1)</f>
        <v>40629.208333333336</v>
      </c>
      <c r="O703" s="10">
        <f>(((M703/60)/60)/24)+DATE(1970,1,1)</f>
        <v>40636.208333333336</v>
      </c>
      <c r="P703" t="b">
        <v>1</v>
      </c>
      <c r="Q703" t="b">
        <v>0</v>
      </c>
      <c r="R703" t="s">
        <v>33</v>
      </c>
      <c r="S703" t="str">
        <f>LEFT(R703,SEARCH("/",R703)-1)</f>
        <v>theater</v>
      </c>
      <c r="T703" t="str">
        <f>RIGHT(R703, LEN(R703)-SEARCH("/",R703))</f>
        <v>plays</v>
      </c>
    </row>
    <row r="704" spans="1:20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>(E704/D704)*100</f>
        <v>54.137931034482754</v>
      </c>
      <c r="G704" t="s">
        <v>14</v>
      </c>
      <c r="H704">
        <v>83</v>
      </c>
      <c r="I704" s="6">
        <f>IFERROR(E704/H704,0)</f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>(((L704/60)/60)/24)+DATE(1970,1,1)</f>
        <v>41477.208333333336</v>
      </c>
      <c r="O704" s="10">
        <f>(((M704/60)/60)/24)+DATE(1970,1,1)</f>
        <v>41482.208333333336</v>
      </c>
      <c r="P704" t="b">
        <v>0</v>
      </c>
      <c r="Q704" t="b">
        <v>0</v>
      </c>
      <c r="R704" t="s">
        <v>65</v>
      </c>
      <c r="S704" t="str">
        <f>LEFT(R704,SEARCH("/",R704)-1)</f>
        <v>technology</v>
      </c>
      <c r="T704" t="str">
        <f>RIGHT(R704, LEN(R704)-SEARCH("/",R704))</f>
        <v>wearables</v>
      </c>
    </row>
    <row r="705" spans="1:20" hidden="1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>(E705/D705)*100</f>
        <v>311.87381703470032</v>
      </c>
      <c r="G705" t="s">
        <v>20</v>
      </c>
      <c r="H705">
        <v>2038</v>
      </c>
      <c r="I705" s="6">
        <f>IFERROR(E705/H705,0)</f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>(((L705/60)/60)/24)+DATE(1970,1,1)</f>
        <v>41020.208333333336</v>
      </c>
      <c r="O705" s="10">
        <f>(((M705/60)/60)/24)+DATE(1970,1,1)</f>
        <v>41037.208333333336</v>
      </c>
      <c r="P705" t="b">
        <v>1</v>
      </c>
      <c r="Q705" t="b">
        <v>1</v>
      </c>
      <c r="R705" t="s">
        <v>206</v>
      </c>
      <c r="S705" t="str">
        <f>LEFT(R705,SEARCH("/",R705)-1)</f>
        <v>publishing</v>
      </c>
      <c r="T705" t="str">
        <f>RIGHT(R705, LEN(R705)-SEARCH("/",R705))</f>
        <v>translations</v>
      </c>
    </row>
    <row r="706" spans="1:20" hidden="1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>(E706/D706)*100</f>
        <v>122.78160919540231</v>
      </c>
      <c r="G706" t="s">
        <v>20</v>
      </c>
      <c r="H706">
        <v>116</v>
      </c>
      <c r="I706" s="6">
        <f>IFERROR(E706/H706,0)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f>(((L706/60)/60)/24)+DATE(1970,1,1)</f>
        <v>42555.208333333328</v>
      </c>
      <c r="O706" s="10">
        <f>(((M706/60)/60)/24)+DATE(1970,1,1)</f>
        <v>42570.208333333328</v>
      </c>
      <c r="P706" t="b">
        <v>0</v>
      </c>
      <c r="Q706" t="b">
        <v>0</v>
      </c>
      <c r="R706" t="s">
        <v>71</v>
      </c>
      <c r="S706" t="str">
        <f>LEFT(R706,SEARCH("/",R706)-1)</f>
        <v>film &amp; video</v>
      </c>
      <c r="T706" t="str">
        <f>RIGHT(R706, LEN(R706)-SEARCH("/",R706))</f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>(E707/D707)*100</f>
        <v>99.026517383618156</v>
      </c>
      <c r="G707" t="s">
        <v>14</v>
      </c>
      <c r="H707">
        <v>2025</v>
      </c>
      <c r="I707" s="6">
        <f>IFERROR(E707/H707,0)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>(((L707/60)/60)/24)+DATE(1970,1,1)</f>
        <v>41619.25</v>
      </c>
      <c r="O707" s="10">
        <f>(((M707/60)/60)/24)+DATE(1970,1,1)</f>
        <v>41623.25</v>
      </c>
      <c r="P707" t="b">
        <v>0</v>
      </c>
      <c r="Q707" t="b">
        <v>0</v>
      </c>
      <c r="R707" t="s">
        <v>68</v>
      </c>
      <c r="S707" t="str">
        <f>LEFT(R707,SEARCH("/",R707)-1)</f>
        <v>publishing</v>
      </c>
      <c r="T707" t="str">
        <f>RIGHT(R707, LEN(R707)-SEARCH("/",R707))</f>
        <v>nonfiction</v>
      </c>
    </row>
    <row r="708" spans="1:20" hidden="1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>(E708/D708)*100</f>
        <v>127.84686346863469</v>
      </c>
      <c r="G708" t="s">
        <v>20</v>
      </c>
      <c r="H708">
        <v>1345</v>
      </c>
      <c r="I708" s="6">
        <f>IFERROR(E708/H708,0)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>(((L708/60)/60)/24)+DATE(1970,1,1)</f>
        <v>43471.25</v>
      </c>
      <c r="O708" s="10">
        <f>(((M708/60)/60)/24)+DATE(1970,1,1)</f>
        <v>43479.25</v>
      </c>
      <c r="P708" t="b">
        <v>0</v>
      </c>
      <c r="Q708" t="b">
        <v>1</v>
      </c>
      <c r="R708" t="s">
        <v>28</v>
      </c>
      <c r="S708" t="str">
        <f>LEFT(R708,SEARCH("/",R708)-1)</f>
        <v>technology</v>
      </c>
      <c r="T708" t="str">
        <f>RIGHT(R708, LEN(R708)-SEARCH("/",R708))</f>
        <v>web</v>
      </c>
    </row>
    <row r="709" spans="1:20" hidden="1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>(E709/D709)*100</f>
        <v>158.61643835616439</v>
      </c>
      <c r="G709" t="s">
        <v>20</v>
      </c>
      <c r="H709">
        <v>168</v>
      </c>
      <c r="I709" s="6">
        <f>IFERROR(E709/H709,0)</f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>(((L709/60)/60)/24)+DATE(1970,1,1)</f>
        <v>43442.25</v>
      </c>
      <c r="O709" s="10">
        <f>(((M709/60)/60)/24)+DATE(1970,1,1)</f>
        <v>43478.25</v>
      </c>
      <c r="P709" t="b">
        <v>0</v>
      </c>
      <c r="Q709" t="b">
        <v>0</v>
      </c>
      <c r="R709" t="s">
        <v>53</v>
      </c>
      <c r="S709" t="str">
        <f>LEFT(R709,SEARCH("/",R709)-1)</f>
        <v>film &amp; video</v>
      </c>
      <c r="T709" t="str">
        <f>RIGHT(R709, LEN(R709)-SEARCH("/",R709))</f>
        <v>drama</v>
      </c>
    </row>
    <row r="710" spans="1:20" hidden="1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>(E710/D710)*100</f>
        <v>707.05882352941171</v>
      </c>
      <c r="G710" t="s">
        <v>20</v>
      </c>
      <c r="H710">
        <v>137</v>
      </c>
      <c r="I710" s="6">
        <f>IFERROR(E710/H710,0)</f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>(((L710/60)/60)/24)+DATE(1970,1,1)</f>
        <v>42877.208333333328</v>
      </c>
      <c r="O710" s="10">
        <f>(((M710/60)/60)/24)+DATE(1970,1,1)</f>
        <v>42887.208333333328</v>
      </c>
      <c r="P710" t="b">
        <v>0</v>
      </c>
      <c r="Q710" t="b">
        <v>0</v>
      </c>
      <c r="R710" t="s">
        <v>33</v>
      </c>
      <c r="S710" t="str">
        <f>LEFT(R710,SEARCH("/",R710)-1)</f>
        <v>theater</v>
      </c>
      <c r="T710" t="str">
        <f>RIGHT(R710, LEN(R710)-SEARCH("/",R710))</f>
        <v>plays</v>
      </c>
    </row>
    <row r="711" spans="1:20" hidden="1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>(E711/D711)*100</f>
        <v>142.38775510204081</v>
      </c>
      <c r="G711" t="s">
        <v>20</v>
      </c>
      <c r="H711">
        <v>186</v>
      </c>
      <c r="I711" s="6">
        <f>IFERROR(E711/H711,0)</f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>(((L711/60)/60)/24)+DATE(1970,1,1)</f>
        <v>41018.208333333336</v>
      </c>
      <c r="O711" s="10">
        <f>(((M711/60)/60)/24)+DATE(1970,1,1)</f>
        <v>41025.208333333336</v>
      </c>
      <c r="P711" t="b">
        <v>0</v>
      </c>
      <c r="Q711" t="b">
        <v>0</v>
      </c>
      <c r="R711" t="s">
        <v>33</v>
      </c>
      <c r="S711" t="str">
        <f>LEFT(R711,SEARCH("/",R711)-1)</f>
        <v>theater</v>
      </c>
      <c r="T711" t="str">
        <f>RIGHT(R711, LEN(R711)-SEARCH("/",R711))</f>
        <v>plays</v>
      </c>
    </row>
    <row r="712" spans="1:20" hidden="1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>(E712/D712)*100</f>
        <v>147.86046511627907</v>
      </c>
      <c r="G712" t="s">
        <v>20</v>
      </c>
      <c r="H712">
        <v>125</v>
      </c>
      <c r="I712" s="6">
        <f>IFERROR(E712/H712,0)</f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>(((L712/60)/60)/24)+DATE(1970,1,1)</f>
        <v>43295.208333333328</v>
      </c>
      <c r="O712" s="10">
        <f>(((M712/60)/60)/24)+DATE(1970,1,1)</f>
        <v>43302.208333333328</v>
      </c>
      <c r="P712" t="b">
        <v>0</v>
      </c>
      <c r="Q712" t="b">
        <v>1</v>
      </c>
      <c r="R712" t="s">
        <v>33</v>
      </c>
      <c r="S712" t="str">
        <f>LEFT(R712,SEARCH("/",R712)-1)</f>
        <v>theater</v>
      </c>
      <c r="T712" t="str">
        <f>RIGHT(R712, LEN(R712)-SEARCH("/",R712))</f>
        <v>plays</v>
      </c>
    </row>
    <row r="713" spans="1:20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>(E713/D713)*100</f>
        <v>20.322580645161288</v>
      </c>
      <c r="G713" t="s">
        <v>14</v>
      </c>
      <c r="H713">
        <v>14</v>
      </c>
      <c r="I713" s="6">
        <f>IFERROR(E713/H713,0)</f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>(((L713/60)/60)/24)+DATE(1970,1,1)</f>
        <v>42393.25</v>
      </c>
      <c r="O713" s="10">
        <f>(((M713/60)/60)/24)+DATE(1970,1,1)</f>
        <v>42395.25</v>
      </c>
      <c r="P713" t="b">
        <v>1</v>
      </c>
      <c r="Q713" t="b">
        <v>1</v>
      </c>
      <c r="R713" t="s">
        <v>33</v>
      </c>
      <c r="S713" t="str">
        <f>LEFT(R713,SEARCH("/",R713)-1)</f>
        <v>theater</v>
      </c>
      <c r="T713" t="str">
        <f>RIGHT(R713, LEN(R713)-SEARCH("/",R713))</f>
        <v>plays</v>
      </c>
    </row>
    <row r="714" spans="1:20" hidden="1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>(E714/D714)*100</f>
        <v>1840.625</v>
      </c>
      <c r="G714" t="s">
        <v>20</v>
      </c>
      <c r="H714">
        <v>202</v>
      </c>
      <c r="I714" s="6">
        <f>IFERROR(E714/H714,0)</f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f>(((L714/60)/60)/24)+DATE(1970,1,1)</f>
        <v>42559.208333333328</v>
      </c>
      <c r="O714" s="10">
        <f>(((M714/60)/60)/24)+DATE(1970,1,1)</f>
        <v>42600.208333333328</v>
      </c>
      <c r="P714" t="b">
        <v>0</v>
      </c>
      <c r="Q714" t="b">
        <v>0</v>
      </c>
      <c r="R714" t="s">
        <v>33</v>
      </c>
      <c r="S714" t="str">
        <f>LEFT(R714,SEARCH("/",R714)-1)</f>
        <v>theater</v>
      </c>
      <c r="T714" t="str">
        <f>RIGHT(R714, LEN(R714)-SEARCH("/",R714))</f>
        <v>plays</v>
      </c>
    </row>
    <row r="715" spans="1:20" hidden="1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>(E715/D715)*100</f>
        <v>161.94202898550725</v>
      </c>
      <c r="G715" t="s">
        <v>20</v>
      </c>
      <c r="H715">
        <v>103</v>
      </c>
      <c r="I715" s="6">
        <f>IFERROR(E715/H715,0)</f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>(((L715/60)/60)/24)+DATE(1970,1,1)</f>
        <v>42604.208333333328</v>
      </c>
      <c r="O715" s="10">
        <f>(((M715/60)/60)/24)+DATE(1970,1,1)</f>
        <v>42616.208333333328</v>
      </c>
      <c r="P715" t="b">
        <v>0</v>
      </c>
      <c r="Q715" t="b">
        <v>0</v>
      </c>
      <c r="R715" t="s">
        <v>133</v>
      </c>
      <c r="S715" t="str">
        <f>LEFT(R715,SEARCH("/",R715)-1)</f>
        <v>publishing</v>
      </c>
      <c r="T715" t="str">
        <f>RIGHT(R715, LEN(R715)-SEARCH("/",R715))</f>
        <v>radio &amp; podcasts</v>
      </c>
    </row>
    <row r="716" spans="1:20" hidden="1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>(E716/D716)*100</f>
        <v>472.82077922077923</v>
      </c>
      <c r="G716" t="s">
        <v>20</v>
      </c>
      <c r="H716">
        <v>1785</v>
      </c>
      <c r="I716" s="6">
        <f>IFERROR(E716/H716,0)</f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f>(((L716/60)/60)/24)+DATE(1970,1,1)</f>
        <v>41870.208333333336</v>
      </c>
      <c r="O716" s="10">
        <f>(((M716/60)/60)/24)+DATE(1970,1,1)</f>
        <v>41871.208333333336</v>
      </c>
      <c r="P716" t="b">
        <v>0</v>
      </c>
      <c r="Q716" t="b">
        <v>0</v>
      </c>
      <c r="R716" t="s">
        <v>23</v>
      </c>
      <c r="S716" t="str">
        <f>LEFT(R716,SEARCH("/",R716)-1)</f>
        <v>music</v>
      </c>
      <c r="T716" t="str">
        <f>RIGHT(R716, LEN(R716)-SEARCH("/",R716))</f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>(E717/D717)*100</f>
        <v>24.466101694915253</v>
      </c>
      <c r="G717" t="s">
        <v>14</v>
      </c>
      <c r="H717">
        <v>656</v>
      </c>
      <c r="I717" s="6">
        <f>IFERROR(E717/H717,0)</f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>(((L717/60)/60)/24)+DATE(1970,1,1)</f>
        <v>40397.208333333336</v>
      </c>
      <c r="O717" s="10">
        <f>(((M717/60)/60)/24)+DATE(1970,1,1)</f>
        <v>40402.208333333336</v>
      </c>
      <c r="P717" t="b">
        <v>0</v>
      </c>
      <c r="Q717" t="b">
        <v>0</v>
      </c>
      <c r="R717" t="s">
        <v>292</v>
      </c>
      <c r="S717" t="str">
        <f>LEFT(R717,SEARCH("/",R717)-1)</f>
        <v>games</v>
      </c>
      <c r="T717" t="str">
        <f>RIGHT(R717, LEN(R717)-SEARCH("/",R717))</f>
        <v>mobile games</v>
      </c>
    </row>
    <row r="718" spans="1:20" hidden="1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>(E718/D718)*100</f>
        <v>517.65</v>
      </c>
      <c r="G718" t="s">
        <v>20</v>
      </c>
      <c r="H718">
        <v>157</v>
      </c>
      <c r="I718" s="6">
        <f>IFERROR(E718/H718,0)</f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>(((L718/60)/60)/24)+DATE(1970,1,1)</f>
        <v>41465.208333333336</v>
      </c>
      <c r="O718" s="10">
        <f>(((M718/60)/60)/24)+DATE(1970,1,1)</f>
        <v>41493.208333333336</v>
      </c>
      <c r="P718" t="b">
        <v>0</v>
      </c>
      <c r="Q718" t="b">
        <v>1</v>
      </c>
      <c r="R718" t="s">
        <v>33</v>
      </c>
      <c r="S718" t="str">
        <f>LEFT(R718,SEARCH("/",R718)-1)</f>
        <v>theater</v>
      </c>
      <c r="T718" t="str">
        <f>RIGHT(R718, LEN(R718)-SEARCH("/",R718))</f>
        <v>plays</v>
      </c>
    </row>
    <row r="719" spans="1:20" hidden="1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>(E719/D719)*100</f>
        <v>247.64285714285714</v>
      </c>
      <c r="G719" t="s">
        <v>20</v>
      </c>
      <c r="H719">
        <v>555</v>
      </c>
      <c r="I719" s="6">
        <f>IFERROR(E719/H719,0)</f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f>(((L719/60)/60)/24)+DATE(1970,1,1)</f>
        <v>40777.208333333336</v>
      </c>
      <c r="O719" s="10">
        <f>(((M719/60)/60)/24)+DATE(1970,1,1)</f>
        <v>40798.208333333336</v>
      </c>
      <c r="P719" t="b">
        <v>0</v>
      </c>
      <c r="Q719" t="b">
        <v>0</v>
      </c>
      <c r="R719" t="s">
        <v>42</v>
      </c>
      <c r="S719" t="str">
        <f>LEFT(R719,SEARCH("/",R719)-1)</f>
        <v>film &amp; video</v>
      </c>
      <c r="T719" t="str">
        <f>RIGHT(R719, LEN(R719)-SEARCH("/",R719))</f>
        <v>documentary</v>
      </c>
    </row>
    <row r="720" spans="1:20" hidden="1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>(E720/D720)*100</f>
        <v>100.20481927710843</v>
      </c>
      <c r="G720" t="s">
        <v>20</v>
      </c>
      <c r="H720">
        <v>297</v>
      </c>
      <c r="I720" s="6">
        <f>IFERROR(E720/H720,0)</f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>(((L720/60)/60)/24)+DATE(1970,1,1)</f>
        <v>41442.208333333336</v>
      </c>
      <c r="O720" s="10">
        <f>(((M720/60)/60)/24)+DATE(1970,1,1)</f>
        <v>41468.208333333336</v>
      </c>
      <c r="P720" t="b">
        <v>0</v>
      </c>
      <c r="Q720" t="b">
        <v>0</v>
      </c>
      <c r="R720" t="s">
        <v>65</v>
      </c>
      <c r="S720" t="str">
        <f>LEFT(R720,SEARCH("/",R720)-1)</f>
        <v>technology</v>
      </c>
      <c r="T720" t="str">
        <f>RIGHT(R720, LEN(R720)-SEARCH("/",R720))</f>
        <v>wearables</v>
      </c>
    </row>
    <row r="721" spans="1:20" hidden="1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>(E721/D721)*100</f>
        <v>153</v>
      </c>
      <c r="G721" t="s">
        <v>20</v>
      </c>
      <c r="H721">
        <v>123</v>
      </c>
      <c r="I721" s="6">
        <f>IFERROR(E721/H721,0)</f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f>(((L721/60)/60)/24)+DATE(1970,1,1)</f>
        <v>41058.208333333336</v>
      </c>
      <c r="O721" s="10">
        <f>(((M721/60)/60)/24)+DATE(1970,1,1)</f>
        <v>41069.208333333336</v>
      </c>
      <c r="P721" t="b">
        <v>0</v>
      </c>
      <c r="Q721" t="b">
        <v>0</v>
      </c>
      <c r="R721" t="s">
        <v>119</v>
      </c>
      <c r="S721" t="str">
        <f>LEFT(R721,SEARCH("/",R721)-1)</f>
        <v>publishing</v>
      </c>
      <c r="T721" t="str">
        <f>RIGHT(R721, LEN(R721)-SEARCH("/",R721))</f>
        <v>fiction</v>
      </c>
    </row>
    <row r="722" spans="1:20" hidden="1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>(E722/D722)*100</f>
        <v>37.091954022988503</v>
      </c>
      <c r="G722" t="s">
        <v>74</v>
      </c>
      <c r="H722">
        <v>38</v>
      </c>
      <c r="I722" s="6">
        <f>IFERROR(E722/H722,0)</f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>(((L722/60)/60)/24)+DATE(1970,1,1)</f>
        <v>43152.25</v>
      </c>
      <c r="O722" s="10">
        <f>(((M722/60)/60)/24)+DATE(1970,1,1)</f>
        <v>43166.25</v>
      </c>
      <c r="P722" t="b">
        <v>0</v>
      </c>
      <c r="Q722" t="b">
        <v>1</v>
      </c>
      <c r="R722" t="s">
        <v>33</v>
      </c>
      <c r="S722" t="str">
        <f>LEFT(R722,SEARCH("/",R722)-1)</f>
        <v>theater</v>
      </c>
      <c r="T722" t="str">
        <f>RIGHT(R722, LEN(R722)-SEARCH("/",R722))</f>
        <v>plays</v>
      </c>
    </row>
    <row r="723" spans="1:20" hidden="1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>(E723/D723)*100</f>
        <v>4.392394822006473</v>
      </c>
      <c r="G723" t="s">
        <v>74</v>
      </c>
      <c r="H723">
        <v>60</v>
      </c>
      <c r="I723" s="6">
        <f>IFERROR(E723/H723,0)</f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>(((L723/60)/60)/24)+DATE(1970,1,1)</f>
        <v>43194.208333333328</v>
      </c>
      <c r="O723" s="10">
        <f>(((M723/60)/60)/24)+DATE(1970,1,1)</f>
        <v>43200.208333333328</v>
      </c>
      <c r="P723" t="b">
        <v>0</v>
      </c>
      <c r="Q723" t="b">
        <v>0</v>
      </c>
      <c r="R723" t="s">
        <v>23</v>
      </c>
      <c r="S723" t="str">
        <f>LEFT(R723,SEARCH("/",R723)-1)</f>
        <v>music</v>
      </c>
      <c r="T723" t="str">
        <f>RIGHT(R723, LEN(R723)-SEARCH("/",R723))</f>
        <v>rock</v>
      </c>
    </row>
    <row r="724" spans="1:20" hidden="1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>(E724/D724)*100</f>
        <v>156.50721649484535</v>
      </c>
      <c r="G724" t="s">
        <v>20</v>
      </c>
      <c r="H724">
        <v>3036</v>
      </c>
      <c r="I724" s="6">
        <f>IFERROR(E724/H724,0)</f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>(((L724/60)/60)/24)+DATE(1970,1,1)</f>
        <v>43045.25</v>
      </c>
      <c r="O724" s="10">
        <f>(((M724/60)/60)/24)+DATE(1970,1,1)</f>
        <v>43072.25</v>
      </c>
      <c r="P724" t="b">
        <v>0</v>
      </c>
      <c r="Q724" t="b">
        <v>0</v>
      </c>
      <c r="R724" t="s">
        <v>42</v>
      </c>
      <c r="S724" t="str">
        <f>LEFT(R724,SEARCH("/",R724)-1)</f>
        <v>film &amp; video</v>
      </c>
      <c r="T724" t="str">
        <f>RIGHT(R724, LEN(R724)-SEARCH("/",R724))</f>
        <v>documentary</v>
      </c>
    </row>
    <row r="725" spans="1:20" hidden="1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>(E725/D725)*100</f>
        <v>270.40816326530609</v>
      </c>
      <c r="G725" t="s">
        <v>20</v>
      </c>
      <c r="H725">
        <v>144</v>
      </c>
      <c r="I725" s="6">
        <f>IFERROR(E725/H725,0)</f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f>(((L725/60)/60)/24)+DATE(1970,1,1)</f>
        <v>42431.25</v>
      </c>
      <c r="O725" s="10">
        <f>(((M725/60)/60)/24)+DATE(1970,1,1)</f>
        <v>42452.208333333328</v>
      </c>
      <c r="P725" t="b">
        <v>0</v>
      </c>
      <c r="Q725" t="b">
        <v>0</v>
      </c>
      <c r="R725" t="s">
        <v>33</v>
      </c>
      <c r="S725" t="str">
        <f>LEFT(R725,SEARCH("/",R725)-1)</f>
        <v>theater</v>
      </c>
      <c r="T725" t="str">
        <f>RIGHT(R725, LEN(R725)-SEARCH("/",R725))</f>
        <v>plays</v>
      </c>
    </row>
    <row r="726" spans="1:20" hidden="1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>(E726/D726)*100</f>
        <v>134.05952380952382</v>
      </c>
      <c r="G726" t="s">
        <v>20</v>
      </c>
      <c r="H726">
        <v>121</v>
      </c>
      <c r="I726" s="6">
        <f>IFERROR(E726/H726,0)</f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f>(((L726/60)/60)/24)+DATE(1970,1,1)</f>
        <v>41934.208333333336</v>
      </c>
      <c r="O726" s="10">
        <f>(((M726/60)/60)/24)+DATE(1970,1,1)</f>
        <v>41936.208333333336</v>
      </c>
      <c r="P726" t="b">
        <v>0</v>
      </c>
      <c r="Q726" t="b">
        <v>1</v>
      </c>
      <c r="R726" t="s">
        <v>33</v>
      </c>
      <c r="S726" t="str">
        <f>LEFT(R726,SEARCH("/",R726)-1)</f>
        <v>theater</v>
      </c>
      <c r="T726" t="str">
        <f>RIGHT(R726, LEN(R726)-SEARCH("/",R726))</f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>(E727/D727)*100</f>
        <v>50.398033126293996</v>
      </c>
      <c r="G727" t="s">
        <v>14</v>
      </c>
      <c r="H727">
        <v>1596</v>
      </c>
      <c r="I727" s="6">
        <f>IFERROR(E727/H727,0)</f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>(((L727/60)/60)/24)+DATE(1970,1,1)</f>
        <v>41958.25</v>
      </c>
      <c r="O727" s="10">
        <f>(((M727/60)/60)/24)+DATE(1970,1,1)</f>
        <v>41960.25</v>
      </c>
      <c r="P727" t="b">
        <v>0</v>
      </c>
      <c r="Q727" t="b">
        <v>0</v>
      </c>
      <c r="R727" t="s">
        <v>292</v>
      </c>
      <c r="S727" t="str">
        <f>LEFT(R727,SEARCH("/",R727)-1)</f>
        <v>games</v>
      </c>
      <c r="T727" t="str">
        <f>RIGHT(R727, LEN(R727)-SEARCH("/",R727))</f>
        <v>mobile games</v>
      </c>
    </row>
    <row r="728" spans="1:20" hidden="1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>(E728/D728)*100</f>
        <v>88.815837937384899</v>
      </c>
      <c r="G728" t="s">
        <v>74</v>
      </c>
      <c r="H728">
        <v>524</v>
      </c>
      <c r="I728" s="6">
        <f>IFERROR(E728/H728,0)</f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>(((L728/60)/60)/24)+DATE(1970,1,1)</f>
        <v>40476.208333333336</v>
      </c>
      <c r="O728" s="10">
        <f>(((M728/60)/60)/24)+DATE(1970,1,1)</f>
        <v>40482.208333333336</v>
      </c>
      <c r="P728" t="b">
        <v>0</v>
      </c>
      <c r="Q728" t="b">
        <v>1</v>
      </c>
      <c r="R728" t="s">
        <v>33</v>
      </c>
      <c r="S728" t="str">
        <f>LEFT(R728,SEARCH("/",R728)-1)</f>
        <v>theater</v>
      </c>
      <c r="T728" t="str">
        <f>RIGHT(R728, LEN(R728)-SEARCH("/",R728))</f>
        <v>plays</v>
      </c>
    </row>
    <row r="729" spans="1:20" hidden="1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>(E729/D729)*100</f>
        <v>165</v>
      </c>
      <c r="G729" t="s">
        <v>20</v>
      </c>
      <c r="H729">
        <v>181</v>
      </c>
      <c r="I729" s="6">
        <f>IFERROR(E729/H729,0)</f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>(((L729/60)/60)/24)+DATE(1970,1,1)</f>
        <v>43485.25</v>
      </c>
      <c r="O729" s="10">
        <f>(((M729/60)/60)/24)+DATE(1970,1,1)</f>
        <v>43543.208333333328</v>
      </c>
      <c r="P729" t="b">
        <v>0</v>
      </c>
      <c r="Q729" t="b">
        <v>0</v>
      </c>
      <c r="R729" t="s">
        <v>28</v>
      </c>
      <c r="S729" t="str">
        <f>LEFT(R729,SEARCH("/",R729)-1)</f>
        <v>technology</v>
      </c>
      <c r="T729" t="str">
        <f>RIGHT(R729, LEN(R729)-SEARCH("/",R729))</f>
        <v>web</v>
      </c>
    </row>
    <row r="730" spans="1:20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>(E730/D730)*100</f>
        <v>17.5</v>
      </c>
      <c r="G730" t="s">
        <v>14</v>
      </c>
      <c r="H730">
        <v>10</v>
      </c>
      <c r="I730" s="6">
        <f>IFERROR(E730/H730,0)</f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>(((L730/60)/60)/24)+DATE(1970,1,1)</f>
        <v>42515.208333333328</v>
      </c>
      <c r="O730" s="10">
        <f>(((M730/60)/60)/24)+DATE(1970,1,1)</f>
        <v>42526.208333333328</v>
      </c>
      <c r="P730" t="b">
        <v>0</v>
      </c>
      <c r="Q730" t="b">
        <v>0</v>
      </c>
      <c r="R730" t="s">
        <v>33</v>
      </c>
      <c r="S730" t="str">
        <f>LEFT(R730,SEARCH("/",R730)-1)</f>
        <v>theater</v>
      </c>
      <c r="T730" t="str">
        <f>RIGHT(R730, LEN(R730)-SEARCH("/",R730))</f>
        <v>plays</v>
      </c>
    </row>
    <row r="731" spans="1:20" hidden="1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>(E731/D731)*100</f>
        <v>185.66071428571428</v>
      </c>
      <c r="G731" t="s">
        <v>20</v>
      </c>
      <c r="H731">
        <v>122</v>
      </c>
      <c r="I731" s="6">
        <f>IFERROR(E731/H731,0)</f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>(((L731/60)/60)/24)+DATE(1970,1,1)</f>
        <v>41309.25</v>
      </c>
      <c r="O731" s="10">
        <f>(((M731/60)/60)/24)+DATE(1970,1,1)</f>
        <v>41311.25</v>
      </c>
      <c r="P731" t="b">
        <v>0</v>
      </c>
      <c r="Q731" t="b">
        <v>0</v>
      </c>
      <c r="R731" t="s">
        <v>53</v>
      </c>
      <c r="S731" t="str">
        <f>LEFT(R731,SEARCH("/",R731)-1)</f>
        <v>film &amp; video</v>
      </c>
      <c r="T731" t="str">
        <f>RIGHT(R731, LEN(R731)-SEARCH("/",R731))</f>
        <v>drama</v>
      </c>
    </row>
    <row r="732" spans="1:20" hidden="1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>(E732/D732)*100</f>
        <v>412.6631944444444</v>
      </c>
      <c r="G732" t="s">
        <v>20</v>
      </c>
      <c r="H732">
        <v>1071</v>
      </c>
      <c r="I732" s="6">
        <f>IFERROR(E732/H732,0)</f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>(((L732/60)/60)/24)+DATE(1970,1,1)</f>
        <v>42147.208333333328</v>
      </c>
      <c r="O732" s="10">
        <f>(((M732/60)/60)/24)+DATE(1970,1,1)</f>
        <v>42153.208333333328</v>
      </c>
      <c r="P732" t="b">
        <v>0</v>
      </c>
      <c r="Q732" t="b">
        <v>0</v>
      </c>
      <c r="R732" t="s">
        <v>65</v>
      </c>
      <c r="S732" t="str">
        <f>LEFT(R732,SEARCH("/",R732)-1)</f>
        <v>technology</v>
      </c>
      <c r="T732" t="str">
        <f>RIGHT(R732, LEN(R732)-SEARCH("/",R732))</f>
        <v>wearables</v>
      </c>
    </row>
    <row r="733" spans="1:20" hidden="1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>(E733/D733)*100</f>
        <v>90.25</v>
      </c>
      <c r="G733" t="s">
        <v>74</v>
      </c>
      <c r="H733">
        <v>219</v>
      </c>
      <c r="I733" s="6">
        <f>IFERROR(E733/H733,0)</f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>(((L733/60)/60)/24)+DATE(1970,1,1)</f>
        <v>42939.208333333328</v>
      </c>
      <c r="O733" s="10">
        <f>(((M733/60)/60)/24)+DATE(1970,1,1)</f>
        <v>42940.208333333328</v>
      </c>
      <c r="P733" t="b">
        <v>0</v>
      </c>
      <c r="Q733" t="b">
        <v>0</v>
      </c>
      <c r="R733" t="s">
        <v>28</v>
      </c>
      <c r="S733" t="str">
        <f>LEFT(R733,SEARCH("/",R733)-1)</f>
        <v>technology</v>
      </c>
      <c r="T733" t="str">
        <f>RIGHT(R733, LEN(R733)-SEARCH("/",R733))</f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>(E734/D734)*100</f>
        <v>91.984615384615381</v>
      </c>
      <c r="G734" t="s">
        <v>14</v>
      </c>
      <c r="H734">
        <v>1121</v>
      </c>
      <c r="I734" s="6">
        <f>IFERROR(E734/H734,0)</f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>(((L734/60)/60)/24)+DATE(1970,1,1)</f>
        <v>42816.208333333328</v>
      </c>
      <c r="O734" s="10">
        <f>(((M734/60)/60)/24)+DATE(1970,1,1)</f>
        <v>42839.208333333328</v>
      </c>
      <c r="P734" t="b">
        <v>0</v>
      </c>
      <c r="Q734" t="b">
        <v>1</v>
      </c>
      <c r="R734" t="s">
        <v>23</v>
      </c>
      <c r="S734" t="str">
        <f>LEFT(R734,SEARCH("/",R734)-1)</f>
        <v>music</v>
      </c>
      <c r="T734" t="str">
        <f>RIGHT(R734, LEN(R734)-SEARCH("/",R734))</f>
        <v>rock</v>
      </c>
    </row>
    <row r="735" spans="1:20" hidden="1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>(E735/D735)*100</f>
        <v>527.00632911392404</v>
      </c>
      <c r="G735" t="s">
        <v>20</v>
      </c>
      <c r="H735">
        <v>980</v>
      </c>
      <c r="I735" s="6">
        <f>IFERROR(E735/H735,0)</f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f>(((L735/60)/60)/24)+DATE(1970,1,1)</f>
        <v>41844.208333333336</v>
      </c>
      <c r="O735" s="10">
        <f>(((M735/60)/60)/24)+DATE(1970,1,1)</f>
        <v>41857.208333333336</v>
      </c>
      <c r="P735" t="b">
        <v>0</v>
      </c>
      <c r="Q735" t="b">
        <v>0</v>
      </c>
      <c r="R735" t="s">
        <v>148</v>
      </c>
      <c r="S735" t="str">
        <f>LEFT(R735,SEARCH("/",R735)-1)</f>
        <v>music</v>
      </c>
      <c r="T735" t="str">
        <f>RIGHT(R735, LEN(R735)-SEARCH("/",R735))</f>
        <v>metal</v>
      </c>
    </row>
    <row r="736" spans="1:20" hidden="1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>(E736/D736)*100</f>
        <v>319.14285714285711</v>
      </c>
      <c r="G736" t="s">
        <v>20</v>
      </c>
      <c r="H736">
        <v>536</v>
      </c>
      <c r="I736" s="6">
        <f>IFERROR(E736/H736,0)</f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f>(((L736/60)/60)/24)+DATE(1970,1,1)</f>
        <v>42763.25</v>
      </c>
      <c r="O736" s="10">
        <f>(((M736/60)/60)/24)+DATE(1970,1,1)</f>
        <v>42775.25</v>
      </c>
      <c r="P736" t="b">
        <v>0</v>
      </c>
      <c r="Q736" t="b">
        <v>1</v>
      </c>
      <c r="R736" t="s">
        <v>33</v>
      </c>
      <c r="S736" t="str">
        <f>LEFT(R736,SEARCH("/",R736)-1)</f>
        <v>theater</v>
      </c>
      <c r="T736" t="str">
        <f>RIGHT(R736, LEN(R736)-SEARCH("/",R736))</f>
        <v>plays</v>
      </c>
    </row>
    <row r="737" spans="1:20" hidden="1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>(E737/D737)*100</f>
        <v>354.18867924528303</v>
      </c>
      <c r="G737" t="s">
        <v>20</v>
      </c>
      <c r="H737">
        <v>1991</v>
      </c>
      <c r="I737" s="6">
        <f>IFERROR(E737/H737,0)</f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>(((L737/60)/60)/24)+DATE(1970,1,1)</f>
        <v>42459.208333333328</v>
      </c>
      <c r="O737" s="10">
        <f>(((M737/60)/60)/24)+DATE(1970,1,1)</f>
        <v>42466.208333333328</v>
      </c>
      <c r="P737" t="b">
        <v>0</v>
      </c>
      <c r="Q737" t="b">
        <v>0</v>
      </c>
      <c r="R737" t="s">
        <v>122</v>
      </c>
      <c r="S737" t="str">
        <f>LEFT(R737,SEARCH("/",R737)-1)</f>
        <v>photography</v>
      </c>
      <c r="T737" t="str">
        <f>RIGHT(R737, LEN(R737)-SEARCH("/",R737))</f>
        <v>photography books</v>
      </c>
    </row>
    <row r="738" spans="1:20" hidden="1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>(E738/D738)*100</f>
        <v>32.896103896103895</v>
      </c>
      <c r="G738" t="s">
        <v>74</v>
      </c>
      <c r="H738">
        <v>29</v>
      </c>
      <c r="I738" s="6">
        <f>IFERROR(E738/H738,0)</f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>(((L738/60)/60)/24)+DATE(1970,1,1)</f>
        <v>42055.25</v>
      </c>
      <c r="O738" s="10">
        <f>(((M738/60)/60)/24)+DATE(1970,1,1)</f>
        <v>42059.25</v>
      </c>
      <c r="P738" t="b">
        <v>0</v>
      </c>
      <c r="Q738" t="b">
        <v>0</v>
      </c>
      <c r="R738" t="s">
        <v>68</v>
      </c>
      <c r="S738" t="str">
        <f>LEFT(R738,SEARCH("/",R738)-1)</f>
        <v>publishing</v>
      </c>
      <c r="T738" t="str">
        <f>RIGHT(R738, LEN(R738)-SEARCH("/",R738))</f>
        <v>nonfiction</v>
      </c>
    </row>
    <row r="739" spans="1:20" hidden="1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>(E739/D739)*100</f>
        <v>135.8918918918919</v>
      </c>
      <c r="G739" t="s">
        <v>20</v>
      </c>
      <c r="H739">
        <v>180</v>
      </c>
      <c r="I739" s="6">
        <f>IFERROR(E739/H739,0)</f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>(((L739/60)/60)/24)+DATE(1970,1,1)</f>
        <v>42685.25</v>
      </c>
      <c r="O739" s="10">
        <f>(((M739/60)/60)/24)+DATE(1970,1,1)</f>
        <v>42697.25</v>
      </c>
      <c r="P739" t="b">
        <v>0</v>
      </c>
      <c r="Q739" t="b">
        <v>0</v>
      </c>
      <c r="R739" t="s">
        <v>60</v>
      </c>
      <c r="S739" t="str">
        <f>LEFT(R739,SEARCH("/",R739)-1)</f>
        <v>music</v>
      </c>
      <c r="T739" t="str">
        <f>RIGHT(R739, LEN(R739)-SEARCH("/",R739))</f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>(E740/D740)*100</f>
        <v>2.0843373493975905</v>
      </c>
      <c r="G740" t="s">
        <v>14</v>
      </c>
      <c r="H740">
        <v>15</v>
      </c>
      <c r="I740" s="6">
        <f>IFERROR(E740/H740,0)</f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>(((L740/60)/60)/24)+DATE(1970,1,1)</f>
        <v>41959.25</v>
      </c>
      <c r="O740" s="10">
        <f>(((M740/60)/60)/24)+DATE(1970,1,1)</f>
        <v>41981.25</v>
      </c>
      <c r="P740" t="b">
        <v>0</v>
      </c>
      <c r="Q740" t="b">
        <v>1</v>
      </c>
      <c r="R740" t="s">
        <v>33</v>
      </c>
      <c r="S740" t="str">
        <f>LEFT(R740,SEARCH("/",R740)-1)</f>
        <v>theater</v>
      </c>
      <c r="T740" t="str">
        <f>RIGHT(R740, LEN(R740)-SEARCH("/",R740))</f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>(E741/D741)*100</f>
        <v>61</v>
      </c>
      <c r="G741" t="s">
        <v>14</v>
      </c>
      <c r="H741">
        <v>191</v>
      </c>
      <c r="I741" s="6">
        <f>IFERROR(E741/H741,0)</f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>(((L741/60)/60)/24)+DATE(1970,1,1)</f>
        <v>41089.208333333336</v>
      </c>
      <c r="O741" s="10">
        <f>(((M741/60)/60)/24)+DATE(1970,1,1)</f>
        <v>41090.208333333336</v>
      </c>
      <c r="P741" t="b">
        <v>0</v>
      </c>
      <c r="Q741" t="b">
        <v>0</v>
      </c>
      <c r="R741" t="s">
        <v>60</v>
      </c>
      <c r="S741" t="str">
        <f>LEFT(R741,SEARCH("/",R741)-1)</f>
        <v>music</v>
      </c>
      <c r="T741" t="str">
        <f>RIGHT(R741, LEN(R741)-SEARCH("/",R741))</f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>(E742/D742)*100</f>
        <v>30.037735849056602</v>
      </c>
      <c r="G742" t="s">
        <v>14</v>
      </c>
      <c r="H742">
        <v>16</v>
      </c>
      <c r="I742" s="6">
        <f>IFERROR(E742/H742,0)</f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>(((L742/60)/60)/24)+DATE(1970,1,1)</f>
        <v>42769.25</v>
      </c>
      <c r="O742" s="10">
        <f>(((M742/60)/60)/24)+DATE(1970,1,1)</f>
        <v>42772.25</v>
      </c>
      <c r="P742" t="b">
        <v>0</v>
      </c>
      <c r="Q742" t="b">
        <v>0</v>
      </c>
      <c r="R742" t="s">
        <v>33</v>
      </c>
      <c r="S742" t="str">
        <f>LEFT(R742,SEARCH("/",R742)-1)</f>
        <v>theater</v>
      </c>
      <c r="T742" t="str">
        <f>RIGHT(R742, LEN(R742)-SEARCH("/",R742))</f>
        <v>plays</v>
      </c>
    </row>
    <row r="743" spans="1:20" hidden="1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>(E743/D743)*100</f>
        <v>1179.1666666666665</v>
      </c>
      <c r="G743" t="s">
        <v>20</v>
      </c>
      <c r="H743">
        <v>130</v>
      </c>
      <c r="I743" s="6">
        <f>IFERROR(E743/H743,0)</f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f>(((L743/60)/60)/24)+DATE(1970,1,1)</f>
        <v>40321.208333333336</v>
      </c>
      <c r="O743" s="10">
        <f>(((M743/60)/60)/24)+DATE(1970,1,1)</f>
        <v>40322.208333333336</v>
      </c>
      <c r="P743" t="b">
        <v>0</v>
      </c>
      <c r="Q743" t="b">
        <v>0</v>
      </c>
      <c r="R743" t="s">
        <v>33</v>
      </c>
      <c r="S743" t="str">
        <f>LEFT(R743,SEARCH("/",R743)-1)</f>
        <v>theater</v>
      </c>
      <c r="T743" t="str">
        <f>RIGHT(R743, LEN(R743)-SEARCH("/",R743))</f>
        <v>plays</v>
      </c>
    </row>
    <row r="744" spans="1:20" hidden="1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>(E744/D744)*100</f>
        <v>1126.0833333333335</v>
      </c>
      <c r="G744" t="s">
        <v>20</v>
      </c>
      <c r="H744">
        <v>122</v>
      </c>
      <c r="I744" s="6">
        <f>IFERROR(E744/H744,0)</f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f>(((L744/60)/60)/24)+DATE(1970,1,1)</f>
        <v>40197.25</v>
      </c>
      <c r="O744" s="10">
        <f>(((M744/60)/60)/24)+DATE(1970,1,1)</f>
        <v>40239.25</v>
      </c>
      <c r="P744" t="b">
        <v>0</v>
      </c>
      <c r="Q744" t="b">
        <v>0</v>
      </c>
      <c r="R744" t="s">
        <v>50</v>
      </c>
      <c r="S744" t="str">
        <f>LEFT(R744,SEARCH("/",R744)-1)</f>
        <v>music</v>
      </c>
      <c r="T744" t="str">
        <f>RIGHT(R744, LEN(R744)-SEARCH("/",R744))</f>
        <v>electric music</v>
      </c>
    </row>
    <row r="745" spans="1:20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>(E745/D745)*100</f>
        <v>12.923076923076923</v>
      </c>
      <c r="G745" t="s">
        <v>14</v>
      </c>
      <c r="H745">
        <v>17</v>
      </c>
      <c r="I745" s="6">
        <f>IFERROR(E745/H745,0)</f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>(((L745/60)/60)/24)+DATE(1970,1,1)</f>
        <v>42298.208333333328</v>
      </c>
      <c r="O745" s="10">
        <f>(((M745/60)/60)/24)+DATE(1970,1,1)</f>
        <v>42304.208333333328</v>
      </c>
      <c r="P745" t="b">
        <v>0</v>
      </c>
      <c r="Q745" t="b">
        <v>1</v>
      </c>
      <c r="R745" t="s">
        <v>33</v>
      </c>
      <c r="S745" t="str">
        <f>LEFT(R745,SEARCH("/",R745)-1)</f>
        <v>theater</v>
      </c>
      <c r="T745" t="str">
        <f>RIGHT(R745, LEN(R745)-SEARCH("/",R745))</f>
        <v>plays</v>
      </c>
    </row>
    <row r="746" spans="1:20" hidden="1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>(E746/D746)*100</f>
        <v>712</v>
      </c>
      <c r="G746" t="s">
        <v>20</v>
      </c>
      <c r="H746">
        <v>140</v>
      </c>
      <c r="I746" s="6">
        <f>IFERROR(E746/H746,0)</f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>(((L746/60)/60)/24)+DATE(1970,1,1)</f>
        <v>43322.208333333328</v>
      </c>
      <c r="O746" s="10">
        <f>(((M746/60)/60)/24)+DATE(1970,1,1)</f>
        <v>43324.208333333328</v>
      </c>
      <c r="P746" t="b">
        <v>0</v>
      </c>
      <c r="Q746" t="b">
        <v>1</v>
      </c>
      <c r="R746" t="s">
        <v>33</v>
      </c>
      <c r="S746" t="str">
        <f>LEFT(R746,SEARCH("/",R746)-1)</f>
        <v>theater</v>
      </c>
      <c r="T746" t="str">
        <f>RIGHT(R746, LEN(R746)-SEARCH("/",R746))</f>
        <v>plays</v>
      </c>
    </row>
    <row r="747" spans="1:20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>(E747/D747)*100</f>
        <v>30.304347826086957</v>
      </c>
      <c r="G747" t="s">
        <v>14</v>
      </c>
      <c r="H747">
        <v>34</v>
      </c>
      <c r="I747" s="6">
        <f>IFERROR(E747/H747,0)</f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>(((L747/60)/60)/24)+DATE(1970,1,1)</f>
        <v>40328.208333333336</v>
      </c>
      <c r="O747" s="10">
        <f>(((M747/60)/60)/24)+DATE(1970,1,1)</f>
        <v>40355.208333333336</v>
      </c>
      <c r="P747" t="b">
        <v>0</v>
      </c>
      <c r="Q747" t="b">
        <v>0</v>
      </c>
      <c r="R747" t="s">
        <v>65</v>
      </c>
      <c r="S747" t="str">
        <f>LEFT(R747,SEARCH("/",R747)-1)</f>
        <v>technology</v>
      </c>
      <c r="T747" t="str">
        <f>RIGHT(R747, LEN(R747)-SEARCH("/",R747))</f>
        <v>wearables</v>
      </c>
    </row>
    <row r="748" spans="1:20" hidden="1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>(E748/D748)*100</f>
        <v>212.50896057347671</v>
      </c>
      <c r="G748" t="s">
        <v>20</v>
      </c>
      <c r="H748">
        <v>3388</v>
      </c>
      <c r="I748" s="6">
        <f>IFERROR(E748/H748,0)</f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>(((L748/60)/60)/24)+DATE(1970,1,1)</f>
        <v>40825.208333333336</v>
      </c>
      <c r="O748" s="10">
        <f>(((M748/60)/60)/24)+DATE(1970,1,1)</f>
        <v>40830.208333333336</v>
      </c>
      <c r="P748" t="b">
        <v>0</v>
      </c>
      <c r="Q748" t="b">
        <v>0</v>
      </c>
      <c r="R748" t="s">
        <v>28</v>
      </c>
      <c r="S748" t="str">
        <f>LEFT(R748,SEARCH("/",R748)-1)</f>
        <v>technology</v>
      </c>
      <c r="T748" t="str">
        <f>RIGHT(R748, LEN(R748)-SEARCH("/",R748))</f>
        <v>web</v>
      </c>
    </row>
    <row r="749" spans="1:20" hidden="1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>(E749/D749)*100</f>
        <v>228.85714285714286</v>
      </c>
      <c r="G749" t="s">
        <v>20</v>
      </c>
      <c r="H749">
        <v>280</v>
      </c>
      <c r="I749" s="6">
        <f>IFERROR(E749/H749,0)</f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>(((L749/60)/60)/24)+DATE(1970,1,1)</f>
        <v>40423.208333333336</v>
      </c>
      <c r="O749" s="10">
        <f>(((M749/60)/60)/24)+DATE(1970,1,1)</f>
        <v>40434.208333333336</v>
      </c>
      <c r="P749" t="b">
        <v>0</v>
      </c>
      <c r="Q749" t="b">
        <v>0</v>
      </c>
      <c r="R749" t="s">
        <v>33</v>
      </c>
      <c r="S749" t="str">
        <f>LEFT(R749,SEARCH("/",R749)-1)</f>
        <v>theater</v>
      </c>
      <c r="T749" t="str">
        <f>RIGHT(R749, LEN(R749)-SEARCH("/",R749))</f>
        <v>plays</v>
      </c>
    </row>
    <row r="750" spans="1:20" hidden="1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>(E750/D750)*100</f>
        <v>34.959979476654695</v>
      </c>
      <c r="G750" t="s">
        <v>74</v>
      </c>
      <c r="H750">
        <v>614</v>
      </c>
      <c r="I750" s="6">
        <f>IFERROR(E750/H750,0)</f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>(((L750/60)/60)/24)+DATE(1970,1,1)</f>
        <v>40238.25</v>
      </c>
      <c r="O750" s="10">
        <f>(((M750/60)/60)/24)+DATE(1970,1,1)</f>
        <v>40263.208333333336</v>
      </c>
      <c r="P750" t="b">
        <v>0</v>
      </c>
      <c r="Q750" t="b">
        <v>1</v>
      </c>
      <c r="R750" t="s">
        <v>71</v>
      </c>
      <c r="S750" t="str">
        <f>LEFT(R750,SEARCH("/",R750)-1)</f>
        <v>film &amp; video</v>
      </c>
      <c r="T750" t="str">
        <f>RIGHT(R750, LEN(R750)-SEARCH("/",R750))</f>
        <v>animation</v>
      </c>
    </row>
    <row r="751" spans="1:20" hidden="1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>(E751/D751)*100</f>
        <v>157.29069767441862</v>
      </c>
      <c r="G751" t="s">
        <v>20</v>
      </c>
      <c r="H751">
        <v>366</v>
      </c>
      <c r="I751" s="6">
        <f>IFERROR(E751/H751,0)</f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f>(((L751/60)/60)/24)+DATE(1970,1,1)</f>
        <v>41920.208333333336</v>
      </c>
      <c r="O751" s="10">
        <f>(((M751/60)/60)/24)+DATE(1970,1,1)</f>
        <v>41932.208333333336</v>
      </c>
      <c r="P751" t="b">
        <v>0</v>
      </c>
      <c r="Q751" t="b">
        <v>1</v>
      </c>
      <c r="R751" t="s">
        <v>65</v>
      </c>
      <c r="S751" t="str">
        <f>LEFT(R751,SEARCH("/",R751)-1)</f>
        <v>technology</v>
      </c>
      <c r="T751" t="str">
        <f>RIGHT(R751, LEN(R751)-SEARCH("/",R751))</f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>(E752/D752)*100</f>
        <v>1</v>
      </c>
      <c r="G752" t="s">
        <v>14</v>
      </c>
      <c r="H752">
        <v>1</v>
      </c>
      <c r="I752" s="6">
        <f>IFERROR(E752/H752,0)</f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>(((L752/60)/60)/24)+DATE(1970,1,1)</f>
        <v>40360.208333333336</v>
      </c>
      <c r="O752" s="10">
        <f>(((M752/60)/60)/24)+DATE(1970,1,1)</f>
        <v>40385.208333333336</v>
      </c>
      <c r="P752" t="b">
        <v>0</v>
      </c>
      <c r="Q752" t="b">
        <v>0</v>
      </c>
      <c r="R752" t="s">
        <v>50</v>
      </c>
      <c r="S752" t="str">
        <f>LEFT(R752,SEARCH("/",R752)-1)</f>
        <v>music</v>
      </c>
      <c r="T752" t="str">
        <f>RIGHT(R752, LEN(R752)-SEARCH("/",R752))</f>
        <v>electric music</v>
      </c>
    </row>
    <row r="753" spans="1:20" hidden="1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>(E753/D753)*100</f>
        <v>232.30555555555554</v>
      </c>
      <c r="G753" t="s">
        <v>20</v>
      </c>
      <c r="H753">
        <v>270</v>
      </c>
      <c r="I753" s="6">
        <f>IFERROR(E753/H753,0)</f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>(((L753/60)/60)/24)+DATE(1970,1,1)</f>
        <v>42446.208333333328</v>
      </c>
      <c r="O753" s="10">
        <f>(((M753/60)/60)/24)+DATE(1970,1,1)</f>
        <v>42461.208333333328</v>
      </c>
      <c r="P753" t="b">
        <v>1</v>
      </c>
      <c r="Q753" t="b">
        <v>1</v>
      </c>
      <c r="R753" t="s">
        <v>68</v>
      </c>
      <c r="S753" t="str">
        <f>LEFT(R753,SEARCH("/",R753)-1)</f>
        <v>publishing</v>
      </c>
      <c r="T753" t="str">
        <f>RIGHT(R753, LEN(R753)-SEARCH("/",R753))</f>
        <v>nonfiction</v>
      </c>
    </row>
    <row r="754" spans="1:20" hidden="1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>(E754/D754)*100</f>
        <v>92.448275862068968</v>
      </c>
      <c r="G754" t="s">
        <v>74</v>
      </c>
      <c r="H754">
        <v>114</v>
      </c>
      <c r="I754" s="6">
        <f>IFERROR(E754/H754,0)</f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>(((L754/60)/60)/24)+DATE(1970,1,1)</f>
        <v>40395.208333333336</v>
      </c>
      <c r="O754" s="10">
        <f>(((M754/60)/60)/24)+DATE(1970,1,1)</f>
        <v>40413.208333333336</v>
      </c>
      <c r="P754" t="b">
        <v>0</v>
      </c>
      <c r="Q754" t="b">
        <v>1</v>
      </c>
      <c r="R754" t="s">
        <v>33</v>
      </c>
      <c r="S754" t="str">
        <f>LEFT(R754,SEARCH("/",R754)-1)</f>
        <v>theater</v>
      </c>
      <c r="T754" t="str">
        <f>RIGHT(R754, LEN(R754)-SEARCH("/",R754))</f>
        <v>plays</v>
      </c>
    </row>
    <row r="755" spans="1:20" hidden="1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>(E755/D755)*100</f>
        <v>256.70212765957444</v>
      </c>
      <c r="G755" t="s">
        <v>20</v>
      </c>
      <c r="H755">
        <v>137</v>
      </c>
      <c r="I755" s="6">
        <f>IFERROR(E755/H755,0)</f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>(((L755/60)/60)/24)+DATE(1970,1,1)</f>
        <v>40321.208333333336</v>
      </c>
      <c r="O755" s="10">
        <f>(((M755/60)/60)/24)+DATE(1970,1,1)</f>
        <v>40336.208333333336</v>
      </c>
      <c r="P755" t="b">
        <v>0</v>
      </c>
      <c r="Q755" t="b">
        <v>0</v>
      </c>
      <c r="R755" t="s">
        <v>122</v>
      </c>
      <c r="S755" t="str">
        <f>LEFT(R755,SEARCH("/",R755)-1)</f>
        <v>photography</v>
      </c>
      <c r="T755" t="str">
        <f>RIGHT(R755, LEN(R755)-SEARCH("/",R755))</f>
        <v>photography books</v>
      </c>
    </row>
    <row r="756" spans="1:20" hidden="1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>(E756/D756)*100</f>
        <v>168.47017045454547</v>
      </c>
      <c r="G756" t="s">
        <v>20</v>
      </c>
      <c r="H756">
        <v>3205</v>
      </c>
      <c r="I756" s="6">
        <f>IFERROR(E756/H756,0)</f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f>(((L756/60)/60)/24)+DATE(1970,1,1)</f>
        <v>41210.208333333336</v>
      </c>
      <c r="O756" s="10">
        <f>(((M756/60)/60)/24)+DATE(1970,1,1)</f>
        <v>41263.25</v>
      </c>
      <c r="P756" t="b">
        <v>0</v>
      </c>
      <c r="Q756" t="b">
        <v>0</v>
      </c>
      <c r="R756" t="s">
        <v>33</v>
      </c>
      <c r="S756" t="str">
        <f>LEFT(R756,SEARCH("/",R756)-1)</f>
        <v>theater</v>
      </c>
      <c r="T756" t="str">
        <f>RIGHT(R756, LEN(R756)-SEARCH("/",R756))</f>
        <v>plays</v>
      </c>
    </row>
    <row r="757" spans="1:20" hidden="1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>(E757/D757)*100</f>
        <v>166.57777777777778</v>
      </c>
      <c r="G757" t="s">
        <v>20</v>
      </c>
      <c r="H757">
        <v>288</v>
      </c>
      <c r="I757" s="6">
        <f>IFERROR(E757/H757,0)</f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>(((L757/60)/60)/24)+DATE(1970,1,1)</f>
        <v>43096.25</v>
      </c>
      <c r="O757" s="10">
        <f>(((M757/60)/60)/24)+DATE(1970,1,1)</f>
        <v>43108.25</v>
      </c>
      <c r="P757" t="b">
        <v>0</v>
      </c>
      <c r="Q757" t="b">
        <v>1</v>
      </c>
      <c r="R757" t="s">
        <v>33</v>
      </c>
      <c r="S757" t="str">
        <f>LEFT(R757,SEARCH("/",R757)-1)</f>
        <v>theater</v>
      </c>
      <c r="T757" t="str">
        <f>RIGHT(R757, LEN(R757)-SEARCH("/",R757))</f>
        <v>plays</v>
      </c>
    </row>
    <row r="758" spans="1:20" hidden="1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>(E758/D758)*100</f>
        <v>772.07692307692309</v>
      </c>
      <c r="G758" t="s">
        <v>20</v>
      </c>
      <c r="H758">
        <v>148</v>
      </c>
      <c r="I758" s="6">
        <f>IFERROR(E758/H758,0)</f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>(((L758/60)/60)/24)+DATE(1970,1,1)</f>
        <v>42024.25</v>
      </c>
      <c r="O758" s="10">
        <f>(((M758/60)/60)/24)+DATE(1970,1,1)</f>
        <v>42030.25</v>
      </c>
      <c r="P758" t="b">
        <v>0</v>
      </c>
      <c r="Q758" t="b">
        <v>0</v>
      </c>
      <c r="R758" t="s">
        <v>33</v>
      </c>
      <c r="S758" t="str">
        <f>LEFT(R758,SEARCH("/",R758)-1)</f>
        <v>theater</v>
      </c>
      <c r="T758" t="str">
        <f>RIGHT(R758, LEN(R758)-SEARCH("/",R758))</f>
        <v>plays</v>
      </c>
    </row>
    <row r="759" spans="1:20" hidden="1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>(E759/D759)*100</f>
        <v>406.85714285714283</v>
      </c>
      <c r="G759" t="s">
        <v>20</v>
      </c>
      <c r="H759">
        <v>114</v>
      </c>
      <c r="I759" s="6">
        <f>IFERROR(E759/H759,0)</f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>(((L759/60)/60)/24)+DATE(1970,1,1)</f>
        <v>40675.208333333336</v>
      </c>
      <c r="O759" s="10">
        <f>(((M759/60)/60)/24)+DATE(1970,1,1)</f>
        <v>40679.208333333336</v>
      </c>
      <c r="P759" t="b">
        <v>0</v>
      </c>
      <c r="Q759" t="b">
        <v>0</v>
      </c>
      <c r="R759" t="s">
        <v>53</v>
      </c>
      <c r="S759" t="str">
        <f>LEFT(R759,SEARCH("/",R759)-1)</f>
        <v>film &amp; video</v>
      </c>
      <c r="T759" t="str">
        <f>RIGHT(R759, LEN(R759)-SEARCH("/",R759))</f>
        <v>drama</v>
      </c>
    </row>
    <row r="760" spans="1:20" hidden="1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>(E760/D760)*100</f>
        <v>564.20608108108115</v>
      </c>
      <c r="G760" t="s">
        <v>20</v>
      </c>
      <c r="H760">
        <v>1518</v>
      </c>
      <c r="I760" s="6">
        <f>IFERROR(E760/H760,0)</f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>(((L760/60)/60)/24)+DATE(1970,1,1)</f>
        <v>41936.208333333336</v>
      </c>
      <c r="O760" s="10">
        <f>(((M760/60)/60)/24)+DATE(1970,1,1)</f>
        <v>41945.208333333336</v>
      </c>
      <c r="P760" t="b">
        <v>0</v>
      </c>
      <c r="Q760" t="b">
        <v>0</v>
      </c>
      <c r="R760" t="s">
        <v>23</v>
      </c>
      <c r="S760" t="str">
        <f>LEFT(R760,SEARCH("/",R760)-1)</f>
        <v>music</v>
      </c>
      <c r="T760" t="str">
        <f>RIGHT(R760, LEN(R760)-SEARCH("/",R760))</f>
        <v>rock</v>
      </c>
    </row>
    <row r="761" spans="1:20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>(E761/D761)*100</f>
        <v>68.426865671641792</v>
      </c>
      <c r="G761" t="s">
        <v>14</v>
      </c>
      <c r="H761">
        <v>1274</v>
      </c>
      <c r="I761" s="6">
        <f>IFERROR(E761/H761,0)</f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>(((L761/60)/60)/24)+DATE(1970,1,1)</f>
        <v>43136.25</v>
      </c>
      <c r="O761" s="10">
        <f>(((M761/60)/60)/24)+DATE(1970,1,1)</f>
        <v>43166.25</v>
      </c>
      <c r="P761" t="b">
        <v>0</v>
      </c>
      <c r="Q761" t="b">
        <v>0</v>
      </c>
      <c r="R761" t="s">
        <v>50</v>
      </c>
      <c r="S761" t="str">
        <f>LEFT(R761,SEARCH("/",R761)-1)</f>
        <v>music</v>
      </c>
      <c r="T761" t="str">
        <f>RIGHT(R761, LEN(R761)-SEARCH("/",R761))</f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>(E762/D762)*100</f>
        <v>34.351966873706004</v>
      </c>
      <c r="G762" t="s">
        <v>14</v>
      </c>
      <c r="H762">
        <v>210</v>
      </c>
      <c r="I762" s="6">
        <f>IFERROR(E762/H762,0)</f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>(((L762/60)/60)/24)+DATE(1970,1,1)</f>
        <v>43678.208333333328</v>
      </c>
      <c r="O762" s="10">
        <f>(((M762/60)/60)/24)+DATE(1970,1,1)</f>
        <v>43707.208333333328</v>
      </c>
      <c r="P762" t="b">
        <v>0</v>
      </c>
      <c r="Q762" t="b">
        <v>1</v>
      </c>
      <c r="R762" t="s">
        <v>89</v>
      </c>
      <c r="S762" t="str">
        <f>LEFT(R762,SEARCH("/",R762)-1)</f>
        <v>games</v>
      </c>
      <c r="T762" t="str">
        <f>RIGHT(R762, LEN(R762)-SEARCH("/",R762))</f>
        <v>video games</v>
      </c>
    </row>
    <row r="763" spans="1:20" hidden="1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>(E763/D763)*100</f>
        <v>655.4545454545455</v>
      </c>
      <c r="G763" t="s">
        <v>20</v>
      </c>
      <c r="H763">
        <v>166</v>
      </c>
      <c r="I763" s="6">
        <f>IFERROR(E763/H763,0)</f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>(((L763/60)/60)/24)+DATE(1970,1,1)</f>
        <v>42938.208333333328</v>
      </c>
      <c r="O763" s="10">
        <f>(((M763/60)/60)/24)+DATE(1970,1,1)</f>
        <v>42943.208333333328</v>
      </c>
      <c r="P763" t="b">
        <v>0</v>
      </c>
      <c r="Q763" t="b">
        <v>0</v>
      </c>
      <c r="R763" t="s">
        <v>23</v>
      </c>
      <c r="S763" t="str">
        <f>LEFT(R763,SEARCH("/",R763)-1)</f>
        <v>music</v>
      </c>
      <c r="T763" t="str">
        <f>RIGHT(R763, LEN(R763)-SEARCH("/",R763))</f>
        <v>rock</v>
      </c>
    </row>
    <row r="764" spans="1:20" hidden="1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>(E764/D764)*100</f>
        <v>177.25714285714284</v>
      </c>
      <c r="G764" t="s">
        <v>20</v>
      </c>
      <c r="H764">
        <v>100</v>
      </c>
      <c r="I764" s="6">
        <f>IFERROR(E764/H764,0)</f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>(((L764/60)/60)/24)+DATE(1970,1,1)</f>
        <v>41241.25</v>
      </c>
      <c r="O764" s="10">
        <f>(((M764/60)/60)/24)+DATE(1970,1,1)</f>
        <v>41252.25</v>
      </c>
      <c r="P764" t="b">
        <v>0</v>
      </c>
      <c r="Q764" t="b">
        <v>0</v>
      </c>
      <c r="R764" t="s">
        <v>159</v>
      </c>
      <c r="S764" t="str">
        <f>LEFT(R764,SEARCH("/",R764)-1)</f>
        <v>music</v>
      </c>
      <c r="T764" t="str">
        <f>RIGHT(R764, LEN(R764)-SEARCH("/",R764))</f>
        <v>jazz</v>
      </c>
    </row>
    <row r="765" spans="1:20" hidden="1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>(E765/D765)*100</f>
        <v>113.17857142857144</v>
      </c>
      <c r="G765" t="s">
        <v>20</v>
      </c>
      <c r="H765">
        <v>235</v>
      </c>
      <c r="I765" s="6">
        <f>IFERROR(E765/H765,0)</f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f>(((L765/60)/60)/24)+DATE(1970,1,1)</f>
        <v>41037.208333333336</v>
      </c>
      <c r="O765" s="10">
        <f>(((M765/60)/60)/24)+DATE(1970,1,1)</f>
        <v>41072.208333333336</v>
      </c>
      <c r="P765" t="b">
        <v>0</v>
      </c>
      <c r="Q765" t="b">
        <v>1</v>
      </c>
      <c r="R765" t="s">
        <v>33</v>
      </c>
      <c r="S765" t="str">
        <f>LEFT(R765,SEARCH("/",R765)-1)</f>
        <v>theater</v>
      </c>
      <c r="T765" t="str">
        <f>RIGHT(R765, LEN(R765)-SEARCH("/",R765))</f>
        <v>plays</v>
      </c>
    </row>
    <row r="766" spans="1:20" hidden="1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>(E766/D766)*100</f>
        <v>728.18181818181824</v>
      </c>
      <c r="G766" t="s">
        <v>20</v>
      </c>
      <c r="H766">
        <v>148</v>
      </c>
      <c r="I766" s="6">
        <f>IFERROR(E766/H766,0)</f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f>(((L766/60)/60)/24)+DATE(1970,1,1)</f>
        <v>40676.208333333336</v>
      </c>
      <c r="O766" s="10">
        <f>(((M766/60)/60)/24)+DATE(1970,1,1)</f>
        <v>40684.208333333336</v>
      </c>
      <c r="P766" t="b">
        <v>0</v>
      </c>
      <c r="Q766" t="b">
        <v>0</v>
      </c>
      <c r="R766" t="s">
        <v>23</v>
      </c>
      <c r="S766" t="str">
        <f>LEFT(R766,SEARCH("/",R766)-1)</f>
        <v>music</v>
      </c>
      <c r="T766" t="str">
        <f>RIGHT(R766, LEN(R766)-SEARCH("/",R766))</f>
        <v>rock</v>
      </c>
    </row>
    <row r="767" spans="1:20" hidden="1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>(E767/D767)*100</f>
        <v>208.33333333333334</v>
      </c>
      <c r="G767" t="s">
        <v>20</v>
      </c>
      <c r="H767">
        <v>198</v>
      </c>
      <c r="I767" s="6">
        <f>IFERROR(E767/H767,0)</f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>(((L767/60)/60)/24)+DATE(1970,1,1)</f>
        <v>42840.208333333328</v>
      </c>
      <c r="O767" s="10">
        <f>(((M767/60)/60)/24)+DATE(1970,1,1)</f>
        <v>42865.208333333328</v>
      </c>
      <c r="P767" t="b">
        <v>1</v>
      </c>
      <c r="Q767" t="b">
        <v>1</v>
      </c>
      <c r="R767" t="s">
        <v>60</v>
      </c>
      <c r="S767" t="str">
        <f>LEFT(R767,SEARCH("/",R767)-1)</f>
        <v>music</v>
      </c>
      <c r="T767" t="str">
        <f>RIGHT(R767, LEN(R767)-SEARCH("/",R767))</f>
        <v>indie rock</v>
      </c>
    </row>
    <row r="768" spans="1:20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>(E768/D768)*100</f>
        <v>31.171232876712331</v>
      </c>
      <c r="G768" t="s">
        <v>14</v>
      </c>
      <c r="H768">
        <v>248</v>
      </c>
      <c r="I768" s="6">
        <f>IFERROR(E768/H768,0)</f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>(((L768/60)/60)/24)+DATE(1970,1,1)</f>
        <v>43362.208333333328</v>
      </c>
      <c r="O768" s="10">
        <f>(((M768/60)/60)/24)+DATE(1970,1,1)</f>
        <v>43363.208333333328</v>
      </c>
      <c r="P768" t="b">
        <v>0</v>
      </c>
      <c r="Q768" t="b">
        <v>0</v>
      </c>
      <c r="R768" t="s">
        <v>474</v>
      </c>
      <c r="S768" t="str">
        <f>LEFT(R768,SEARCH("/",R768)-1)</f>
        <v>film &amp; video</v>
      </c>
      <c r="T768" t="str">
        <f>RIGHT(R768, LEN(R768)-SEARCH("/",R768))</f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>(E769/D769)*100</f>
        <v>56.967078189300416</v>
      </c>
      <c r="G769" t="s">
        <v>14</v>
      </c>
      <c r="H769">
        <v>513</v>
      </c>
      <c r="I769" s="6">
        <f>IFERROR(E769/H769,0)</f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>(((L769/60)/60)/24)+DATE(1970,1,1)</f>
        <v>42283.208333333328</v>
      </c>
      <c r="O769" s="10">
        <f>(((M769/60)/60)/24)+DATE(1970,1,1)</f>
        <v>42328.25</v>
      </c>
      <c r="P769" t="b">
        <v>0</v>
      </c>
      <c r="Q769" t="b">
        <v>0</v>
      </c>
      <c r="R769" t="s">
        <v>206</v>
      </c>
      <c r="S769" t="str">
        <f>LEFT(R769,SEARCH("/",R769)-1)</f>
        <v>publishing</v>
      </c>
      <c r="T769" t="str">
        <f>RIGHT(R769, LEN(R769)-SEARCH("/",R769))</f>
        <v>translations</v>
      </c>
    </row>
    <row r="770" spans="1:20" hidden="1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>(E770/D770)*100</f>
        <v>231</v>
      </c>
      <c r="G770" t="s">
        <v>20</v>
      </c>
      <c r="H770">
        <v>150</v>
      </c>
      <c r="I770" s="6">
        <f>IFERROR(E770/H770,0)</f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>(((L770/60)/60)/24)+DATE(1970,1,1)</f>
        <v>41619.25</v>
      </c>
      <c r="O770" s="10">
        <f>(((M770/60)/60)/24)+DATE(1970,1,1)</f>
        <v>41634.25</v>
      </c>
      <c r="P770" t="b">
        <v>0</v>
      </c>
      <c r="Q770" t="b">
        <v>0</v>
      </c>
      <c r="R770" t="s">
        <v>33</v>
      </c>
      <c r="S770" t="str">
        <f>LEFT(R770,SEARCH("/",R770)-1)</f>
        <v>theater</v>
      </c>
      <c r="T770" t="str">
        <f>RIGHT(R770, LEN(R770)-SEARCH("/",R770))</f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>(E771/D771)*100</f>
        <v>86.867834394904463</v>
      </c>
      <c r="G771" t="s">
        <v>14</v>
      </c>
      <c r="H771">
        <v>3410</v>
      </c>
      <c r="I771" s="6">
        <f>IFERROR(E771/H771,0)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>(((L771/60)/60)/24)+DATE(1970,1,1)</f>
        <v>41501.208333333336</v>
      </c>
      <c r="O771" s="10">
        <f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>LEFT(R771,SEARCH("/",R771)-1)</f>
        <v>games</v>
      </c>
      <c r="T771" t="str">
        <f>RIGHT(R771, LEN(R771)-SEARCH("/",R771))</f>
        <v>video games</v>
      </c>
    </row>
    <row r="772" spans="1:20" hidden="1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>(E772/D772)*100</f>
        <v>270.74418604651163</v>
      </c>
      <c r="G772" t="s">
        <v>20</v>
      </c>
      <c r="H772">
        <v>216</v>
      </c>
      <c r="I772" s="6">
        <f>IFERROR(E772/H772,0)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>(((L772/60)/60)/24)+DATE(1970,1,1)</f>
        <v>41743.208333333336</v>
      </c>
      <c r="O772" s="10">
        <f>(((M772/60)/60)/24)+DATE(1970,1,1)</f>
        <v>41750.208333333336</v>
      </c>
      <c r="P772" t="b">
        <v>0</v>
      </c>
      <c r="Q772" t="b">
        <v>1</v>
      </c>
      <c r="R772" t="s">
        <v>33</v>
      </c>
      <c r="S772" t="str">
        <f>LEFT(R772,SEARCH("/",R772)-1)</f>
        <v>theater</v>
      </c>
      <c r="T772" t="str">
        <f>RIGHT(R772, LEN(R772)-SEARCH("/",R772))</f>
        <v>plays</v>
      </c>
    </row>
    <row r="773" spans="1:20" hidden="1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>(E773/D773)*100</f>
        <v>49.446428571428569</v>
      </c>
      <c r="G773" t="s">
        <v>74</v>
      </c>
      <c r="H773">
        <v>26</v>
      </c>
      <c r="I773" s="6">
        <f>IFERROR(E773/H773,0)</f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>(((L773/60)/60)/24)+DATE(1970,1,1)</f>
        <v>43491.25</v>
      </c>
      <c r="O773" s="10">
        <f>(((M773/60)/60)/24)+DATE(1970,1,1)</f>
        <v>43518.25</v>
      </c>
      <c r="P773" t="b">
        <v>0</v>
      </c>
      <c r="Q773" t="b">
        <v>0</v>
      </c>
      <c r="R773" t="s">
        <v>33</v>
      </c>
      <c r="S773" t="str">
        <f>LEFT(R773,SEARCH("/",R773)-1)</f>
        <v>theater</v>
      </c>
      <c r="T773" t="str">
        <f>RIGHT(R773, LEN(R773)-SEARCH("/",R773))</f>
        <v>plays</v>
      </c>
    </row>
    <row r="774" spans="1:20" hidden="1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>(E774/D774)*100</f>
        <v>113.3596256684492</v>
      </c>
      <c r="G774" t="s">
        <v>20</v>
      </c>
      <c r="H774">
        <v>5139</v>
      </c>
      <c r="I774" s="6">
        <f>IFERROR(E774/H774,0)</f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>(((L774/60)/60)/24)+DATE(1970,1,1)</f>
        <v>43505.25</v>
      </c>
      <c r="O774" s="10">
        <f>(((M774/60)/60)/24)+DATE(1970,1,1)</f>
        <v>43509.25</v>
      </c>
      <c r="P774" t="b">
        <v>0</v>
      </c>
      <c r="Q774" t="b">
        <v>0</v>
      </c>
      <c r="R774" t="s">
        <v>60</v>
      </c>
      <c r="S774" t="str">
        <f>LEFT(R774,SEARCH("/",R774)-1)</f>
        <v>music</v>
      </c>
      <c r="T774" t="str">
        <f>RIGHT(R774, LEN(R774)-SEARCH("/",R774))</f>
        <v>indie rock</v>
      </c>
    </row>
    <row r="775" spans="1:20" hidden="1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>(E775/D775)*100</f>
        <v>190.55555555555554</v>
      </c>
      <c r="G775" t="s">
        <v>20</v>
      </c>
      <c r="H775">
        <v>2353</v>
      </c>
      <c r="I775" s="6">
        <f>IFERROR(E775/H775,0)</f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>(((L775/60)/60)/24)+DATE(1970,1,1)</f>
        <v>42838.208333333328</v>
      </c>
      <c r="O775" s="10">
        <f>(((M775/60)/60)/24)+DATE(1970,1,1)</f>
        <v>42848.208333333328</v>
      </c>
      <c r="P775" t="b">
        <v>0</v>
      </c>
      <c r="Q775" t="b">
        <v>0</v>
      </c>
      <c r="R775" t="s">
        <v>33</v>
      </c>
      <c r="S775" t="str">
        <f>LEFT(R775,SEARCH("/",R775)-1)</f>
        <v>theater</v>
      </c>
      <c r="T775" t="str">
        <f>RIGHT(R775, LEN(R775)-SEARCH("/",R775))</f>
        <v>plays</v>
      </c>
    </row>
    <row r="776" spans="1:20" hidden="1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>(E776/D776)*100</f>
        <v>135.5</v>
      </c>
      <c r="G776" t="s">
        <v>20</v>
      </c>
      <c r="H776">
        <v>78</v>
      </c>
      <c r="I776" s="6">
        <f>IFERROR(E776/H776,0)</f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f>(((L776/60)/60)/24)+DATE(1970,1,1)</f>
        <v>42513.208333333328</v>
      </c>
      <c r="O776" s="10">
        <f>(((M776/60)/60)/24)+DATE(1970,1,1)</f>
        <v>42554.208333333328</v>
      </c>
      <c r="P776" t="b">
        <v>0</v>
      </c>
      <c r="Q776" t="b">
        <v>0</v>
      </c>
      <c r="R776" t="s">
        <v>28</v>
      </c>
      <c r="S776" t="str">
        <f>LEFT(R776,SEARCH("/",R776)-1)</f>
        <v>technology</v>
      </c>
      <c r="T776" t="str">
        <f>RIGHT(R776, LEN(R776)-SEARCH("/",R776))</f>
        <v>web</v>
      </c>
    </row>
    <row r="777" spans="1:20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>(E777/D777)*100</f>
        <v>10.297872340425531</v>
      </c>
      <c r="G777" t="s">
        <v>14</v>
      </c>
      <c r="H777">
        <v>10</v>
      </c>
      <c r="I777" s="6">
        <f>IFERROR(E777/H777,0)</f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>(((L777/60)/60)/24)+DATE(1970,1,1)</f>
        <v>41949.25</v>
      </c>
      <c r="O777" s="10">
        <f>(((M777/60)/60)/24)+DATE(1970,1,1)</f>
        <v>41959.25</v>
      </c>
      <c r="P777" t="b">
        <v>0</v>
      </c>
      <c r="Q777" t="b">
        <v>0</v>
      </c>
      <c r="R777" t="s">
        <v>23</v>
      </c>
      <c r="S777" t="str">
        <f>LEFT(R777,SEARCH("/",R777)-1)</f>
        <v>music</v>
      </c>
      <c r="T777" t="str">
        <f>RIGHT(R777, LEN(R777)-SEARCH("/",R777))</f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>(E778/D778)*100</f>
        <v>65.544223826714799</v>
      </c>
      <c r="G778" t="s">
        <v>14</v>
      </c>
      <c r="H778">
        <v>2201</v>
      </c>
      <c r="I778" s="6">
        <f>IFERROR(E778/H778,0)</f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>(((L778/60)/60)/24)+DATE(1970,1,1)</f>
        <v>43650.208333333328</v>
      </c>
      <c r="O778" s="10">
        <f>(((M778/60)/60)/24)+DATE(1970,1,1)</f>
        <v>43668.208333333328</v>
      </c>
      <c r="P778" t="b">
        <v>0</v>
      </c>
      <c r="Q778" t="b">
        <v>0</v>
      </c>
      <c r="R778" t="s">
        <v>33</v>
      </c>
      <c r="S778" t="str">
        <f>LEFT(R778,SEARCH("/",R778)-1)</f>
        <v>theater</v>
      </c>
      <c r="T778" t="str">
        <f>RIGHT(R778, LEN(R778)-SEARCH("/",R778))</f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>(E779/D779)*100</f>
        <v>49.026652452025587</v>
      </c>
      <c r="G779" t="s">
        <v>14</v>
      </c>
      <c r="H779">
        <v>676</v>
      </c>
      <c r="I779" s="6">
        <f>IFERROR(E779/H779,0)</f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>(((L779/60)/60)/24)+DATE(1970,1,1)</f>
        <v>40809.208333333336</v>
      </c>
      <c r="O779" s="10">
        <f>(((M779/60)/60)/24)+DATE(1970,1,1)</f>
        <v>40838.208333333336</v>
      </c>
      <c r="P779" t="b">
        <v>0</v>
      </c>
      <c r="Q779" t="b">
        <v>0</v>
      </c>
      <c r="R779" t="s">
        <v>33</v>
      </c>
      <c r="S779" t="str">
        <f>LEFT(R779,SEARCH("/",R779)-1)</f>
        <v>theater</v>
      </c>
      <c r="T779" t="str">
        <f>RIGHT(R779, LEN(R779)-SEARCH("/",R779))</f>
        <v>plays</v>
      </c>
    </row>
    <row r="780" spans="1:20" hidden="1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>(E780/D780)*100</f>
        <v>787.92307692307691</v>
      </c>
      <c r="G780" t="s">
        <v>20</v>
      </c>
      <c r="H780">
        <v>174</v>
      </c>
      <c r="I780" s="6">
        <f>IFERROR(E780/H780,0)</f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f>(((L780/60)/60)/24)+DATE(1970,1,1)</f>
        <v>40768.208333333336</v>
      </c>
      <c r="O780" s="10">
        <f>(((M780/60)/60)/24)+DATE(1970,1,1)</f>
        <v>40773.208333333336</v>
      </c>
      <c r="P780" t="b">
        <v>0</v>
      </c>
      <c r="Q780" t="b">
        <v>0</v>
      </c>
      <c r="R780" t="s">
        <v>71</v>
      </c>
      <c r="S780" t="str">
        <f>LEFT(R780,SEARCH("/",R780)-1)</f>
        <v>film &amp; video</v>
      </c>
      <c r="T780" t="str">
        <f>RIGHT(R780, LEN(R780)-SEARCH("/",R780))</f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>(E781/D781)*100</f>
        <v>80.306347746090154</v>
      </c>
      <c r="G781" t="s">
        <v>14</v>
      </c>
      <c r="H781">
        <v>831</v>
      </c>
      <c r="I781" s="6">
        <f>IFERROR(E781/H781,0)</f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>(((L781/60)/60)/24)+DATE(1970,1,1)</f>
        <v>42230.208333333328</v>
      </c>
      <c r="O781" s="10">
        <f>(((M781/60)/60)/24)+DATE(1970,1,1)</f>
        <v>42239.208333333328</v>
      </c>
      <c r="P781" t="b">
        <v>0</v>
      </c>
      <c r="Q781" t="b">
        <v>1</v>
      </c>
      <c r="R781" t="s">
        <v>33</v>
      </c>
      <c r="S781" t="str">
        <f>LEFT(R781,SEARCH("/",R781)-1)</f>
        <v>theater</v>
      </c>
      <c r="T781" t="str">
        <f>RIGHT(R781, LEN(R781)-SEARCH("/",R781))</f>
        <v>plays</v>
      </c>
    </row>
    <row r="782" spans="1:20" hidden="1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>(E782/D782)*100</f>
        <v>106.29411764705883</v>
      </c>
      <c r="G782" t="s">
        <v>20</v>
      </c>
      <c r="H782">
        <v>164</v>
      </c>
      <c r="I782" s="6">
        <f>IFERROR(E782/H782,0)</f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>(((L782/60)/60)/24)+DATE(1970,1,1)</f>
        <v>42573.208333333328</v>
      </c>
      <c r="O782" s="10">
        <f>(((M782/60)/60)/24)+DATE(1970,1,1)</f>
        <v>42592.208333333328</v>
      </c>
      <c r="P782" t="b">
        <v>0</v>
      </c>
      <c r="Q782" t="b">
        <v>1</v>
      </c>
      <c r="R782" t="s">
        <v>53</v>
      </c>
      <c r="S782" t="str">
        <f>LEFT(R782,SEARCH("/",R782)-1)</f>
        <v>film &amp; video</v>
      </c>
      <c r="T782" t="str">
        <f>RIGHT(R782, LEN(R782)-SEARCH("/",R782))</f>
        <v>drama</v>
      </c>
    </row>
    <row r="783" spans="1:20" hidden="1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>(E783/D783)*100</f>
        <v>50.735632183908038</v>
      </c>
      <c r="G783" t="s">
        <v>74</v>
      </c>
      <c r="H783">
        <v>56</v>
      </c>
      <c r="I783" s="6">
        <f>IFERROR(E783/H783,0)</f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>(((L783/60)/60)/24)+DATE(1970,1,1)</f>
        <v>40482.208333333336</v>
      </c>
      <c r="O783" s="10">
        <f>(((M783/60)/60)/24)+DATE(1970,1,1)</f>
        <v>40533.25</v>
      </c>
      <c r="P783" t="b">
        <v>0</v>
      </c>
      <c r="Q783" t="b">
        <v>0</v>
      </c>
      <c r="R783" t="s">
        <v>33</v>
      </c>
      <c r="S783" t="str">
        <f>LEFT(R783,SEARCH("/",R783)-1)</f>
        <v>theater</v>
      </c>
      <c r="T783" t="str">
        <f>RIGHT(R783, LEN(R783)-SEARCH("/",R783))</f>
        <v>plays</v>
      </c>
    </row>
    <row r="784" spans="1:20" hidden="1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>(E784/D784)*100</f>
        <v>215.31372549019611</v>
      </c>
      <c r="G784" t="s">
        <v>20</v>
      </c>
      <c r="H784">
        <v>161</v>
      </c>
      <c r="I784" s="6">
        <f>IFERROR(E784/H784,0)</f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f>(((L784/60)/60)/24)+DATE(1970,1,1)</f>
        <v>40603.25</v>
      </c>
      <c r="O784" s="10">
        <f>(((M784/60)/60)/24)+DATE(1970,1,1)</f>
        <v>40631.208333333336</v>
      </c>
      <c r="P784" t="b">
        <v>0</v>
      </c>
      <c r="Q784" t="b">
        <v>1</v>
      </c>
      <c r="R784" t="s">
        <v>71</v>
      </c>
      <c r="S784" t="str">
        <f>LEFT(R784,SEARCH("/",R784)-1)</f>
        <v>film &amp; video</v>
      </c>
      <c r="T784" t="str">
        <f>RIGHT(R784, LEN(R784)-SEARCH("/",R784))</f>
        <v>animation</v>
      </c>
    </row>
    <row r="785" spans="1:20" hidden="1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>(E785/D785)*100</f>
        <v>141.22972972972974</v>
      </c>
      <c r="G785" t="s">
        <v>20</v>
      </c>
      <c r="H785">
        <v>138</v>
      </c>
      <c r="I785" s="6">
        <f>IFERROR(E785/H785,0)</f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>(((L785/60)/60)/24)+DATE(1970,1,1)</f>
        <v>41625.25</v>
      </c>
      <c r="O785" s="10">
        <f>(((M785/60)/60)/24)+DATE(1970,1,1)</f>
        <v>41632.25</v>
      </c>
      <c r="P785" t="b">
        <v>0</v>
      </c>
      <c r="Q785" t="b">
        <v>0</v>
      </c>
      <c r="R785" t="s">
        <v>23</v>
      </c>
      <c r="S785" t="str">
        <f>LEFT(R785,SEARCH("/",R785)-1)</f>
        <v>music</v>
      </c>
      <c r="T785" t="str">
        <f>RIGHT(R785, LEN(R785)-SEARCH("/",R785))</f>
        <v>rock</v>
      </c>
    </row>
    <row r="786" spans="1:20" hidden="1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>(E786/D786)*100</f>
        <v>115.33745781777279</v>
      </c>
      <c r="G786" t="s">
        <v>20</v>
      </c>
      <c r="H786">
        <v>3308</v>
      </c>
      <c r="I786" s="6">
        <f>IFERROR(E786/H786,0)</f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>(((L786/60)/60)/24)+DATE(1970,1,1)</f>
        <v>42435.25</v>
      </c>
      <c r="O786" s="10">
        <f>(((M786/60)/60)/24)+DATE(1970,1,1)</f>
        <v>42446.208333333328</v>
      </c>
      <c r="P786" t="b">
        <v>0</v>
      </c>
      <c r="Q786" t="b">
        <v>0</v>
      </c>
      <c r="R786" t="s">
        <v>28</v>
      </c>
      <c r="S786" t="str">
        <f>LEFT(R786,SEARCH("/",R786)-1)</f>
        <v>technology</v>
      </c>
      <c r="T786" t="str">
        <f>RIGHT(R786, LEN(R786)-SEARCH("/",R786))</f>
        <v>web</v>
      </c>
    </row>
    <row r="787" spans="1:20" hidden="1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>(E787/D787)*100</f>
        <v>193.11940298507463</v>
      </c>
      <c r="G787" t="s">
        <v>20</v>
      </c>
      <c r="H787">
        <v>127</v>
      </c>
      <c r="I787" s="6">
        <f>IFERROR(E787/H787,0)</f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>(((L787/60)/60)/24)+DATE(1970,1,1)</f>
        <v>43582.208333333328</v>
      </c>
      <c r="O787" s="10">
        <f>(((M787/60)/60)/24)+DATE(1970,1,1)</f>
        <v>43616.208333333328</v>
      </c>
      <c r="P787" t="b">
        <v>0</v>
      </c>
      <c r="Q787" t="b">
        <v>1</v>
      </c>
      <c r="R787" t="s">
        <v>71</v>
      </c>
      <c r="S787" t="str">
        <f>LEFT(R787,SEARCH("/",R787)-1)</f>
        <v>film &amp; video</v>
      </c>
      <c r="T787" t="str">
        <f>RIGHT(R787, LEN(R787)-SEARCH("/",R787))</f>
        <v>animation</v>
      </c>
    </row>
    <row r="788" spans="1:20" hidden="1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>(E788/D788)*100</f>
        <v>729.73333333333335</v>
      </c>
      <c r="G788" t="s">
        <v>20</v>
      </c>
      <c r="H788">
        <v>207</v>
      </c>
      <c r="I788" s="6">
        <f>IFERROR(E788/H788,0)</f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f>(((L788/60)/60)/24)+DATE(1970,1,1)</f>
        <v>43186.208333333328</v>
      </c>
      <c r="O788" s="10">
        <f>(((M788/60)/60)/24)+DATE(1970,1,1)</f>
        <v>43193.208333333328</v>
      </c>
      <c r="P788" t="b">
        <v>0</v>
      </c>
      <c r="Q788" t="b">
        <v>1</v>
      </c>
      <c r="R788" t="s">
        <v>159</v>
      </c>
      <c r="S788" t="str">
        <f>LEFT(R788,SEARCH("/",R788)-1)</f>
        <v>music</v>
      </c>
      <c r="T788" t="str">
        <f>RIGHT(R788, LEN(R788)-SEARCH("/",R788))</f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>(E789/D789)*100</f>
        <v>99.66339869281046</v>
      </c>
      <c r="G789" t="s">
        <v>14</v>
      </c>
      <c r="H789">
        <v>859</v>
      </c>
      <c r="I789" s="6">
        <f>IFERROR(E789/H789,0)</f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>(((L789/60)/60)/24)+DATE(1970,1,1)</f>
        <v>40684.208333333336</v>
      </c>
      <c r="O789" s="10">
        <f>(((M789/60)/60)/24)+DATE(1970,1,1)</f>
        <v>40693.208333333336</v>
      </c>
      <c r="P789" t="b">
        <v>0</v>
      </c>
      <c r="Q789" t="b">
        <v>0</v>
      </c>
      <c r="R789" t="s">
        <v>23</v>
      </c>
      <c r="S789" t="str">
        <f>LEFT(R789,SEARCH("/",R789)-1)</f>
        <v>music</v>
      </c>
      <c r="T789" t="str">
        <f>RIGHT(R789, LEN(R789)-SEARCH("/",R789))</f>
        <v>rock</v>
      </c>
    </row>
    <row r="790" spans="1:20" hidden="1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>(E790/D790)*100</f>
        <v>88.166666666666671</v>
      </c>
      <c r="G790" t="s">
        <v>47</v>
      </c>
      <c r="H790">
        <v>31</v>
      </c>
      <c r="I790" s="6">
        <f>IFERROR(E790/H790,0)</f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>(((L790/60)/60)/24)+DATE(1970,1,1)</f>
        <v>41202.208333333336</v>
      </c>
      <c r="O790" s="10">
        <f>(((M790/60)/60)/24)+DATE(1970,1,1)</f>
        <v>41223.25</v>
      </c>
      <c r="P790" t="b">
        <v>0</v>
      </c>
      <c r="Q790" t="b">
        <v>0</v>
      </c>
      <c r="R790" t="s">
        <v>71</v>
      </c>
      <c r="S790" t="str">
        <f>LEFT(R790,SEARCH("/",R790)-1)</f>
        <v>film &amp; video</v>
      </c>
      <c r="T790" t="str">
        <f>RIGHT(R790, LEN(R790)-SEARCH("/",R790))</f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>(E791/D791)*100</f>
        <v>37.233333333333334</v>
      </c>
      <c r="G791" t="s">
        <v>14</v>
      </c>
      <c r="H791">
        <v>45</v>
      </c>
      <c r="I791" s="6">
        <f>IFERROR(E791/H791,0)</f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>(((L791/60)/60)/24)+DATE(1970,1,1)</f>
        <v>41786.208333333336</v>
      </c>
      <c r="O791" s="10">
        <f>(((M791/60)/60)/24)+DATE(1970,1,1)</f>
        <v>41823.208333333336</v>
      </c>
      <c r="P791" t="b">
        <v>0</v>
      </c>
      <c r="Q791" t="b">
        <v>0</v>
      </c>
      <c r="R791" t="s">
        <v>33</v>
      </c>
      <c r="S791" t="str">
        <f>LEFT(R791,SEARCH("/",R791)-1)</f>
        <v>theater</v>
      </c>
      <c r="T791" t="str">
        <f>RIGHT(R791, LEN(R791)-SEARCH("/",R791))</f>
        <v>plays</v>
      </c>
    </row>
    <row r="792" spans="1:20" hidden="1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>(E792/D792)*100</f>
        <v>30.540075309306079</v>
      </c>
      <c r="G792" t="s">
        <v>74</v>
      </c>
      <c r="H792">
        <v>1113</v>
      </c>
      <c r="I792" s="6">
        <f>IFERROR(E792/H792,0)</f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>(((L792/60)/60)/24)+DATE(1970,1,1)</f>
        <v>40223.25</v>
      </c>
      <c r="O792" s="10">
        <f>(((M792/60)/60)/24)+DATE(1970,1,1)</f>
        <v>40229.25</v>
      </c>
      <c r="P792" t="b">
        <v>0</v>
      </c>
      <c r="Q792" t="b">
        <v>0</v>
      </c>
      <c r="R792" t="s">
        <v>33</v>
      </c>
      <c r="S792" t="str">
        <f>LEFT(R792,SEARCH("/",R792)-1)</f>
        <v>theater</v>
      </c>
      <c r="T792" t="str">
        <f>RIGHT(R792, LEN(R792)-SEARCH("/",R792))</f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>(E793/D793)*100</f>
        <v>25.714285714285712</v>
      </c>
      <c r="G793" t="s">
        <v>14</v>
      </c>
      <c r="H793">
        <v>6</v>
      </c>
      <c r="I793" s="6">
        <f>IFERROR(E793/H793,0)</f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>(((L793/60)/60)/24)+DATE(1970,1,1)</f>
        <v>42715.25</v>
      </c>
      <c r="O793" s="10">
        <f>(((M793/60)/60)/24)+DATE(1970,1,1)</f>
        <v>42731.25</v>
      </c>
      <c r="P793" t="b">
        <v>0</v>
      </c>
      <c r="Q793" t="b">
        <v>0</v>
      </c>
      <c r="R793" t="s">
        <v>17</v>
      </c>
      <c r="S793" t="str">
        <f>LEFT(R793,SEARCH("/",R793)-1)</f>
        <v>food</v>
      </c>
      <c r="T793" t="str">
        <f>RIGHT(R793, LEN(R793)-SEARCH("/",R793))</f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>(E794/D794)*100</f>
        <v>34</v>
      </c>
      <c r="G794" t="s">
        <v>14</v>
      </c>
      <c r="H794">
        <v>7</v>
      </c>
      <c r="I794" s="6">
        <f>IFERROR(E794/H794,0)</f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>(((L794/60)/60)/24)+DATE(1970,1,1)</f>
        <v>41451.208333333336</v>
      </c>
      <c r="O794" s="10">
        <f>(((M794/60)/60)/24)+DATE(1970,1,1)</f>
        <v>41479.208333333336</v>
      </c>
      <c r="P794" t="b">
        <v>0</v>
      </c>
      <c r="Q794" t="b">
        <v>1</v>
      </c>
      <c r="R794" t="s">
        <v>33</v>
      </c>
      <c r="S794" t="str">
        <f>LEFT(R794,SEARCH("/",R794)-1)</f>
        <v>theater</v>
      </c>
      <c r="T794" t="str">
        <f>RIGHT(R794, LEN(R794)-SEARCH("/",R794))</f>
        <v>plays</v>
      </c>
    </row>
    <row r="795" spans="1:20" hidden="1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>(E795/D795)*100</f>
        <v>1185.909090909091</v>
      </c>
      <c r="G795" t="s">
        <v>20</v>
      </c>
      <c r="H795">
        <v>181</v>
      </c>
      <c r="I795" s="6">
        <f>IFERROR(E795/H795,0)</f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>(((L795/60)/60)/24)+DATE(1970,1,1)</f>
        <v>41450.208333333336</v>
      </c>
      <c r="O795" s="10">
        <f>(((M795/60)/60)/24)+DATE(1970,1,1)</f>
        <v>41454.208333333336</v>
      </c>
      <c r="P795" t="b">
        <v>0</v>
      </c>
      <c r="Q795" t="b">
        <v>0</v>
      </c>
      <c r="R795" t="s">
        <v>68</v>
      </c>
      <c r="S795" t="str">
        <f>LEFT(R795,SEARCH("/",R795)-1)</f>
        <v>publishing</v>
      </c>
      <c r="T795" t="str">
        <f>RIGHT(R795, LEN(R795)-SEARCH("/",R795))</f>
        <v>nonfiction</v>
      </c>
    </row>
    <row r="796" spans="1:20" hidden="1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>(E796/D796)*100</f>
        <v>125.39393939393939</v>
      </c>
      <c r="G796" t="s">
        <v>20</v>
      </c>
      <c r="H796">
        <v>110</v>
      </c>
      <c r="I796" s="6">
        <f>IFERROR(E796/H796,0)</f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>(((L796/60)/60)/24)+DATE(1970,1,1)</f>
        <v>43091.25</v>
      </c>
      <c r="O796" s="10">
        <f>(((M796/60)/60)/24)+DATE(1970,1,1)</f>
        <v>43103.25</v>
      </c>
      <c r="P796" t="b">
        <v>0</v>
      </c>
      <c r="Q796" t="b">
        <v>0</v>
      </c>
      <c r="R796" t="s">
        <v>23</v>
      </c>
      <c r="S796" t="str">
        <f>LEFT(R796,SEARCH("/",R796)-1)</f>
        <v>music</v>
      </c>
      <c r="T796" t="str">
        <f>RIGHT(R796, LEN(R796)-SEARCH("/",R796))</f>
        <v>rock</v>
      </c>
    </row>
    <row r="797" spans="1:20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>(E797/D797)*100</f>
        <v>14.394366197183098</v>
      </c>
      <c r="G797" t="s">
        <v>14</v>
      </c>
      <c r="H797">
        <v>31</v>
      </c>
      <c r="I797" s="6">
        <f>IFERROR(E797/H797,0)</f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>(((L797/60)/60)/24)+DATE(1970,1,1)</f>
        <v>42675.208333333328</v>
      </c>
      <c r="O797" s="10">
        <f>(((M797/60)/60)/24)+DATE(1970,1,1)</f>
        <v>42678.208333333328</v>
      </c>
      <c r="P797" t="b">
        <v>0</v>
      </c>
      <c r="Q797" t="b">
        <v>0</v>
      </c>
      <c r="R797" t="s">
        <v>53</v>
      </c>
      <c r="S797" t="str">
        <f>LEFT(R797,SEARCH("/",R797)-1)</f>
        <v>film &amp; video</v>
      </c>
      <c r="T797" t="str">
        <f>RIGHT(R797, LEN(R797)-SEARCH("/",R797))</f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>(E798/D798)*100</f>
        <v>54.807692307692314</v>
      </c>
      <c r="G798" t="s">
        <v>14</v>
      </c>
      <c r="H798">
        <v>78</v>
      </c>
      <c r="I798" s="6">
        <f>IFERROR(E798/H798,0)</f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>(((L798/60)/60)/24)+DATE(1970,1,1)</f>
        <v>41859.208333333336</v>
      </c>
      <c r="O798" s="10">
        <f>(((M798/60)/60)/24)+DATE(1970,1,1)</f>
        <v>41866.208333333336</v>
      </c>
      <c r="P798" t="b">
        <v>0</v>
      </c>
      <c r="Q798" t="b">
        <v>1</v>
      </c>
      <c r="R798" t="s">
        <v>292</v>
      </c>
      <c r="S798" t="str">
        <f>LEFT(R798,SEARCH("/",R798)-1)</f>
        <v>games</v>
      </c>
      <c r="T798" t="str">
        <f>RIGHT(R798, LEN(R798)-SEARCH("/",R798))</f>
        <v>mobile games</v>
      </c>
    </row>
    <row r="799" spans="1:20" hidden="1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>(E799/D799)*100</f>
        <v>109.63157894736841</v>
      </c>
      <c r="G799" t="s">
        <v>20</v>
      </c>
      <c r="H799">
        <v>185</v>
      </c>
      <c r="I799" s="6">
        <f>IFERROR(E799/H799,0)</f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>(((L799/60)/60)/24)+DATE(1970,1,1)</f>
        <v>43464.25</v>
      </c>
      <c r="O799" s="10">
        <f>(((M799/60)/60)/24)+DATE(1970,1,1)</f>
        <v>43487.25</v>
      </c>
      <c r="P799" t="b">
        <v>0</v>
      </c>
      <c r="Q799" t="b">
        <v>0</v>
      </c>
      <c r="R799" t="s">
        <v>28</v>
      </c>
      <c r="S799" t="str">
        <f>LEFT(R799,SEARCH("/",R799)-1)</f>
        <v>technology</v>
      </c>
      <c r="T799" t="str">
        <f>RIGHT(R799, LEN(R799)-SEARCH("/",R799))</f>
        <v>web</v>
      </c>
    </row>
    <row r="800" spans="1:20" hidden="1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>(E800/D800)*100</f>
        <v>188.47058823529412</v>
      </c>
      <c r="G800" t="s">
        <v>20</v>
      </c>
      <c r="H800">
        <v>121</v>
      </c>
      <c r="I800" s="6">
        <f>IFERROR(E800/H800,0)</f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>(((L800/60)/60)/24)+DATE(1970,1,1)</f>
        <v>41060.208333333336</v>
      </c>
      <c r="O800" s="10">
        <f>(((M800/60)/60)/24)+DATE(1970,1,1)</f>
        <v>41088.208333333336</v>
      </c>
      <c r="P800" t="b">
        <v>0</v>
      </c>
      <c r="Q800" t="b">
        <v>1</v>
      </c>
      <c r="R800" t="s">
        <v>33</v>
      </c>
      <c r="S800" t="str">
        <f>LEFT(R800,SEARCH("/",R800)-1)</f>
        <v>theater</v>
      </c>
      <c r="T800" t="str">
        <f>RIGHT(R800, LEN(R800)-SEARCH("/",R800))</f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>(E801/D801)*100</f>
        <v>87.008284023668637</v>
      </c>
      <c r="G801" t="s">
        <v>14</v>
      </c>
      <c r="H801">
        <v>1225</v>
      </c>
      <c r="I801" s="6">
        <f>IFERROR(E801/H801,0)</f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>(((L801/60)/60)/24)+DATE(1970,1,1)</f>
        <v>42399.25</v>
      </c>
      <c r="O801" s="10">
        <f>(((M801/60)/60)/24)+DATE(1970,1,1)</f>
        <v>42403.25</v>
      </c>
      <c r="P801" t="b">
        <v>0</v>
      </c>
      <c r="Q801" t="b">
        <v>0</v>
      </c>
      <c r="R801" t="s">
        <v>33</v>
      </c>
      <c r="S801" t="str">
        <f>LEFT(R801,SEARCH("/",R801)-1)</f>
        <v>theater</v>
      </c>
      <c r="T801" t="str">
        <f>RIGHT(R801, LEN(R801)-SEARCH("/",R801))</f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>(E802/D802)*100</f>
        <v>1</v>
      </c>
      <c r="G802" t="s">
        <v>14</v>
      </c>
      <c r="H802">
        <v>1</v>
      </c>
      <c r="I802" s="6">
        <f>IFERROR(E802/H802,0)</f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>(((L802/60)/60)/24)+DATE(1970,1,1)</f>
        <v>42167.208333333328</v>
      </c>
      <c r="O802" s="10">
        <f>(((M802/60)/60)/24)+DATE(1970,1,1)</f>
        <v>42171.208333333328</v>
      </c>
      <c r="P802" t="b">
        <v>0</v>
      </c>
      <c r="Q802" t="b">
        <v>0</v>
      </c>
      <c r="R802" t="s">
        <v>23</v>
      </c>
      <c r="S802" t="str">
        <f>LEFT(R802,SEARCH("/",R802)-1)</f>
        <v>music</v>
      </c>
      <c r="T802" t="str">
        <f>RIGHT(R802, LEN(R802)-SEARCH("/",R802))</f>
        <v>rock</v>
      </c>
    </row>
    <row r="803" spans="1:20" hidden="1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>(E803/D803)*100</f>
        <v>202.9130434782609</v>
      </c>
      <c r="G803" t="s">
        <v>20</v>
      </c>
      <c r="H803">
        <v>106</v>
      </c>
      <c r="I803" s="6">
        <f>IFERROR(E803/H803,0)</f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f>(((L803/60)/60)/24)+DATE(1970,1,1)</f>
        <v>43830.25</v>
      </c>
      <c r="O803" s="10">
        <f>(((M803/60)/60)/24)+DATE(1970,1,1)</f>
        <v>43852.25</v>
      </c>
      <c r="P803" t="b">
        <v>0</v>
      </c>
      <c r="Q803" t="b">
        <v>1</v>
      </c>
      <c r="R803" t="s">
        <v>122</v>
      </c>
      <c r="S803" t="str">
        <f>LEFT(R803,SEARCH("/",R803)-1)</f>
        <v>photography</v>
      </c>
      <c r="T803" t="str">
        <f>RIGHT(R803, LEN(R803)-SEARCH("/",R803))</f>
        <v>photography books</v>
      </c>
    </row>
    <row r="804" spans="1:20" hidden="1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>(E804/D804)*100</f>
        <v>197.03225806451613</v>
      </c>
      <c r="G804" t="s">
        <v>20</v>
      </c>
      <c r="H804">
        <v>142</v>
      </c>
      <c r="I804" s="6">
        <f>IFERROR(E804/H804,0)</f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>(((L804/60)/60)/24)+DATE(1970,1,1)</f>
        <v>43650.208333333328</v>
      </c>
      <c r="O804" s="10">
        <f>(((M804/60)/60)/24)+DATE(1970,1,1)</f>
        <v>43652.208333333328</v>
      </c>
      <c r="P804" t="b">
        <v>0</v>
      </c>
      <c r="Q804" t="b">
        <v>0</v>
      </c>
      <c r="R804" t="s">
        <v>122</v>
      </c>
      <c r="S804" t="str">
        <f>LEFT(R804,SEARCH("/",R804)-1)</f>
        <v>photography</v>
      </c>
      <c r="T804" t="str">
        <f>RIGHT(R804, LEN(R804)-SEARCH("/",R804))</f>
        <v>photography books</v>
      </c>
    </row>
    <row r="805" spans="1:20" hidden="1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>(E805/D805)*100</f>
        <v>107</v>
      </c>
      <c r="G805" t="s">
        <v>20</v>
      </c>
      <c r="H805">
        <v>233</v>
      </c>
      <c r="I805" s="6">
        <f>IFERROR(E805/H805,0)</f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f>(((L805/60)/60)/24)+DATE(1970,1,1)</f>
        <v>43492.25</v>
      </c>
      <c r="O805" s="10">
        <f>(((M805/60)/60)/24)+DATE(1970,1,1)</f>
        <v>43526.25</v>
      </c>
      <c r="P805" t="b">
        <v>0</v>
      </c>
      <c r="Q805" t="b">
        <v>0</v>
      </c>
      <c r="R805" t="s">
        <v>33</v>
      </c>
      <c r="S805" t="str">
        <f>LEFT(R805,SEARCH("/",R805)-1)</f>
        <v>theater</v>
      </c>
      <c r="T805" t="str">
        <f>RIGHT(R805, LEN(R805)-SEARCH("/",R805))</f>
        <v>plays</v>
      </c>
    </row>
    <row r="806" spans="1:20" hidden="1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>(E806/D806)*100</f>
        <v>268.73076923076923</v>
      </c>
      <c r="G806" t="s">
        <v>20</v>
      </c>
      <c r="H806">
        <v>218</v>
      </c>
      <c r="I806" s="6">
        <f>IFERROR(E806/H806,0)</f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>(((L806/60)/60)/24)+DATE(1970,1,1)</f>
        <v>43102.25</v>
      </c>
      <c r="O806" s="10">
        <f>(((M806/60)/60)/24)+DATE(1970,1,1)</f>
        <v>43122.25</v>
      </c>
      <c r="P806" t="b">
        <v>0</v>
      </c>
      <c r="Q806" t="b">
        <v>0</v>
      </c>
      <c r="R806" t="s">
        <v>23</v>
      </c>
      <c r="S806" t="str">
        <f>LEFT(R806,SEARCH("/",R806)-1)</f>
        <v>music</v>
      </c>
      <c r="T806" t="str">
        <f>RIGHT(R806, LEN(R806)-SEARCH("/",R806))</f>
        <v>rock</v>
      </c>
    </row>
    <row r="807" spans="1:20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>(E807/D807)*100</f>
        <v>50.845360824742272</v>
      </c>
      <c r="G807" t="s">
        <v>14</v>
      </c>
      <c r="H807">
        <v>67</v>
      </c>
      <c r="I807" s="6">
        <f>IFERROR(E807/H807,0)</f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>(((L807/60)/60)/24)+DATE(1970,1,1)</f>
        <v>41958.25</v>
      </c>
      <c r="O807" s="10">
        <f>(((M807/60)/60)/24)+DATE(1970,1,1)</f>
        <v>42009.25</v>
      </c>
      <c r="P807" t="b">
        <v>0</v>
      </c>
      <c r="Q807" t="b">
        <v>0</v>
      </c>
      <c r="R807" t="s">
        <v>42</v>
      </c>
      <c r="S807" t="str">
        <f>LEFT(R807,SEARCH("/",R807)-1)</f>
        <v>film &amp; video</v>
      </c>
      <c r="T807" t="str">
        <f>RIGHT(R807, LEN(R807)-SEARCH("/",R807))</f>
        <v>documentary</v>
      </c>
    </row>
    <row r="808" spans="1:20" hidden="1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>(E808/D808)*100</f>
        <v>1180.2857142857142</v>
      </c>
      <c r="G808" t="s">
        <v>20</v>
      </c>
      <c r="H808">
        <v>76</v>
      </c>
      <c r="I808" s="6">
        <f>IFERROR(E808/H808,0)</f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f>(((L808/60)/60)/24)+DATE(1970,1,1)</f>
        <v>40973.25</v>
      </c>
      <c r="O808" s="10">
        <f>(((M808/60)/60)/24)+DATE(1970,1,1)</f>
        <v>40997.208333333336</v>
      </c>
      <c r="P808" t="b">
        <v>0</v>
      </c>
      <c r="Q808" t="b">
        <v>1</v>
      </c>
      <c r="R808" t="s">
        <v>53</v>
      </c>
      <c r="S808" t="str">
        <f>LEFT(R808,SEARCH("/",R808)-1)</f>
        <v>film &amp; video</v>
      </c>
      <c r="T808" t="str">
        <f>RIGHT(R808, LEN(R808)-SEARCH("/",R808))</f>
        <v>drama</v>
      </c>
    </row>
    <row r="809" spans="1:20" hidden="1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>(E809/D809)*100</f>
        <v>264</v>
      </c>
      <c r="G809" t="s">
        <v>20</v>
      </c>
      <c r="H809">
        <v>43</v>
      </c>
      <c r="I809" s="6">
        <f>IFERROR(E809/H809,0)</f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>(((L809/60)/60)/24)+DATE(1970,1,1)</f>
        <v>43753.208333333328</v>
      </c>
      <c r="O809" s="10">
        <f>(((M809/60)/60)/24)+DATE(1970,1,1)</f>
        <v>43797.25</v>
      </c>
      <c r="P809" t="b">
        <v>0</v>
      </c>
      <c r="Q809" t="b">
        <v>1</v>
      </c>
      <c r="R809" t="s">
        <v>33</v>
      </c>
      <c r="S809" t="str">
        <f>LEFT(R809,SEARCH("/",R809)-1)</f>
        <v>theater</v>
      </c>
      <c r="T809" t="str">
        <f>RIGHT(R809, LEN(R809)-SEARCH("/",R809))</f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>(E810/D810)*100</f>
        <v>30.44230769230769</v>
      </c>
      <c r="G810" t="s">
        <v>14</v>
      </c>
      <c r="H810">
        <v>19</v>
      </c>
      <c r="I810" s="6">
        <f>IFERROR(E810/H810,0)</f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>(((L810/60)/60)/24)+DATE(1970,1,1)</f>
        <v>42507.208333333328</v>
      </c>
      <c r="O810" s="10">
        <f>(((M810/60)/60)/24)+DATE(1970,1,1)</f>
        <v>42524.208333333328</v>
      </c>
      <c r="P810" t="b">
        <v>0</v>
      </c>
      <c r="Q810" t="b">
        <v>0</v>
      </c>
      <c r="R810" t="s">
        <v>17</v>
      </c>
      <c r="S810" t="str">
        <f>LEFT(R810,SEARCH("/",R810)-1)</f>
        <v>food</v>
      </c>
      <c r="T810" t="str">
        <f>RIGHT(R810, LEN(R810)-SEARCH("/",R810))</f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>(E811/D811)*100</f>
        <v>62.880681818181813</v>
      </c>
      <c r="G811" t="s">
        <v>14</v>
      </c>
      <c r="H811">
        <v>2108</v>
      </c>
      <c r="I811" s="6">
        <f>IFERROR(E811/H811,0)</f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>(((L811/60)/60)/24)+DATE(1970,1,1)</f>
        <v>41135.208333333336</v>
      </c>
      <c r="O811" s="10">
        <f>(((M811/60)/60)/24)+DATE(1970,1,1)</f>
        <v>41136.208333333336</v>
      </c>
      <c r="P811" t="b">
        <v>0</v>
      </c>
      <c r="Q811" t="b">
        <v>0</v>
      </c>
      <c r="R811" t="s">
        <v>42</v>
      </c>
      <c r="S811" t="str">
        <f>LEFT(R811,SEARCH("/",R811)-1)</f>
        <v>film &amp; video</v>
      </c>
      <c r="T811" t="str">
        <f>RIGHT(R811, LEN(R811)-SEARCH("/",R811))</f>
        <v>documentary</v>
      </c>
    </row>
    <row r="812" spans="1:20" hidden="1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>(E812/D812)*100</f>
        <v>193.125</v>
      </c>
      <c r="G812" t="s">
        <v>20</v>
      </c>
      <c r="H812">
        <v>221</v>
      </c>
      <c r="I812" s="6">
        <f>IFERROR(E812/H812,0)</f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>(((L812/60)/60)/24)+DATE(1970,1,1)</f>
        <v>43067.25</v>
      </c>
      <c r="O812" s="10">
        <f>(((M812/60)/60)/24)+DATE(1970,1,1)</f>
        <v>43077.25</v>
      </c>
      <c r="P812" t="b">
        <v>0</v>
      </c>
      <c r="Q812" t="b">
        <v>1</v>
      </c>
      <c r="R812" t="s">
        <v>33</v>
      </c>
      <c r="S812" t="str">
        <f>LEFT(R812,SEARCH("/",R812)-1)</f>
        <v>theater</v>
      </c>
      <c r="T812" t="str">
        <f>RIGHT(R812, LEN(R812)-SEARCH("/",R812))</f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>(E813/D813)*100</f>
        <v>77.102702702702715</v>
      </c>
      <c r="G813" t="s">
        <v>14</v>
      </c>
      <c r="H813">
        <v>679</v>
      </c>
      <c r="I813" s="6">
        <f>IFERROR(E813/H813,0)</f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>(((L813/60)/60)/24)+DATE(1970,1,1)</f>
        <v>42378.25</v>
      </c>
      <c r="O813" s="10">
        <f>(((M813/60)/60)/24)+DATE(1970,1,1)</f>
        <v>42380.25</v>
      </c>
      <c r="P813" t="b">
        <v>0</v>
      </c>
      <c r="Q813" t="b">
        <v>1</v>
      </c>
      <c r="R813" t="s">
        <v>89</v>
      </c>
      <c r="S813" t="str">
        <f>LEFT(R813,SEARCH("/",R813)-1)</f>
        <v>games</v>
      </c>
      <c r="T813" t="str">
        <f>RIGHT(R813, LEN(R813)-SEARCH("/",R813))</f>
        <v>video games</v>
      </c>
    </row>
    <row r="814" spans="1:20" hidden="1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>(E814/D814)*100</f>
        <v>225.52763819095478</v>
      </c>
      <c r="G814" t="s">
        <v>20</v>
      </c>
      <c r="H814">
        <v>2805</v>
      </c>
      <c r="I814" s="6">
        <f>IFERROR(E814/H814,0)</f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>(((L814/60)/60)/24)+DATE(1970,1,1)</f>
        <v>43206.208333333328</v>
      </c>
      <c r="O814" s="10">
        <f>(((M814/60)/60)/24)+DATE(1970,1,1)</f>
        <v>43211.208333333328</v>
      </c>
      <c r="P814" t="b">
        <v>0</v>
      </c>
      <c r="Q814" t="b">
        <v>0</v>
      </c>
      <c r="R814" t="s">
        <v>68</v>
      </c>
      <c r="S814" t="str">
        <f>LEFT(R814,SEARCH("/",R814)-1)</f>
        <v>publishing</v>
      </c>
      <c r="T814" t="str">
        <f>RIGHT(R814, LEN(R814)-SEARCH("/",R814))</f>
        <v>nonfiction</v>
      </c>
    </row>
    <row r="815" spans="1:20" hidden="1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>(E815/D815)*100</f>
        <v>239.40625</v>
      </c>
      <c r="G815" t="s">
        <v>20</v>
      </c>
      <c r="H815">
        <v>68</v>
      </c>
      <c r="I815" s="6">
        <f>IFERROR(E815/H815,0)</f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f>(((L815/60)/60)/24)+DATE(1970,1,1)</f>
        <v>41148.208333333336</v>
      </c>
      <c r="O815" s="10">
        <f>(((M815/60)/60)/24)+DATE(1970,1,1)</f>
        <v>41158.208333333336</v>
      </c>
      <c r="P815" t="b">
        <v>0</v>
      </c>
      <c r="Q815" t="b">
        <v>0</v>
      </c>
      <c r="R815" t="s">
        <v>89</v>
      </c>
      <c r="S815" t="str">
        <f>LEFT(R815,SEARCH("/",R815)-1)</f>
        <v>games</v>
      </c>
      <c r="T815" t="str">
        <f>RIGHT(R815, LEN(R815)-SEARCH("/",R815))</f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>(E816/D816)*100</f>
        <v>92.1875</v>
      </c>
      <c r="G816" t="s">
        <v>14</v>
      </c>
      <c r="H816">
        <v>36</v>
      </c>
      <c r="I816" s="6">
        <f>IFERROR(E816/H816,0)</f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>(((L816/60)/60)/24)+DATE(1970,1,1)</f>
        <v>42517.208333333328</v>
      </c>
      <c r="O816" s="10">
        <f>(((M816/60)/60)/24)+DATE(1970,1,1)</f>
        <v>42519.208333333328</v>
      </c>
      <c r="P816" t="b">
        <v>0</v>
      </c>
      <c r="Q816" t="b">
        <v>1</v>
      </c>
      <c r="R816" t="s">
        <v>23</v>
      </c>
      <c r="S816" t="str">
        <f>LEFT(R816,SEARCH("/",R816)-1)</f>
        <v>music</v>
      </c>
      <c r="T816" t="str">
        <f>RIGHT(R816, LEN(R816)-SEARCH("/",R816))</f>
        <v>rock</v>
      </c>
    </row>
    <row r="817" spans="1:20" hidden="1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>(E817/D817)*100</f>
        <v>130.23333333333335</v>
      </c>
      <c r="G817" t="s">
        <v>20</v>
      </c>
      <c r="H817">
        <v>183</v>
      </c>
      <c r="I817" s="6">
        <f>IFERROR(E817/H817,0)</f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>(((L817/60)/60)/24)+DATE(1970,1,1)</f>
        <v>43068.25</v>
      </c>
      <c r="O817" s="10">
        <f>(((M817/60)/60)/24)+DATE(1970,1,1)</f>
        <v>43094.25</v>
      </c>
      <c r="P817" t="b">
        <v>0</v>
      </c>
      <c r="Q817" t="b">
        <v>0</v>
      </c>
      <c r="R817" t="s">
        <v>23</v>
      </c>
      <c r="S817" t="str">
        <f>LEFT(R817,SEARCH("/",R817)-1)</f>
        <v>music</v>
      </c>
      <c r="T817" t="str">
        <f>RIGHT(R817, LEN(R817)-SEARCH("/",R817))</f>
        <v>rock</v>
      </c>
    </row>
    <row r="818" spans="1:20" hidden="1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>(E818/D818)*100</f>
        <v>615.21739130434787</v>
      </c>
      <c r="G818" t="s">
        <v>20</v>
      </c>
      <c r="H818">
        <v>133</v>
      </c>
      <c r="I818" s="6">
        <f>IFERROR(E818/H818,0)</f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f>(((L818/60)/60)/24)+DATE(1970,1,1)</f>
        <v>41680.25</v>
      </c>
      <c r="O818" s="10">
        <f>(((M818/60)/60)/24)+DATE(1970,1,1)</f>
        <v>41682.25</v>
      </c>
      <c r="P818" t="b">
        <v>1</v>
      </c>
      <c r="Q818" t="b">
        <v>1</v>
      </c>
      <c r="R818" t="s">
        <v>33</v>
      </c>
      <c r="S818" t="str">
        <f>LEFT(R818,SEARCH("/",R818)-1)</f>
        <v>theater</v>
      </c>
      <c r="T818" t="str">
        <f>RIGHT(R818, LEN(R818)-SEARCH("/",R818))</f>
        <v>plays</v>
      </c>
    </row>
    <row r="819" spans="1:20" hidden="1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>(E819/D819)*100</f>
        <v>368.79532163742692</v>
      </c>
      <c r="G819" t="s">
        <v>20</v>
      </c>
      <c r="H819">
        <v>2489</v>
      </c>
      <c r="I819" s="6">
        <f>IFERROR(E819/H819,0)</f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>(((L819/60)/60)/24)+DATE(1970,1,1)</f>
        <v>43589.208333333328</v>
      </c>
      <c r="O819" s="10">
        <f>(((M819/60)/60)/24)+DATE(1970,1,1)</f>
        <v>43617.208333333328</v>
      </c>
      <c r="P819" t="b">
        <v>0</v>
      </c>
      <c r="Q819" t="b">
        <v>1</v>
      </c>
      <c r="R819" t="s">
        <v>68</v>
      </c>
      <c r="S819" t="str">
        <f>LEFT(R819,SEARCH("/",R819)-1)</f>
        <v>publishing</v>
      </c>
      <c r="T819" t="str">
        <f>RIGHT(R819, LEN(R819)-SEARCH("/",R819))</f>
        <v>nonfiction</v>
      </c>
    </row>
    <row r="820" spans="1:20" hidden="1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>(E820/D820)*100</f>
        <v>1094.8571428571429</v>
      </c>
      <c r="G820" t="s">
        <v>20</v>
      </c>
      <c r="H820">
        <v>69</v>
      </c>
      <c r="I820" s="6">
        <f>IFERROR(E820/H820,0)</f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>(((L820/60)/60)/24)+DATE(1970,1,1)</f>
        <v>43486.25</v>
      </c>
      <c r="O820" s="10">
        <f>(((M820/60)/60)/24)+DATE(1970,1,1)</f>
        <v>43499.25</v>
      </c>
      <c r="P820" t="b">
        <v>0</v>
      </c>
      <c r="Q820" t="b">
        <v>1</v>
      </c>
      <c r="R820" t="s">
        <v>33</v>
      </c>
      <c r="S820" t="str">
        <f>LEFT(R820,SEARCH("/",R820)-1)</f>
        <v>theater</v>
      </c>
      <c r="T820" t="str">
        <f>RIGHT(R820, LEN(R820)-SEARCH("/",R820))</f>
        <v>plays</v>
      </c>
    </row>
    <row r="821" spans="1:20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>(E821/D821)*100</f>
        <v>50.662921348314605</v>
      </c>
      <c r="G821" t="s">
        <v>14</v>
      </c>
      <c r="H821">
        <v>47</v>
      </c>
      <c r="I821" s="6">
        <f>IFERROR(E821/H821,0)</f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>(((L821/60)/60)/24)+DATE(1970,1,1)</f>
        <v>41237.25</v>
      </c>
      <c r="O821" s="10">
        <f>(((M821/60)/60)/24)+DATE(1970,1,1)</f>
        <v>41252.25</v>
      </c>
      <c r="P821" t="b">
        <v>1</v>
      </c>
      <c r="Q821" t="b">
        <v>0</v>
      </c>
      <c r="R821" t="s">
        <v>89</v>
      </c>
      <c r="S821" t="str">
        <f>LEFT(R821,SEARCH("/",R821)-1)</f>
        <v>games</v>
      </c>
      <c r="T821" t="str">
        <f>RIGHT(R821, LEN(R821)-SEARCH("/",R821))</f>
        <v>video games</v>
      </c>
    </row>
    <row r="822" spans="1:20" hidden="1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>(E822/D822)*100</f>
        <v>800.6</v>
      </c>
      <c r="G822" t="s">
        <v>20</v>
      </c>
      <c r="H822">
        <v>279</v>
      </c>
      <c r="I822" s="6">
        <f>IFERROR(E822/H822,0)</f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f>(((L822/60)/60)/24)+DATE(1970,1,1)</f>
        <v>43310.208333333328</v>
      </c>
      <c r="O822" s="10">
        <f>(((M822/60)/60)/24)+DATE(1970,1,1)</f>
        <v>43323.208333333328</v>
      </c>
      <c r="P822" t="b">
        <v>0</v>
      </c>
      <c r="Q822" t="b">
        <v>1</v>
      </c>
      <c r="R822" t="s">
        <v>23</v>
      </c>
      <c r="S822" t="str">
        <f>LEFT(R822,SEARCH("/",R822)-1)</f>
        <v>music</v>
      </c>
      <c r="T822" t="str">
        <f>RIGHT(R822, LEN(R822)-SEARCH("/",R822))</f>
        <v>rock</v>
      </c>
    </row>
    <row r="823" spans="1:20" hidden="1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>(E823/D823)*100</f>
        <v>291.28571428571428</v>
      </c>
      <c r="G823" t="s">
        <v>20</v>
      </c>
      <c r="H823">
        <v>210</v>
      </c>
      <c r="I823" s="6">
        <f>IFERROR(E823/H823,0)</f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>(((L823/60)/60)/24)+DATE(1970,1,1)</f>
        <v>42794.25</v>
      </c>
      <c r="O823" s="10">
        <f>(((M823/60)/60)/24)+DATE(1970,1,1)</f>
        <v>42807.208333333328</v>
      </c>
      <c r="P823" t="b">
        <v>0</v>
      </c>
      <c r="Q823" t="b">
        <v>0</v>
      </c>
      <c r="R823" t="s">
        <v>42</v>
      </c>
      <c r="S823" t="str">
        <f>LEFT(R823,SEARCH("/",R823)-1)</f>
        <v>film &amp; video</v>
      </c>
      <c r="T823" t="str">
        <f>RIGHT(R823, LEN(R823)-SEARCH("/",R823))</f>
        <v>documentary</v>
      </c>
    </row>
    <row r="824" spans="1:20" hidden="1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>(E824/D824)*100</f>
        <v>349.9666666666667</v>
      </c>
      <c r="G824" t="s">
        <v>20</v>
      </c>
      <c r="H824">
        <v>2100</v>
      </c>
      <c r="I824" s="6">
        <f>IFERROR(E824/H824,0)</f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>(((L824/60)/60)/24)+DATE(1970,1,1)</f>
        <v>41698.25</v>
      </c>
      <c r="O824" s="10">
        <f>(((M824/60)/60)/24)+DATE(1970,1,1)</f>
        <v>41715.208333333336</v>
      </c>
      <c r="P824" t="b">
        <v>0</v>
      </c>
      <c r="Q824" t="b">
        <v>0</v>
      </c>
      <c r="R824" t="s">
        <v>23</v>
      </c>
      <c r="S824" t="str">
        <f>LEFT(R824,SEARCH("/",R824)-1)</f>
        <v>music</v>
      </c>
      <c r="T824" t="str">
        <f>RIGHT(R824, LEN(R824)-SEARCH("/",R824))</f>
        <v>rock</v>
      </c>
    </row>
    <row r="825" spans="1:20" hidden="1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>(E825/D825)*100</f>
        <v>357.07317073170731</v>
      </c>
      <c r="G825" t="s">
        <v>20</v>
      </c>
      <c r="H825">
        <v>252</v>
      </c>
      <c r="I825" s="6">
        <f>IFERROR(E825/H825,0)</f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>(((L825/60)/60)/24)+DATE(1970,1,1)</f>
        <v>41892.208333333336</v>
      </c>
      <c r="O825" s="10">
        <f>(((M825/60)/60)/24)+DATE(1970,1,1)</f>
        <v>41917.208333333336</v>
      </c>
      <c r="P825" t="b">
        <v>1</v>
      </c>
      <c r="Q825" t="b">
        <v>1</v>
      </c>
      <c r="R825" t="s">
        <v>23</v>
      </c>
      <c r="S825" t="str">
        <f>LEFT(R825,SEARCH("/",R825)-1)</f>
        <v>music</v>
      </c>
      <c r="T825" t="str">
        <f>RIGHT(R825, LEN(R825)-SEARCH("/",R825))</f>
        <v>rock</v>
      </c>
    </row>
    <row r="826" spans="1:20" hidden="1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>(E826/D826)*100</f>
        <v>126.48941176470588</v>
      </c>
      <c r="G826" t="s">
        <v>20</v>
      </c>
      <c r="H826">
        <v>1280</v>
      </c>
      <c r="I826" s="6">
        <f>IFERROR(E826/H826,0)</f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>(((L826/60)/60)/24)+DATE(1970,1,1)</f>
        <v>40348.208333333336</v>
      </c>
      <c r="O826" s="10">
        <f>(((M826/60)/60)/24)+DATE(1970,1,1)</f>
        <v>40380.208333333336</v>
      </c>
      <c r="P826" t="b">
        <v>0</v>
      </c>
      <c r="Q826" t="b">
        <v>1</v>
      </c>
      <c r="R826" t="s">
        <v>68</v>
      </c>
      <c r="S826" t="str">
        <f>LEFT(R826,SEARCH("/",R826)-1)</f>
        <v>publishing</v>
      </c>
      <c r="T826" t="str">
        <f>RIGHT(R826, LEN(R826)-SEARCH("/",R826))</f>
        <v>nonfiction</v>
      </c>
    </row>
    <row r="827" spans="1:20" hidden="1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>(E827/D827)*100</f>
        <v>387.5</v>
      </c>
      <c r="G827" t="s">
        <v>20</v>
      </c>
      <c r="H827">
        <v>157</v>
      </c>
      <c r="I827" s="6">
        <f>IFERROR(E827/H827,0)</f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>(((L827/60)/60)/24)+DATE(1970,1,1)</f>
        <v>42941.208333333328</v>
      </c>
      <c r="O827" s="10">
        <f>(((M827/60)/60)/24)+DATE(1970,1,1)</f>
        <v>42953.208333333328</v>
      </c>
      <c r="P827" t="b">
        <v>0</v>
      </c>
      <c r="Q827" t="b">
        <v>0</v>
      </c>
      <c r="R827" t="s">
        <v>100</v>
      </c>
      <c r="S827" t="str">
        <f>LEFT(R827,SEARCH("/",R827)-1)</f>
        <v>film &amp; video</v>
      </c>
      <c r="T827" t="str">
        <f>RIGHT(R827, LEN(R827)-SEARCH("/",R827))</f>
        <v>shorts</v>
      </c>
    </row>
    <row r="828" spans="1:20" hidden="1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>(E828/D828)*100</f>
        <v>457.03571428571428</v>
      </c>
      <c r="G828" t="s">
        <v>20</v>
      </c>
      <c r="H828">
        <v>194</v>
      </c>
      <c r="I828" s="6">
        <f>IFERROR(E828/H828,0)</f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>(((L828/60)/60)/24)+DATE(1970,1,1)</f>
        <v>40525.25</v>
      </c>
      <c r="O828" s="10">
        <f>(((M828/60)/60)/24)+DATE(1970,1,1)</f>
        <v>40553.25</v>
      </c>
      <c r="P828" t="b">
        <v>0</v>
      </c>
      <c r="Q828" t="b">
        <v>1</v>
      </c>
      <c r="R828" t="s">
        <v>33</v>
      </c>
      <c r="S828" t="str">
        <f>LEFT(R828,SEARCH("/",R828)-1)</f>
        <v>theater</v>
      </c>
      <c r="T828" t="str">
        <f>RIGHT(R828, LEN(R828)-SEARCH("/",R828))</f>
        <v>plays</v>
      </c>
    </row>
    <row r="829" spans="1:20" hidden="1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>(E829/D829)*100</f>
        <v>266.69565217391306</v>
      </c>
      <c r="G829" t="s">
        <v>20</v>
      </c>
      <c r="H829">
        <v>82</v>
      </c>
      <c r="I829" s="6">
        <f>IFERROR(E829/H829,0)</f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f>(((L829/60)/60)/24)+DATE(1970,1,1)</f>
        <v>40666.208333333336</v>
      </c>
      <c r="O829" s="10">
        <f>(((M829/60)/60)/24)+DATE(1970,1,1)</f>
        <v>40678.208333333336</v>
      </c>
      <c r="P829" t="b">
        <v>0</v>
      </c>
      <c r="Q829" t="b">
        <v>1</v>
      </c>
      <c r="R829" t="s">
        <v>53</v>
      </c>
      <c r="S829" t="str">
        <f>LEFT(R829,SEARCH("/",R829)-1)</f>
        <v>film &amp; video</v>
      </c>
      <c r="T829" t="str">
        <f>RIGHT(R829, LEN(R829)-SEARCH("/",R829))</f>
        <v>drama</v>
      </c>
    </row>
    <row r="830" spans="1:20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>(E830/D830)*100</f>
        <v>69</v>
      </c>
      <c r="G830" t="s">
        <v>14</v>
      </c>
      <c r="H830">
        <v>70</v>
      </c>
      <c r="I830" s="6">
        <f>IFERROR(E830/H830,0)</f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>(((L830/60)/60)/24)+DATE(1970,1,1)</f>
        <v>43340.208333333328</v>
      </c>
      <c r="O830" s="10">
        <f>(((M830/60)/60)/24)+DATE(1970,1,1)</f>
        <v>43365.208333333328</v>
      </c>
      <c r="P830" t="b">
        <v>0</v>
      </c>
      <c r="Q830" t="b">
        <v>0</v>
      </c>
      <c r="R830" t="s">
        <v>33</v>
      </c>
      <c r="S830" t="str">
        <f>LEFT(R830,SEARCH("/",R830)-1)</f>
        <v>theater</v>
      </c>
      <c r="T830" t="str">
        <f>RIGHT(R830, LEN(R830)-SEARCH("/",R830))</f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>(E831/D831)*100</f>
        <v>51.34375</v>
      </c>
      <c r="G831" t="s">
        <v>14</v>
      </c>
      <c r="H831">
        <v>154</v>
      </c>
      <c r="I831" s="6">
        <f>IFERROR(E831/H831,0)</f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>(((L831/60)/60)/24)+DATE(1970,1,1)</f>
        <v>42164.208333333328</v>
      </c>
      <c r="O831" s="10">
        <f>(((M831/60)/60)/24)+DATE(1970,1,1)</f>
        <v>42179.208333333328</v>
      </c>
      <c r="P831" t="b">
        <v>0</v>
      </c>
      <c r="Q831" t="b">
        <v>0</v>
      </c>
      <c r="R831" t="s">
        <v>33</v>
      </c>
      <c r="S831" t="str">
        <f>LEFT(R831,SEARCH("/",R831)-1)</f>
        <v>theater</v>
      </c>
      <c r="T831" t="str">
        <f>RIGHT(R831, LEN(R831)-SEARCH("/",R831))</f>
        <v>plays</v>
      </c>
    </row>
    <row r="832" spans="1:20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>(E832/D832)*100</f>
        <v>1.1710526315789473</v>
      </c>
      <c r="G832" t="s">
        <v>14</v>
      </c>
      <c r="H832">
        <v>22</v>
      </c>
      <c r="I832" s="6">
        <f>IFERROR(E832/H832,0)</f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>(((L832/60)/60)/24)+DATE(1970,1,1)</f>
        <v>43103.25</v>
      </c>
      <c r="O832" s="10">
        <f>(((M832/60)/60)/24)+DATE(1970,1,1)</f>
        <v>43162.25</v>
      </c>
      <c r="P832" t="b">
        <v>0</v>
      </c>
      <c r="Q832" t="b">
        <v>0</v>
      </c>
      <c r="R832" t="s">
        <v>33</v>
      </c>
      <c r="S832" t="str">
        <f>LEFT(R832,SEARCH("/",R832)-1)</f>
        <v>theater</v>
      </c>
      <c r="T832" t="str">
        <f>RIGHT(R832, LEN(R832)-SEARCH("/",R832))</f>
        <v>plays</v>
      </c>
    </row>
    <row r="833" spans="1:20" hidden="1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>(E833/D833)*100</f>
        <v>108.97734294541709</v>
      </c>
      <c r="G833" t="s">
        <v>20</v>
      </c>
      <c r="H833">
        <v>4233</v>
      </c>
      <c r="I833" s="6">
        <f>IFERROR(E833/H833,0)</f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f>(((L833/60)/60)/24)+DATE(1970,1,1)</f>
        <v>40994.208333333336</v>
      </c>
      <c r="O833" s="10">
        <f>(((M833/60)/60)/24)+DATE(1970,1,1)</f>
        <v>41028.208333333336</v>
      </c>
      <c r="P833" t="b">
        <v>0</v>
      </c>
      <c r="Q833" t="b">
        <v>0</v>
      </c>
      <c r="R833" t="s">
        <v>122</v>
      </c>
      <c r="S833" t="str">
        <f>LEFT(R833,SEARCH("/",R833)-1)</f>
        <v>photography</v>
      </c>
      <c r="T833" t="str">
        <f>RIGHT(R833, LEN(R833)-SEARCH("/",R833))</f>
        <v>photography books</v>
      </c>
    </row>
    <row r="834" spans="1:20" hidden="1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>(E834/D834)*100</f>
        <v>315.17592592592592</v>
      </c>
      <c r="G834" t="s">
        <v>20</v>
      </c>
      <c r="H834">
        <v>1297</v>
      </c>
      <c r="I834" s="6">
        <f>IFERROR(E834/H834,0)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>(((L834/60)/60)/24)+DATE(1970,1,1)</f>
        <v>42299.208333333328</v>
      </c>
      <c r="O834" s="10">
        <f>(((M834/60)/60)/24)+DATE(1970,1,1)</f>
        <v>42333.25</v>
      </c>
      <c r="P834" t="b">
        <v>1</v>
      </c>
      <c r="Q834" t="b">
        <v>0</v>
      </c>
      <c r="R834" t="s">
        <v>206</v>
      </c>
      <c r="S834" t="str">
        <f>LEFT(R834,SEARCH("/",R834)-1)</f>
        <v>publishing</v>
      </c>
      <c r="T834" t="str">
        <f>RIGHT(R834, LEN(R834)-SEARCH("/",R834))</f>
        <v>translations</v>
      </c>
    </row>
    <row r="835" spans="1:20" hidden="1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>(E835/D835)*100</f>
        <v>157.69117647058823</v>
      </c>
      <c r="G835" t="s">
        <v>20</v>
      </c>
      <c r="H835">
        <v>165</v>
      </c>
      <c r="I835" s="6">
        <f>IFERROR(E835/H835,0)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>(((L835/60)/60)/24)+DATE(1970,1,1)</f>
        <v>40588.25</v>
      </c>
      <c r="O835" s="10">
        <f>(((M835/60)/60)/24)+DATE(1970,1,1)</f>
        <v>40599.25</v>
      </c>
      <c r="P835" t="b">
        <v>0</v>
      </c>
      <c r="Q835" t="b">
        <v>0</v>
      </c>
      <c r="R835" t="s">
        <v>206</v>
      </c>
      <c r="S835" t="str">
        <f>LEFT(R835,SEARCH("/",R835)-1)</f>
        <v>publishing</v>
      </c>
      <c r="T835" t="str">
        <f>RIGHT(R835, LEN(R835)-SEARCH("/",R835))</f>
        <v>translations</v>
      </c>
    </row>
    <row r="836" spans="1:20" hidden="1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>(E836/D836)*100</f>
        <v>153.8082191780822</v>
      </c>
      <c r="G836" t="s">
        <v>20</v>
      </c>
      <c r="H836">
        <v>119</v>
      </c>
      <c r="I836" s="6">
        <f>IFERROR(E836/H836,0)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>(((L836/60)/60)/24)+DATE(1970,1,1)</f>
        <v>41448.208333333336</v>
      </c>
      <c r="O836" s="10">
        <f>(((M836/60)/60)/24)+DATE(1970,1,1)</f>
        <v>41454.208333333336</v>
      </c>
      <c r="P836" t="b">
        <v>0</v>
      </c>
      <c r="Q836" t="b">
        <v>0</v>
      </c>
      <c r="R836" t="s">
        <v>33</v>
      </c>
      <c r="S836" t="str">
        <f>LEFT(R836,SEARCH("/",R836)-1)</f>
        <v>theater</v>
      </c>
      <c r="T836" t="str">
        <f>RIGHT(R836, LEN(R836)-SEARCH("/",R836))</f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>(E837/D837)*100</f>
        <v>89.738979118329468</v>
      </c>
      <c r="G837" t="s">
        <v>14</v>
      </c>
      <c r="H837">
        <v>1758</v>
      </c>
      <c r="I837" s="6">
        <f>IFERROR(E837/H837,0)</f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>(((L837/60)/60)/24)+DATE(1970,1,1)</f>
        <v>42063.25</v>
      </c>
      <c r="O837" s="10">
        <f>(((M837/60)/60)/24)+DATE(1970,1,1)</f>
        <v>42069.25</v>
      </c>
      <c r="P837" t="b">
        <v>0</v>
      </c>
      <c r="Q837" t="b">
        <v>0</v>
      </c>
      <c r="R837" t="s">
        <v>28</v>
      </c>
      <c r="S837" t="str">
        <f>LEFT(R837,SEARCH("/",R837)-1)</f>
        <v>technology</v>
      </c>
      <c r="T837" t="str">
        <f>RIGHT(R837, LEN(R837)-SEARCH("/",R837))</f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>(E838/D838)*100</f>
        <v>75.135802469135797</v>
      </c>
      <c r="G838" t="s">
        <v>14</v>
      </c>
      <c r="H838">
        <v>94</v>
      </c>
      <c r="I838" s="6">
        <f>IFERROR(E838/H838,0)</f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>(((L838/60)/60)/24)+DATE(1970,1,1)</f>
        <v>40214.25</v>
      </c>
      <c r="O838" s="10">
        <f>(((M838/60)/60)/24)+DATE(1970,1,1)</f>
        <v>40225.25</v>
      </c>
      <c r="P838" t="b">
        <v>0</v>
      </c>
      <c r="Q838" t="b">
        <v>0</v>
      </c>
      <c r="R838" t="s">
        <v>60</v>
      </c>
      <c r="S838" t="str">
        <f>LEFT(R838,SEARCH("/",R838)-1)</f>
        <v>music</v>
      </c>
      <c r="T838" t="str">
        <f>RIGHT(R838, LEN(R838)-SEARCH("/",R838))</f>
        <v>indie rock</v>
      </c>
    </row>
    <row r="839" spans="1:20" hidden="1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>(E839/D839)*100</f>
        <v>852.88135593220341</v>
      </c>
      <c r="G839" t="s">
        <v>20</v>
      </c>
      <c r="H839">
        <v>1797</v>
      </c>
      <c r="I839" s="6">
        <f>IFERROR(E839/H839,0)</f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>(((L839/60)/60)/24)+DATE(1970,1,1)</f>
        <v>40629.208333333336</v>
      </c>
      <c r="O839" s="10">
        <f>(((M839/60)/60)/24)+DATE(1970,1,1)</f>
        <v>40683.208333333336</v>
      </c>
      <c r="P839" t="b">
        <v>0</v>
      </c>
      <c r="Q839" t="b">
        <v>0</v>
      </c>
      <c r="R839" t="s">
        <v>159</v>
      </c>
      <c r="S839" t="str">
        <f>LEFT(R839,SEARCH("/",R839)-1)</f>
        <v>music</v>
      </c>
      <c r="T839" t="str">
        <f>RIGHT(R839, LEN(R839)-SEARCH("/",R839))</f>
        <v>jazz</v>
      </c>
    </row>
    <row r="840" spans="1:20" hidden="1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>(E840/D840)*100</f>
        <v>138.90625</v>
      </c>
      <c r="G840" t="s">
        <v>20</v>
      </c>
      <c r="H840">
        <v>261</v>
      </c>
      <c r="I840" s="6">
        <f>IFERROR(E840/H840,0)</f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>(((L840/60)/60)/24)+DATE(1970,1,1)</f>
        <v>43370.208333333328</v>
      </c>
      <c r="O840" s="10">
        <f>(((M840/60)/60)/24)+DATE(1970,1,1)</f>
        <v>43379.208333333328</v>
      </c>
      <c r="P840" t="b">
        <v>0</v>
      </c>
      <c r="Q840" t="b">
        <v>0</v>
      </c>
      <c r="R840" t="s">
        <v>33</v>
      </c>
      <c r="S840" t="str">
        <f>LEFT(R840,SEARCH("/",R840)-1)</f>
        <v>theater</v>
      </c>
      <c r="T840" t="str">
        <f>RIGHT(R840, LEN(R840)-SEARCH("/",R840))</f>
        <v>plays</v>
      </c>
    </row>
    <row r="841" spans="1:20" hidden="1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>(E841/D841)*100</f>
        <v>190.18181818181819</v>
      </c>
      <c r="G841" t="s">
        <v>20</v>
      </c>
      <c r="H841">
        <v>157</v>
      </c>
      <c r="I841" s="6">
        <f>IFERROR(E841/H841,0)</f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>(((L841/60)/60)/24)+DATE(1970,1,1)</f>
        <v>41715.208333333336</v>
      </c>
      <c r="O841" s="10">
        <f>(((M841/60)/60)/24)+DATE(1970,1,1)</f>
        <v>41760.208333333336</v>
      </c>
      <c r="P841" t="b">
        <v>0</v>
      </c>
      <c r="Q841" t="b">
        <v>1</v>
      </c>
      <c r="R841" t="s">
        <v>42</v>
      </c>
      <c r="S841" t="str">
        <f>LEFT(R841,SEARCH("/",R841)-1)</f>
        <v>film &amp; video</v>
      </c>
      <c r="T841" t="str">
        <f>RIGHT(R841, LEN(R841)-SEARCH("/",R841))</f>
        <v>documentary</v>
      </c>
    </row>
    <row r="842" spans="1:20" hidden="1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>(E842/D842)*100</f>
        <v>100.24333619948409</v>
      </c>
      <c r="G842" t="s">
        <v>20</v>
      </c>
      <c r="H842">
        <v>3533</v>
      </c>
      <c r="I842" s="6">
        <f>IFERROR(E842/H842,0)</f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>(((L842/60)/60)/24)+DATE(1970,1,1)</f>
        <v>41836.208333333336</v>
      </c>
      <c r="O842" s="10">
        <f>(((M842/60)/60)/24)+DATE(1970,1,1)</f>
        <v>41838.208333333336</v>
      </c>
      <c r="P842" t="b">
        <v>0</v>
      </c>
      <c r="Q842" t="b">
        <v>1</v>
      </c>
      <c r="R842" t="s">
        <v>33</v>
      </c>
      <c r="S842" t="str">
        <f>LEFT(R842,SEARCH("/",R842)-1)</f>
        <v>theater</v>
      </c>
      <c r="T842" t="str">
        <f>RIGHT(R842, LEN(R842)-SEARCH("/",R842))</f>
        <v>plays</v>
      </c>
    </row>
    <row r="843" spans="1:20" hidden="1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>(E843/D843)*100</f>
        <v>142.75824175824175</v>
      </c>
      <c r="G843" t="s">
        <v>20</v>
      </c>
      <c r="H843">
        <v>155</v>
      </c>
      <c r="I843" s="6">
        <f>IFERROR(E843/H843,0)</f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>(((L843/60)/60)/24)+DATE(1970,1,1)</f>
        <v>42419.25</v>
      </c>
      <c r="O843" s="10">
        <f>(((M843/60)/60)/24)+DATE(1970,1,1)</f>
        <v>42435.25</v>
      </c>
      <c r="P843" t="b">
        <v>0</v>
      </c>
      <c r="Q843" t="b">
        <v>0</v>
      </c>
      <c r="R843" t="s">
        <v>28</v>
      </c>
      <c r="S843" t="str">
        <f>LEFT(R843,SEARCH("/",R843)-1)</f>
        <v>technology</v>
      </c>
      <c r="T843" t="str">
        <f>RIGHT(R843, LEN(R843)-SEARCH("/",R843))</f>
        <v>web</v>
      </c>
    </row>
    <row r="844" spans="1:20" hidden="1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>(E844/D844)*100</f>
        <v>563.13333333333333</v>
      </c>
      <c r="G844" t="s">
        <v>20</v>
      </c>
      <c r="H844">
        <v>132</v>
      </c>
      <c r="I844" s="6">
        <f>IFERROR(E844/H844,0)</f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>(((L844/60)/60)/24)+DATE(1970,1,1)</f>
        <v>43266.208333333328</v>
      </c>
      <c r="O844" s="10">
        <f>(((M844/60)/60)/24)+DATE(1970,1,1)</f>
        <v>43269.208333333328</v>
      </c>
      <c r="P844" t="b">
        <v>0</v>
      </c>
      <c r="Q844" t="b">
        <v>0</v>
      </c>
      <c r="R844" t="s">
        <v>65</v>
      </c>
      <c r="S844" t="str">
        <f>LEFT(R844,SEARCH("/",R844)-1)</f>
        <v>technology</v>
      </c>
      <c r="T844" t="str">
        <f>RIGHT(R844, LEN(R844)-SEARCH("/",R844))</f>
        <v>wearables</v>
      </c>
    </row>
    <row r="845" spans="1:20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>(E845/D845)*100</f>
        <v>30.715909090909086</v>
      </c>
      <c r="G845" t="s">
        <v>14</v>
      </c>
      <c r="H845">
        <v>33</v>
      </c>
      <c r="I845" s="6">
        <f>IFERROR(E845/H845,0)</f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>(((L845/60)/60)/24)+DATE(1970,1,1)</f>
        <v>43338.208333333328</v>
      </c>
      <c r="O845" s="10">
        <f>(((M845/60)/60)/24)+DATE(1970,1,1)</f>
        <v>43344.208333333328</v>
      </c>
      <c r="P845" t="b">
        <v>0</v>
      </c>
      <c r="Q845" t="b">
        <v>0</v>
      </c>
      <c r="R845" t="s">
        <v>122</v>
      </c>
      <c r="S845" t="str">
        <f>LEFT(R845,SEARCH("/",R845)-1)</f>
        <v>photography</v>
      </c>
      <c r="T845" t="str">
        <f>RIGHT(R845, LEN(R845)-SEARCH("/",R845))</f>
        <v>photography books</v>
      </c>
    </row>
    <row r="846" spans="1:20" hidden="1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>(E846/D846)*100</f>
        <v>99.39772727272728</v>
      </c>
      <c r="G846" t="s">
        <v>74</v>
      </c>
      <c r="H846">
        <v>94</v>
      </c>
      <c r="I846" s="6">
        <f>IFERROR(E846/H846,0)</f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>(((L846/60)/60)/24)+DATE(1970,1,1)</f>
        <v>40930.25</v>
      </c>
      <c r="O846" s="10">
        <f>(((M846/60)/60)/24)+DATE(1970,1,1)</f>
        <v>40933.25</v>
      </c>
      <c r="P846" t="b">
        <v>0</v>
      </c>
      <c r="Q846" t="b">
        <v>0</v>
      </c>
      <c r="R846" t="s">
        <v>42</v>
      </c>
      <c r="S846" t="str">
        <f>LEFT(R846,SEARCH("/",R846)-1)</f>
        <v>film &amp; video</v>
      </c>
      <c r="T846" t="str">
        <f>RIGHT(R846, LEN(R846)-SEARCH("/",R846))</f>
        <v>documentary</v>
      </c>
    </row>
    <row r="847" spans="1:20" hidden="1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>(E847/D847)*100</f>
        <v>197.54935622317598</v>
      </c>
      <c r="G847" t="s">
        <v>20</v>
      </c>
      <c r="H847">
        <v>1354</v>
      </c>
      <c r="I847" s="6">
        <f>IFERROR(E847/H847,0)</f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f>(((L847/60)/60)/24)+DATE(1970,1,1)</f>
        <v>43235.208333333328</v>
      </c>
      <c r="O847" s="10">
        <f>(((M847/60)/60)/24)+DATE(1970,1,1)</f>
        <v>43272.208333333328</v>
      </c>
      <c r="P847" t="b">
        <v>0</v>
      </c>
      <c r="Q847" t="b">
        <v>0</v>
      </c>
      <c r="R847" t="s">
        <v>28</v>
      </c>
      <c r="S847" t="str">
        <f>LEFT(R847,SEARCH("/",R847)-1)</f>
        <v>technology</v>
      </c>
      <c r="T847" t="str">
        <f>RIGHT(R847, LEN(R847)-SEARCH("/",R847))</f>
        <v>web</v>
      </c>
    </row>
    <row r="848" spans="1:20" hidden="1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>(E848/D848)*100</f>
        <v>508.5</v>
      </c>
      <c r="G848" t="s">
        <v>20</v>
      </c>
      <c r="H848">
        <v>48</v>
      </c>
      <c r="I848" s="6">
        <f>IFERROR(E848/H848,0)</f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>(((L848/60)/60)/24)+DATE(1970,1,1)</f>
        <v>43302.208333333328</v>
      </c>
      <c r="O848" s="10">
        <f>(((M848/60)/60)/24)+DATE(1970,1,1)</f>
        <v>43338.208333333328</v>
      </c>
      <c r="P848" t="b">
        <v>1</v>
      </c>
      <c r="Q848" t="b">
        <v>1</v>
      </c>
      <c r="R848" t="s">
        <v>28</v>
      </c>
      <c r="S848" t="str">
        <f>LEFT(R848,SEARCH("/",R848)-1)</f>
        <v>technology</v>
      </c>
      <c r="T848" t="str">
        <f>RIGHT(R848, LEN(R848)-SEARCH("/",R848))</f>
        <v>web</v>
      </c>
    </row>
    <row r="849" spans="1:20" hidden="1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>(E849/D849)*100</f>
        <v>237.74468085106383</v>
      </c>
      <c r="G849" t="s">
        <v>20</v>
      </c>
      <c r="H849">
        <v>110</v>
      </c>
      <c r="I849" s="6">
        <f>IFERROR(E849/H849,0)</f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>(((L849/60)/60)/24)+DATE(1970,1,1)</f>
        <v>43107.25</v>
      </c>
      <c r="O849" s="10">
        <f>(((M849/60)/60)/24)+DATE(1970,1,1)</f>
        <v>43110.25</v>
      </c>
      <c r="P849" t="b">
        <v>0</v>
      </c>
      <c r="Q849" t="b">
        <v>0</v>
      </c>
      <c r="R849" t="s">
        <v>17</v>
      </c>
      <c r="S849" t="str">
        <f>LEFT(R849,SEARCH("/",R849)-1)</f>
        <v>food</v>
      </c>
      <c r="T849" t="str">
        <f>RIGHT(R849, LEN(R849)-SEARCH("/",R849))</f>
        <v>food trucks</v>
      </c>
    </row>
    <row r="850" spans="1:20" hidden="1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>(E850/D850)*100</f>
        <v>338.46875</v>
      </c>
      <c r="G850" t="s">
        <v>20</v>
      </c>
      <c r="H850">
        <v>172</v>
      </c>
      <c r="I850" s="6">
        <f>IFERROR(E850/H850,0)</f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>(((L850/60)/60)/24)+DATE(1970,1,1)</f>
        <v>40341.208333333336</v>
      </c>
      <c r="O850" s="10">
        <f>(((M850/60)/60)/24)+DATE(1970,1,1)</f>
        <v>40350.208333333336</v>
      </c>
      <c r="P850" t="b">
        <v>0</v>
      </c>
      <c r="Q850" t="b">
        <v>0</v>
      </c>
      <c r="R850" t="s">
        <v>53</v>
      </c>
      <c r="S850" t="str">
        <f>LEFT(R850,SEARCH("/",R850)-1)</f>
        <v>film &amp; video</v>
      </c>
      <c r="T850" t="str">
        <f>RIGHT(R850, LEN(R850)-SEARCH("/",R850))</f>
        <v>drama</v>
      </c>
    </row>
    <row r="851" spans="1:20" hidden="1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>(E851/D851)*100</f>
        <v>133.08955223880596</v>
      </c>
      <c r="G851" t="s">
        <v>20</v>
      </c>
      <c r="H851">
        <v>307</v>
      </c>
      <c r="I851" s="6">
        <f>IFERROR(E851/H851,0)</f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>(((L851/60)/60)/24)+DATE(1970,1,1)</f>
        <v>40948.25</v>
      </c>
      <c r="O851" s="10">
        <f>(((M851/60)/60)/24)+DATE(1970,1,1)</f>
        <v>40951.25</v>
      </c>
      <c r="P851" t="b">
        <v>0</v>
      </c>
      <c r="Q851" t="b">
        <v>1</v>
      </c>
      <c r="R851" t="s">
        <v>60</v>
      </c>
      <c r="S851" t="str">
        <f>LEFT(R851,SEARCH("/",R851)-1)</f>
        <v>music</v>
      </c>
      <c r="T851" t="str">
        <f>RIGHT(R851, LEN(R851)-SEARCH("/",R851))</f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>(E852/D852)*100</f>
        <v>1</v>
      </c>
      <c r="G852" t="s">
        <v>14</v>
      </c>
      <c r="H852">
        <v>1</v>
      </c>
      <c r="I852" s="6">
        <f>IFERROR(E852/H852,0)</f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>(((L852/60)/60)/24)+DATE(1970,1,1)</f>
        <v>40866.25</v>
      </c>
      <c r="O852" s="10">
        <f>(((M852/60)/60)/24)+DATE(1970,1,1)</f>
        <v>40881.25</v>
      </c>
      <c r="P852" t="b">
        <v>1</v>
      </c>
      <c r="Q852" t="b">
        <v>0</v>
      </c>
      <c r="R852" t="s">
        <v>23</v>
      </c>
      <c r="S852" t="str">
        <f>LEFT(R852,SEARCH("/",R852)-1)</f>
        <v>music</v>
      </c>
      <c r="T852" t="str">
        <f>RIGHT(R852, LEN(R852)-SEARCH("/",R852))</f>
        <v>rock</v>
      </c>
    </row>
    <row r="853" spans="1:20" hidden="1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>(E853/D853)*100</f>
        <v>207.79999999999998</v>
      </c>
      <c r="G853" t="s">
        <v>20</v>
      </c>
      <c r="H853">
        <v>160</v>
      </c>
      <c r="I853" s="6">
        <f>IFERROR(E853/H853,0)</f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>(((L853/60)/60)/24)+DATE(1970,1,1)</f>
        <v>41031.208333333336</v>
      </c>
      <c r="O853" s="10">
        <f>(((M853/60)/60)/24)+DATE(1970,1,1)</f>
        <v>41064.208333333336</v>
      </c>
      <c r="P853" t="b">
        <v>0</v>
      </c>
      <c r="Q853" t="b">
        <v>0</v>
      </c>
      <c r="R853" t="s">
        <v>50</v>
      </c>
      <c r="S853" t="str">
        <f>LEFT(R853,SEARCH("/",R853)-1)</f>
        <v>music</v>
      </c>
      <c r="T853" t="str">
        <f>RIGHT(R853, LEN(R853)-SEARCH("/",R853))</f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>(E854/D854)*100</f>
        <v>51.122448979591837</v>
      </c>
      <c r="G854" t="s">
        <v>14</v>
      </c>
      <c r="H854">
        <v>31</v>
      </c>
      <c r="I854" s="6">
        <f>IFERROR(E854/H854,0)</f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>(((L854/60)/60)/24)+DATE(1970,1,1)</f>
        <v>40740.208333333336</v>
      </c>
      <c r="O854" s="10">
        <f>(((M854/60)/60)/24)+DATE(1970,1,1)</f>
        <v>40750.208333333336</v>
      </c>
      <c r="P854" t="b">
        <v>0</v>
      </c>
      <c r="Q854" t="b">
        <v>1</v>
      </c>
      <c r="R854" t="s">
        <v>89</v>
      </c>
      <c r="S854" t="str">
        <f>LEFT(R854,SEARCH("/",R854)-1)</f>
        <v>games</v>
      </c>
      <c r="T854" t="str">
        <f>RIGHT(R854, LEN(R854)-SEARCH("/",R854))</f>
        <v>video games</v>
      </c>
    </row>
    <row r="855" spans="1:20" hidden="1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>(E855/D855)*100</f>
        <v>652.05847953216369</v>
      </c>
      <c r="G855" t="s">
        <v>20</v>
      </c>
      <c r="H855">
        <v>1467</v>
      </c>
      <c r="I855" s="6">
        <f>IFERROR(E855/H855,0)</f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>(((L855/60)/60)/24)+DATE(1970,1,1)</f>
        <v>40714.208333333336</v>
      </c>
      <c r="O855" s="10">
        <f>(((M855/60)/60)/24)+DATE(1970,1,1)</f>
        <v>40719.208333333336</v>
      </c>
      <c r="P855" t="b">
        <v>0</v>
      </c>
      <c r="Q855" t="b">
        <v>1</v>
      </c>
      <c r="R855" t="s">
        <v>60</v>
      </c>
      <c r="S855" t="str">
        <f>LEFT(R855,SEARCH("/",R855)-1)</f>
        <v>music</v>
      </c>
      <c r="T855" t="str">
        <f>RIGHT(R855, LEN(R855)-SEARCH("/",R855))</f>
        <v>indie rock</v>
      </c>
    </row>
    <row r="856" spans="1:20" hidden="1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>(E856/D856)*100</f>
        <v>113.63099415204678</v>
      </c>
      <c r="G856" t="s">
        <v>20</v>
      </c>
      <c r="H856">
        <v>2662</v>
      </c>
      <c r="I856" s="6">
        <f>IFERROR(E856/H856,0)</f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>(((L856/60)/60)/24)+DATE(1970,1,1)</f>
        <v>43787.25</v>
      </c>
      <c r="O856" s="10">
        <f>(((M856/60)/60)/24)+DATE(1970,1,1)</f>
        <v>43814.25</v>
      </c>
      <c r="P856" t="b">
        <v>0</v>
      </c>
      <c r="Q856" t="b">
        <v>0</v>
      </c>
      <c r="R856" t="s">
        <v>119</v>
      </c>
      <c r="S856" t="str">
        <f>LEFT(R856,SEARCH("/",R856)-1)</f>
        <v>publishing</v>
      </c>
      <c r="T856" t="str">
        <f>RIGHT(R856, LEN(R856)-SEARCH("/",R856))</f>
        <v>fiction</v>
      </c>
    </row>
    <row r="857" spans="1:20" hidden="1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>(E857/D857)*100</f>
        <v>102.37606837606839</v>
      </c>
      <c r="G857" t="s">
        <v>20</v>
      </c>
      <c r="H857">
        <v>452</v>
      </c>
      <c r="I857" s="6">
        <f>IFERROR(E857/H857,0)</f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>(((L857/60)/60)/24)+DATE(1970,1,1)</f>
        <v>40712.208333333336</v>
      </c>
      <c r="O857" s="10">
        <f>(((M857/60)/60)/24)+DATE(1970,1,1)</f>
        <v>40743.208333333336</v>
      </c>
      <c r="P857" t="b">
        <v>0</v>
      </c>
      <c r="Q857" t="b">
        <v>0</v>
      </c>
      <c r="R857" t="s">
        <v>33</v>
      </c>
      <c r="S857" t="str">
        <f>LEFT(R857,SEARCH("/",R857)-1)</f>
        <v>theater</v>
      </c>
      <c r="T857" t="str">
        <f>RIGHT(R857, LEN(R857)-SEARCH("/",R857))</f>
        <v>plays</v>
      </c>
    </row>
    <row r="858" spans="1:20" hidden="1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>(E858/D858)*100</f>
        <v>356.58333333333331</v>
      </c>
      <c r="G858" t="s">
        <v>20</v>
      </c>
      <c r="H858">
        <v>158</v>
      </c>
      <c r="I858" s="6">
        <f>IFERROR(E858/H858,0)</f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>(((L858/60)/60)/24)+DATE(1970,1,1)</f>
        <v>41023.208333333336</v>
      </c>
      <c r="O858" s="10">
        <f>(((M858/60)/60)/24)+DATE(1970,1,1)</f>
        <v>41040.208333333336</v>
      </c>
      <c r="P858" t="b">
        <v>0</v>
      </c>
      <c r="Q858" t="b">
        <v>0</v>
      </c>
      <c r="R858" t="s">
        <v>17</v>
      </c>
      <c r="S858" t="str">
        <f>LEFT(R858,SEARCH("/",R858)-1)</f>
        <v>food</v>
      </c>
      <c r="T858" t="str">
        <f>RIGHT(R858, LEN(R858)-SEARCH("/",R858))</f>
        <v>food trucks</v>
      </c>
    </row>
    <row r="859" spans="1:20" hidden="1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>(E859/D859)*100</f>
        <v>139.86792452830187</v>
      </c>
      <c r="G859" t="s">
        <v>20</v>
      </c>
      <c r="H859">
        <v>225</v>
      </c>
      <c r="I859" s="6">
        <f>IFERROR(E859/H859,0)</f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f>(((L859/60)/60)/24)+DATE(1970,1,1)</f>
        <v>40944.25</v>
      </c>
      <c r="O859" s="10">
        <f>(((M859/60)/60)/24)+DATE(1970,1,1)</f>
        <v>40967.25</v>
      </c>
      <c r="P859" t="b">
        <v>1</v>
      </c>
      <c r="Q859" t="b">
        <v>0</v>
      </c>
      <c r="R859" t="s">
        <v>100</v>
      </c>
      <c r="S859" t="str">
        <f>LEFT(R859,SEARCH("/",R859)-1)</f>
        <v>film &amp; video</v>
      </c>
      <c r="T859" t="str">
        <f>RIGHT(R859, LEN(R859)-SEARCH("/",R859))</f>
        <v>shorts</v>
      </c>
    </row>
    <row r="860" spans="1:20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>(E860/D860)*100</f>
        <v>69.45</v>
      </c>
      <c r="G860" t="s">
        <v>14</v>
      </c>
      <c r="H860">
        <v>35</v>
      </c>
      <c r="I860" s="6">
        <f>IFERROR(E860/H860,0)</f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>(((L860/60)/60)/24)+DATE(1970,1,1)</f>
        <v>43211.208333333328</v>
      </c>
      <c r="O860" s="10">
        <f>(((M860/60)/60)/24)+DATE(1970,1,1)</f>
        <v>43218.208333333328</v>
      </c>
      <c r="P860" t="b">
        <v>1</v>
      </c>
      <c r="Q860" t="b">
        <v>0</v>
      </c>
      <c r="R860" t="s">
        <v>17</v>
      </c>
      <c r="S860" t="str">
        <f>LEFT(R860,SEARCH("/",R860)-1)</f>
        <v>food</v>
      </c>
      <c r="T860" t="str">
        <f>RIGHT(R860, LEN(R860)-SEARCH("/",R860))</f>
        <v>food trucks</v>
      </c>
    </row>
    <row r="861" spans="1:20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>(E861/D861)*100</f>
        <v>35.534246575342465</v>
      </c>
      <c r="G861" t="s">
        <v>14</v>
      </c>
      <c r="H861">
        <v>63</v>
      </c>
      <c r="I861" s="6">
        <f>IFERROR(E861/H861,0)</f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>(((L861/60)/60)/24)+DATE(1970,1,1)</f>
        <v>41334.25</v>
      </c>
      <c r="O861" s="10">
        <f>(((M861/60)/60)/24)+DATE(1970,1,1)</f>
        <v>41352.208333333336</v>
      </c>
      <c r="P861" t="b">
        <v>0</v>
      </c>
      <c r="Q861" t="b">
        <v>1</v>
      </c>
      <c r="R861" t="s">
        <v>33</v>
      </c>
      <c r="S861" t="str">
        <f>LEFT(R861,SEARCH("/",R861)-1)</f>
        <v>theater</v>
      </c>
      <c r="T861" t="str">
        <f>RIGHT(R861, LEN(R861)-SEARCH("/",R861))</f>
        <v>plays</v>
      </c>
    </row>
    <row r="862" spans="1:20" hidden="1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>(E862/D862)*100</f>
        <v>251.65</v>
      </c>
      <c r="G862" t="s">
        <v>20</v>
      </c>
      <c r="H862">
        <v>65</v>
      </c>
      <c r="I862" s="6">
        <f>IFERROR(E862/H862,0)</f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>(((L862/60)/60)/24)+DATE(1970,1,1)</f>
        <v>43515.25</v>
      </c>
      <c r="O862" s="10">
        <f>(((M862/60)/60)/24)+DATE(1970,1,1)</f>
        <v>43525.25</v>
      </c>
      <c r="P862" t="b">
        <v>0</v>
      </c>
      <c r="Q862" t="b">
        <v>1</v>
      </c>
      <c r="R862" t="s">
        <v>65</v>
      </c>
      <c r="S862" t="str">
        <f>LEFT(R862,SEARCH("/",R862)-1)</f>
        <v>technology</v>
      </c>
      <c r="T862" t="str">
        <f>RIGHT(R862, LEN(R862)-SEARCH("/",R862))</f>
        <v>wearables</v>
      </c>
    </row>
    <row r="863" spans="1:20" hidden="1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>(E863/D863)*100</f>
        <v>105.87500000000001</v>
      </c>
      <c r="G863" t="s">
        <v>20</v>
      </c>
      <c r="H863">
        <v>163</v>
      </c>
      <c r="I863" s="6">
        <f>IFERROR(E863/H863,0)</f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>(((L863/60)/60)/24)+DATE(1970,1,1)</f>
        <v>40258.208333333336</v>
      </c>
      <c r="O863" s="10">
        <f>(((M863/60)/60)/24)+DATE(1970,1,1)</f>
        <v>40266.208333333336</v>
      </c>
      <c r="P863" t="b">
        <v>0</v>
      </c>
      <c r="Q863" t="b">
        <v>0</v>
      </c>
      <c r="R863" t="s">
        <v>33</v>
      </c>
      <c r="S863" t="str">
        <f>LEFT(R863,SEARCH("/",R863)-1)</f>
        <v>theater</v>
      </c>
      <c r="T863" t="str">
        <f>RIGHT(R863, LEN(R863)-SEARCH("/",R863))</f>
        <v>plays</v>
      </c>
    </row>
    <row r="864" spans="1:20" hidden="1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>(E864/D864)*100</f>
        <v>187.42857142857144</v>
      </c>
      <c r="G864" t="s">
        <v>20</v>
      </c>
      <c r="H864">
        <v>85</v>
      </c>
      <c r="I864" s="6">
        <f>IFERROR(E864/H864,0)</f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f>(((L864/60)/60)/24)+DATE(1970,1,1)</f>
        <v>40756.208333333336</v>
      </c>
      <c r="O864" s="10">
        <f>(((M864/60)/60)/24)+DATE(1970,1,1)</f>
        <v>40760.208333333336</v>
      </c>
      <c r="P864" t="b">
        <v>0</v>
      </c>
      <c r="Q864" t="b">
        <v>0</v>
      </c>
      <c r="R864" t="s">
        <v>33</v>
      </c>
      <c r="S864" t="str">
        <f>LEFT(R864,SEARCH("/",R864)-1)</f>
        <v>theater</v>
      </c>
      <c r="T864" t="str">
        <f>RIGHT(R864, LEN(R864)-SEARCH("/",R864))</f>
        <v>plays</v>
      </c>
    </row>
    <row r="865" spans="1:20" hidden="1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>(E865/D865)*100</f>
        <v>386.78571428571428</v>
      </c>
      <c r="G865" t="s">
        <v>20</v>
      </c>
      <c r="H865">
        <v>217</v>
      </c>
      <c r="I865" s="6">
        <f>IFERROR(E865/H865,0)</f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f>(((L865/60)/60)/24)+DATE(1970,1,1)</f>
        <v>42172.208333333328</v>
      </c>
      <c r="O865" s="10">
        <f>(((M865/60)/60)/24)+DATE(1970,1,1)</f>
        <v>42195.208333333328</v>
      </c>
      <c r="P865" t="b">
        <v>0</v>
      </c>
      <c r="Q865" t="b">
        <v>1</v>
      </c>
      <c r="R865" t="s">
        <v>269</v>
      </c>
      <c r="S865" t="str">
        <f>LEFT(R865,SEARCH("/",R865)-1)</f>
        <v>film &amp; video</v>
      </c>
      <c r="T865" t="str">
        <f>RIGHT(R865, LEN(R865)-SEARCH("/",R865))</f>
        <v>television</v>
      </c>
    </row>
    <row r="866" spans="1:20" hidden="1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>(E866/D866)*100</f>
        <v>347.07142857142856</v>
      </c>
      <c r="G866" t="s">
        <v>20</v>
      </c>
      <c r="H866">
        <v>150</v>
      </c>
      <c r="I866" s="6">
        <f>IFERROR(E866/H866,0)</f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>(((L866/60)/60)/24)+DATE(1970,1,1)</f>
        <v>42601.208333333328</v>
      </c>
      <c r="O866" s="10">
        <f>(((M866/60)/60)/24)+DATE(1970,1,1)</f>
        <v>42606.208333333328</v>
      </c>
      <c r="P866" t="b">
        <v>0</v>
      </c>
      <c r="Q866" t="b">
        <v>0</v>
      </c>
      <c r="R866" t="s">
        <v>100</v>
      </c>
      <c r="S866" t="str">
        <f>LEFT(R866,SEARCH("/",R866)-1)</f>
        <v>film &amp; video</v>
      </c>
      <c r="T866" t="str">
        <f>RIGHT(R866, LEN(R866)-SEARCH("/",R866))</f>
        <v>shorts</v>
      </c>
    </row>
    <row r="867" spans="1:20" hidden="1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>(E867/D867)*100</f>
        <v>185.82098765432099</v>
      </c>
      <c r="G867" t="s">
        <v>20</v>
      </c>
      <c r="H867">
        <v>3272</v>
      </c>
      <c r="I867" s="6">
        <f>IFERROR(E867/H867,0)</f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>(((L867/60)/60)/24)+DATE(1970,1,1)</f>
        <v>41897.208333333336</v>
      </c>
      <c r="O867" s="10">
        <f>(((M867/60)/60)/24)+DATE(1970,1,1)</f>
        <v>41906.208333333336</v>
      </c>
      <c r="P867" t="b">
        <v>0</v>
      </c>
      <c r="Q867" t="b">
        <v>0</v>
      </c>
      <c r="R867" t="s">
        <v>33</v>
      </c>
      <c r="S867" t="str">
        <f>LEFT(R867,SEARCH("/",R867)-1)</f>
        <v>theater</v>
      </c>
      <c r="T867" t="str">
        <f>RIGHT(R867, LEN(R867)-SEARCH("/",R867))</f>
        <v>plays</v>
      </c>
    </row>
    <row r="868" spans="1:20" hidden="1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>(E868/D868)*100</f>
        <v>43.241247264770237</v>
      </c>
      <c r="G868" t="s">
        <v>74</v>
      </c>
      <c r="H868">
        <v>898</v>
      </c>
      <c r="I868" s="6">
        <f>IFERROR(E868/H868,0)</f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>(((L868/60)/60)/24)+DATE(1970,1,1)</f>
        <v>40671.208333333336</v>
      </c>
      <c r="O868" s="10">
        <f>(((M868/60)/60)/24)+DATE(1970,1,1)</f>
        <v>40672.208333333336</v>
      </c>
      <c r="P868" t="b">
        <v>0</v>
      </c>
      <c r="Q868" t="b">
        <v>0</v>
      </c>
      <c r="R868" t="s">
        <v>122</v>
      </c>
      <c r="S868" t="str">
        <f>LEFT(R868,SEARCH("/",R868)-1)</f>
        <v>photography</v>
      </c>
      <c r="T868" t="str">
        <f>RIGHT(R868, LEN(R868)-SEARCH("/",R868))</f>
        <v>photography books</v>
      </c>
    </row>
    <row r="869" spans="1:20" hidden="1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>(E869/D869)*100</f>
        <v>162.4375</v>
      </c>
      <c r="G869" t="s">
        <v>20</v>
      </c>
      <c r="H869">
        <v>300</v>
      </c>
      <c r="I869" s="6">
        <f>IFERROR(E869/H869,0)</f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>(((L869/60)/60)/24)+DATE(1970,1,1)</f>
        <v>43382.208333333328</v>
      </c>
      <c r="O869" s="10">
        <f>(((M869/60)/60)/24)+DATE(1970,1,1)</f>
        <v>43388.208333333328</v>
      </c>
      <c r="P869" t="b">
        <v>0</v>
      </c>
      <c r="Q869" t="b">
        <v>0</v>
      </c>
      <c r="R869" t="s">
        <v>17</v>
      </c>
      <c r="S869" t="str">
        <f>LEFT(R869,SEARCH("/",R869)-1)</f>
        <v>food</v>
      </c>
      <c r="T869" t="str">
        <f>RIGHT(R869, LEN(R869)-SEARCH("/",R869))</f>
        <v>food trucks</v>
      </c>
    </row>
    <row r="870" spans="1:20" hidden="1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>(E870/D870)*100</f>
        <v>184.84285714285716</v>
      </c>
      <c r="G870" t="s">
        <v>20</v>
      </c>
      <c r="H870">
        <v>126</v>
      </c>
      <c r="I870" s="6">
        <f>IFERROR(E870/H870,0)</f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>(((L870/60)/60)/24)+DATE(1970,1,1)</f>
        <v>41559.208333333336</v>
      </c>
      <c r="O870" s="10">
        <f>(((M870/60)/60)/24)+DATE(1970,1,1)</f>
        <v>41570.208333333336</v>
      </c>
      <c r="P870" t="b">
        <v>0</v>
      </c>
      <c r="Q870" t="b">
        <v>0</v>
      </c>
      <c r="R870" t="s">
        <v>33</v>
      </c>
      <c r="S870" t="str">
        <f>LEFT(R870,SEARCH("/",R870)-1)</f>
        <v>theater</v>
      </c>
      <c r="T870" t="str">
        <f>RIGHT(R870, LEN(R870)-SEARCH("/",R870))</f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>(E871/D871)*100</f>
        <v>23.703520691785052</v>
      </c>
      <c r="G871" t="s">
        <v>14</v>
      </c>
      <c r="H871">
        <v>526</v>
      </c>
      <c r="I871" s="6">
        <f>IFERROR(E871/H871,0)</f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>(((L871/60)/60)/24)+DATE(1970,1,1)</f>
        <v>40350.208333333336</v>
      </c>
      <c r="O871" s="10">
        <f>(((M871/60)/60)/24)+DATE(1970,1,1)</f>
        <v>40364.208333333336</v>
      </c>
      <c r="P871" t="b">
        <v>0</v>
      </c>
      <c r="Q871" t="b">
        <v>0</v>
      </c>
      <c r="R871" t="s">
        <v>53</v>
      </c>
      <c r="S871" t="str">
        <f>LEFT(R871,SEARCH("/",R871)-1)</f>
        <v>film &amp; video</v>
      </c>
      <c r="T871" t="str">
        <f>RIGHT(R871, LEN(R871)-SEARCH("/",R871))</f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>(E872/D872)*100</f>
        <v>89.870129870129873</v>
      </c>
      <c r="G872" t="s">
        <v>14</v>
      </c>
      <c r="H872">
        <v>121</v>
      </c>
      <c r="I872" s="6">
        <f>IFERROR(E872/H872,0)</f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>(((L872/60)/60)/24)+DATE(1970,1,1)</f>
        <v>42240.208333333328</v>
      </c>
      <c r="O872" s="10">
        <f>(((M872/60)/60)/24)+DATE(1970,1,1)</f>
        <v>42265.208333333328</v>
      </c>
      <c r="P872" t="b">
        <v>0</v>
      </c>
      <c r="Q872" t="b">
        <v>0</v>
      </c>
      <c r="R872" t="s">
        <v>33</v>
      </c>
      <c r="S872" t="str">
        <f>LEFT(R872,SEARCH("/",R872)-1)</f>
        <v>theater</v>
      </c>
      <c r="T872" t="str">
        <f>RIGHT(R872, LEN(R872)-SEARCH("/",R872))</f>
        <v>plays</v>
      </c>
    </row>
    <row r="873" spans="1:20" hidden="1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>(E873/D873)*100</f>
        <v>272.6041958041958</v>
      </c>
      <c r="G873" t="s">
        <v>20</v>
      </c>
      <c r="H873">
        <v>2320</v>
      </c>
      <c r="I873" s="6">
        <f>IFERROR(E873/H873,0)</f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>(((L873/60)/60)/24)+DATE(1970,1,1)</f>
        <v>43040.208333333328</v>
      </c>
      <c r="O873" s="10">
        <f>(((M873/60)/60)/24)+DATE(1970,1,1)</f>
        <v>43058.25</v>
      </c>
      <c r="P873" t="b">
        <v>0</v>
      </c>
      <c r="Q873" t="b">
        <v>1</v>
      </c>
      <c r="R873" t="s">
        <v>33</v>
      </c>
      <c r="S873" t="str">
        <f>LEFT(R873,SEARCH("/",R873)-1)</f>
        <v>theater</v>
      </c>
      <c r="T873" t="str">
        <f>RIGHT(R873, LEN(R873)-SEARCH("/",R873))</f>
        <v>plays</v>
      </c>
    </row>
    <row r="874" spans="1:20" hidden="1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>(E874/D874)*100</f>
        <v>170.04255319148936</v>
      </c>
      <c r="G874" t="s">
        <v>20</v>
      </c>
      <c r="H874">
        <v>81</v>
      </c>
      <c r="I874" s="6">
        <f>IFERROR(E874/H874,0)</f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f>(((L874/60)/60)/24)+DATE(1970,1,1)</f>
        <v>43346.208333333328</v>
      </c>
      <c r="O874" s="10">
        <f>(((M874/60)/60)/24)+DATE(1970,1,1)</f>
        <v>43351.208333333328</v>
      </c>
      <c r="P874" t="b">
        <v>0</v>
      </c>
      <c r="Q874" t="b">
        <v>0</v>
      </c>
      <c r="R874" t="s">
        <v>474</v>
      </c>
      <c r="S874" t="str">
        <f>LEFT(R874,SEARCH("/",R874)-1)</f>
        <v>film &amp; video</v>
      </c>
      <c r="T874" t="str">
        <f>RIGHT(R874, LEN(R874)-SEARCH("/",R874))</f>
        <v>science fiction</v>
      </c>
    </row>
    <row r="875" spans="1:20" hidden="1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>(E875/D875)*100</f>
        <v>188.28503562945369</v>
      </c>
      <c r="G875" t="s">
        <v>20</v>
      </c>
      <c r="H875">
        <v>1887</v>
      </c>
      <c r="I875" s="6">
        <f>IFERROR(E875/H875,0)</f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f>(((L875/60)/60)/24)+DATE(1970,1,1)</f>
        <v>41647.25</v>
      </c>
      <c r="O875" s="10">
        <f>(((M875/60)/60)/24)+DATE(1970,1,1)</f>
        <v>41652.25</v>
      </c>
      <c r="P875" t="b">
        <v>0</v>
      </c>
      <c r="Q875" t="b">
        <v>0</v>
      </c>
      <c r="R875" t="s">
        <v>122</v>
      </c>
      <c r="S875" t="str">
        <f>LEFT(R875,SEARCH("/",R875)-1)</f>
        <v>photography</v>
      </c>
      <c r="T875" t="str">
        <f>RIGHT(R875, LEN(R875)-SEARCH("/",R875))</f>
        <v>photography books</v>
      </c>
    </row>
    <row r="876" spans="1:20" hidden="1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>(E876/D876)*100</f>
        <v>346.93532338308455</v>
      </c>
      <c r="G876" t="s">
        <v>20</v>
      </c>
      <c r="H876">
        <v>4358</v>
      </c>
      <c r="I876" s="6">
        <f>IFERROR(E876/H876,0)</f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f>(((L876/60)/60)/24)+DATE(1970,1,1)</f>
        <v>40291.208333333336</v>
      </c>
      <c r="O876" s="10">
        <f>(((M876/60)/60)/24)+DATE(1970,1,1)</f>
        <v>40329.208333333336</v>
      </c>
      <c r="P876" t="b">
        <v>0</v>
      </c>
      <c r="Q876" t="b">
        <v>1</v>
      </c>
      <c r="R876" t="s">
        <v>122</v>
      </c>
      <c r="S876" t="str">
        <f>LEFT(R876,SEARCH("/",R876)-1)</f>
        <v>photography</v>
      </c>
      <c r="T876" t="str">
        <f>RIGHT(R876, LEN(R876)-SEARCH("/",R876))</f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>(E877/D877)*100</f>
        <v>69.177215189873422</v>
      </c>
      <c r="G877" t="s">
        <v>14</v>
      </c>
      <c r="H877">
        <v>67</v>
      </c>
      <c r="I877" s="6">
        <f>IFERROR(E877/H877,0)</f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>(((L877/60)/60)/24)+DATE(1970,1,1)</f>
        <v>40556.25</v>
      </c>
      <c r="O877" s="10">
        <f>(((M877/60)/60)/24)+DATE(1970,1,1)</f>
        <v>40557.25</v>
      </c>
      <c r="P877" t="b">
        <v>0</v>
      </c>
      <c r="Q877" t="b">
        <v>0</v>
      </c>
      <c r="R877" t="s">
        <v>23</v>
      </c>
      <c r="S877" t="str">
        <f>LEFT(R877,SEARCH("/",R877)-1)</f>
        <v>music</v>
      </c>
      <c r="T877" t="str">
        <f>RIGHT(R877, LEN(R877)-SEARCH("/",R877))</f>
        <v>rock</v>
      </c>
    </row>
    <row r="878" spans="1:20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>(E878/D878)*100</f>
        <v>25.433734939759034</v>
      </c>
      <c r="G878" t="s">
        <v>14</v>
      </c>
      <c r="H878">
        <v>57</v>
      </c>
      <c r="I878" s="6">
        <f>IFERROR(E878/H878,0)</f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>(((L878/60)/60)/24)+DATE(1970,1,1)</f>
        <v>43624.208333333328</v>
      </c>
      <c r="O878" s="10">
        <f>(((M878/60)/60)/24)+DATE(1970,1,1)</f>
        <v>43648.208333333328</v>
      </c>
      <c r="P878" t="b">
        <v>0</v>
      </c>
      <c r="Q878" t="b">
        <v>0</v>
      </c>
      <c r="R878" t="s">
        <v>122</v>
      </c>
      <c r="S878" t="str">
        <f>LEFT(R878,SEARCH("/",R878)-1)</f>
        <v>photography</v>
      </c>
      <c r="T878" t="str">
        <f>RIGHT(R878, LEN(R878)-SEARCH("/",R878))</f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>(E879/D879)*100</f>
        <v>77.400977995110026</v>
      </c>
      <c r="G879" t="s">
        <v>14</v>
      </c>
      <c r="H879">
        <v>1229</v>
      </c>
      <c r="I879" s="6">
        <f>IFERROR(E879/H879,0)</f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>(((L879/60)/60)/24)+DATE(1970,1,1)</f>
        <v>42577.208333333328</v>
      </c>
      <c r="O879" s="10">
        <f>(((M879/60)/60)/24)+DATE(1970,1,1)</f>
        <v>42578.208333333328</v>
      </c>
      <c r="P879" t="b">
        <v>0</v>
      </c>
      <c r="Q879" t="b">
        <v>0</v>
      </c>
      <c r="R879" t="s">
        <v>17</v>
      </c>
      <c r="S879" t="str">
        <f>LEFT(R879,SEARCH("/",R879)-1)</f>
        <v>food</v>
      </c>
      <c r="T879" t="str">
        <f>RIGHT(R879, LEN(R879)-SEARCH("/",R879))</f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>(E880/D880)*100</f>
        <v>37.481481481481481</v>
      </c>
      <c r="G880" t="s">
        <v>14</v>
      </c>
      <c r="H880">
        <v>12</v>
      </c>
      <c r="I880" s="6">
        <f>IFERROR(E880/H880,0)</f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>(((L880/60)/60)/24)+DATE(1970,1,1)</f>
        <v>43845.25</v>
      </c>
      <c r="O880" s="10">
        <f>(((M880/60)/60)/24)+DATE(1970,1,1)</f>
        <v>43869.25</v>
      </c>
      <c r="P880" t="b">
        <v>0</v>
      </c>
      <c r="Q880" t="b">
        <v>0</v>
      </c>
      <c r="R880" t="s">
        <v>148</v>
      </c>
      <c r="S880" t="str">
        <f>LEFT(R880,SEARCH("/",R880)-1)</f>
        <v>music</v>
      </c>
      <c r="T880" t="str">
        <f>RIGHT(R880, LEN(R880)-SEARCH("/",R880))</f>
        <v>metal</v>
      </c>
    </row>
    <row r="881" spans="1:20" hidden="1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>(E881/D881)*100</f>
        <v>543.79999999999995</v>
      </c>
      <c r="G881" t="s">
        <v>20</v>
      </c>
      <c r="H881">
        <v>53</v>
      </c>
      <c r="I881" s="6">
        <f>IFERROR(E881/H881,0)</f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>(((L881/60)/60)/24)+DATE(1970,1,1)</f>
        <v>42788.25</v>
      </c>
      <c r="O881" s="10">
        <f>(((M881/60)/60)/24)+DATE(1970,1,1)</f>
        <v>42797.25</v>
      </c>
      <c r="P881" t="b">
        <v>0</v>
      </c>
      <c r="Q881" t="b">
        <v>0</v>
      </c>
      <c r="R881" t="s">
        <v>68</v>
      </c>
      <c r="S881" t="str">
        <f>LEFT(R881,SEARCH("/",R881)-1)</f>
        <v>publishing</v>
      </c>
      <c r="T881" t="str">
        <f>RIGHT(R881, LEN(R881)-SEARCH("/",R881))</f>
        <v>nonfiction</v>
      </c>
    </row>
    <row r="882" spans="1:20" hidden="1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>(E882/D882)*100</f>
        <v>228.52189349112427</v>
      </c>
      <c r="G882" t="s">
        <v>20</v>
      </c>
      <c r="H882">
        <v>2414</v>
      </c>
      <c r="I882" s="6">
        <f>IFERROR(E882/H882,0)</f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>(((L882/60)/60)/24)+DATE(1970,1,1)</f>
        <v>43667.208333333328</v>
      </c>
      <c r="O882" s="10">
        <f>(((M882/60)/60)/24)+DATE(1970,1,1)</f>
        <v>43669.208333333328</v>
      </c>
      <c r="P882" t="b">
        <v>0</v>
      </c>
      <c r="Q882" t="b">
        <v>0</v>
      </c>
      <c r="R882" t="s">
        <v>50</v>
      </c>
      <c r="S882" t="str">
        <f>LEFT(R882,SEARCH("/",R882)-1)</f>
        <v>music</v>
      </c>
      <c r="T882" t="str">
        <f>RIGHT(R882, LEN(R882)-SEARCH("/",R882))</f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>(E883/D883)*100</f>
        <v>38.948339483394832</v>
      </c>
      <c r="G883" t="s">
        <v>14</v>
      </c>
      <c r="H883">
        <v>452</v>
      </c>
      <c r="I883" s="6">
        <f>IFERROR(E883/H883,0)</f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>(((L883/60)/60)/24)+DATE(1970,1,1)</f>
        <v>42194.208333333328</v>
      </c>
      <c r="O883" s="10">
        <f>(((M883/60)/60)/24)+DATE(1970,1,1)</f>
        <v>42223.208333333328</v>
      </c>
      <c r="P883" t="b">
        <v>0</v>
      </c>
      <c r="Q883" t="b">
        <v>1</v>
      </c>
      <c r="R883" t="s">
        <v>33</v>
      </c>
      <c r="S883" t="str">
        <f>LEFT(R883,SEARCH("/",R883)-1)</f>
        <v>theater</v>
      </c>
      <c r="T883" t="str">
        <f>RIGHT(R883, LEN(R883)-SEARCH("/",R883))</f>
        <v>plays</v>
      </c>
    </row>
    <row r="884" spans="1:20" hidden="1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>(E884/D884)*100</f>
        <v>370</v>
      </c>
      <c r="G884" t="s">
        <v>20</v>
      </c>
      <c r="H884">
        <v>80</v>
      </c>
      <c r="I884" s="6">
        <f>IFERROR(E884/H884,0)</f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>(((L884/60)/60)/24)+DATE(1970,1,1)</f>
        <v>42025.25</v>
      </c>
      <c r="O884" s="10">
        <f>(((M884/60)/60)/24)+DATE(1970,1,1)</f>
        <v>42029.25</v>
      </c>
      <c r="P884" t="b">
        <v>0</v>
      </c>
      <c r="Q884" t="b">
        <v>0</v>
      </c>
      <c r="R884" t="s">
        <v>33</v>
      </c>
      <c r="S884" t="str">
        <f>LEFT(R884,SEARCH("/",R884)-1)</f>
        <v>theater</v>
      </c>
      <c r="T884" t="str">
        <f>RIGHT(R884, LEN(R884)-SEARCH("/",R884))</f>
        <v>plays</v>
      </c>
    </row>
    <row r="885" spans="1:20" hidden="1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>(E885/D885)*100</f>
        <v>237.91176470588232</v>
      </c>
      <c r="G885" t="s">
        <v>20</v>
      </c>
      <c r="H885">
        <v>193</v>
      </c>
      <c r="I885" s="6">
        <f>IFERROR(E885/H885,0)</f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f>(((L885/60)/60)/24)+DATE(1970,1,1)</f>
        <v>40323.208333333336</v>
      </c>
      <c r="O885" s="10">
        <f>(((M885/60)/60)/24)+DATE(1970,1,1)</f>
        <v>40359.208333333336</v>
      </c>
      <c r="P885" t="b">
        <v>0</v>
      </c>
      <c r="Q885" t="b">
        <v>0</v>
      </c>
      <c r="R885" t="s">
        <v>100</v>
      </c>
      <c r="S885" t="str">
        <f>LEFT(R885,SEARCH("/",R885)-1)</f>
        <v>film &amp; video</v>
      </c>
      <c r="T885" t="str">
        <f>RIGHT(R885, LEN(R885)-SEARCH("/",R885))</f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>(E886/D886)*100</f>
        <v>64.036299765807954</v>
      </c>
      <c r="G886" t="s">
        <v>14</v>
      </c>
      <c r="H886">
        <v>1886</v>
      </c>
      <c r="I886" s="6">
        <f>IFERROR(E886/H886,0)</f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>(((L886/60)/60)/24)+DATE(1970,1,1)</f>
        <v>41763.208333333336</v>
      </c>
      <c r="O886" s="10">
        <f>(((M886/60)/60)/24)+DATE(1970,1,1)</f>
        <v>41765.208333333336</v>
      </c>
      <c r="P886" t="b">
        <v>0</v>
      </c>
      <c r="Q886" t="b">
        <v>1</v>
      </c>
      <c r="R886" t="s">
        <v>33</v>
      </c>
      <c r="S886" t="str">
        <f>LEFT(R886,SEARCH("/",R886)-1)</f>
        <v>theater</v>
      </c>
      <c r="T886" t="str">
        <f>RIGHT(R886, LEN(R886)-SEARCH("/",R886))</f>
        <v>plays</v>
      </c>
    </row>
    <row r="887" spans="1:20" hidden="1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>(E887/D887)*100</f>
        <v>118.27777777777777</v>
      </c>
      <c r="G887" t="s">
        <v>20</v>
      </c>
      <c r="H887">
        <v>52</v>
      </c>
      <c r="I887" s="6">
        <f>IFERROR(E887/H887,0)</f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>(((L887/60)/60)/24)+DATE(1970,1,1)</f>
        <v>40335.208333333336</v>
      </c>
      <c r="O887" s="10">
        <f>(((M887/60)/60)/24)+DATE(1970,1,1)</f>
        <v>40373.208333333336</v>
      </c>
      <c r="P887" t="b">
        <v>0</v>
      </c>
      <c r="Q887" t="b">
        <v>0</v>
      </c>
      <c r="R887" t="s">
        <v>33</v>
      </c>
      <c r="S887" t="str">
        <f>LEFT(R887,SEARCH("/",R887)-1)</f>
        <v>theater</v>
      </c>
      <c r="T887" t="str">
        <f>RIGHT(R887, LEN(R887)-SEARCH("/",R887))</f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>(E888/D888)*100</f>
        <v>84.824037184594957</v>
      </c>
      <c r="G888" t="s">
        <v>14</v>
      </c>
      <c r="H888">
        <v>1825</v>
      </c>
      <c r="I888" s="6">
        <f>IFERROR(E888/H888,0)</f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>(((L888/60)/60)/24)+DATE(1970,1,1)</f>
        <v>40416.208333333336</v>
      </c>
      <c r="O888" s="10">
        <f>(((M888/60)/60)/24)+DATE(1970,1,1)</f>
        <v>40434.208333333336</v>
      </c>
      <c r="P888" t="b">
        <v>0</v>
      </c>
      <c r="Q888" t="b">
        <v>0</v>
      </c>
      <c r="R888" t="s">
        <v>60</v>
      </c>
      <c r="S888" t="str">
        <f>LEFT(R888,SEARCH("/",R888)-1)</f>
        <v>music</v>
      </c>
      <c r="T888" t="str">
        <f>RIGHT(R888, LEN(R888)-SEARCH("/",R888))</f>
        <v>indie rock</v>
      </c>
    </row>
    <row r="889" spans="1:20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>(E889/D889)*100</f>
        <v>29.346153846153843</v>
      </c>
      <c r="G889" t="s">
        <v>14</v>
      </c>
      <c r="H889">
        <v>31</v>
      </c>
      <c r="I889" s="6">
        <f>IFERROR(E889/H889,0)</f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>(((L889/60)/60)/24)+DATE(1970,1,1)</f>
        <v>42202.208333333328</v>
      </c>
      <c r="O889" s="10">
        <f>(((M889/60)/60)/24)+DATE(1970,1,1)</f>
        <v>42249.208333333328</v>
      </c>
      <c r="P889" t="b">
        <v>0</v>
      </c>
      <c r="Q889" t="b">
        <v>1</v>
      </c>
      <c r="R889" t="s">
        <v>33</v>
      </c>
      <c r="S889" t="str">
        <f>LEFT(R889,SEARCH("/",R889)-1)</f>
        <v>theater</v>
      </c>
      <c r="T889" t="str">
        <f>RIGHT(R889, LEN(R889)-SEARCH("/",R889))</f>
        <v>plays</v>
      </c>
    </row>
    <row r="890" spans="1:20" hidden="1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>(E890/D890)*100</f>
        <v>209.89655172413794</v>
      </c>
      <c r="G890" t="s">
        <v>20</v>
      </c>
      <c r="H890">
        <v>290</v>
      </c>
      <c r="I890" s="6">
        <f>IFERROR(E890/H890,0)</f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>(((L890/60)/60)/24)+DATE(1970,1,1)</f>
        <v>42836.208333333328</v>
      </c>
      <c r="O890" s="10">
        <f>(((M890/60)/60)/24)+DATE(1970,1,1)</f>
        <v>42855.208333333328</v>
      </c>
      <c r="P890" t="b">
        <v>0</v>
      </c>
      <c r="Q890" t="b">
        <v>0</v>
      </c>
      <c r="R890" t="s">
        <v>33</v>
      </c>
      <c r="S890" t="str">
        <f>LEFT(R890,SEARCH("/",R890)-1)</f>
        <v>theater</v>
      </c>
      <c r="T890" t="str">
        <f>RIGHT(R890, LEN(R890)-SEARCH("/",R890))</f>
        <v>plays</v>
      </c>
    </row>
    <row r="891" spans="1:20" hidden="1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>(E891/D891)*100</f>
        <v>169.78571428571431</v>
      </c>
      <c r="G891" t="s">
        <v>20</v>
      </c>
      <c r="H891">
        <v>122</v>
      </c>
      <c r="I891" s="6">
        <f>IFERROR(E891/H891,0)</f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f>(((L891/60)/60)/24)+DATE(1970,1,1)</f>
        <v>41710.208333333336</v>
      </c>
      <c r="O891" s="10">
        <f>(((M891/60)/60)/24)+DATE(1970,1,1)</f>
        <v>41717.208333333336</v>
      </c>
      <c r="P891" t="b">
        <v>0</v>
      </c>
      <c r="Q891" t="b">
        <v>1</v>
      </c>
      <c r="R891" t="s">
        <v>50</v>
      </c>
      <c r="S891" t="str">
        <f>LEFT(R891,SEARCH("/",R891)-1)</f>
        <v>music</v>
      </c>
      <c r="T891" t="str">
        <f>RIGHT(R891, LEN(R891)-SEARCH("/",R891))</f>
        <v>electric music</v>
      </c>
    </row>
    <row r="892" spans="1:20" hidden="1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>(E892/D892)*100</f>
        <v>115.95907738095239</v>
      </c>
      <c r="G892" t="s">
        <v>20</v>
      </c>
      <c r="H892">
        <v>1470</v>
      </c>
      <c r="I892" s="6">
        <f>IFERROR(E892/H892,0)</f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f>(((L892/60)/60)/24)+DATE(1970,1,1)</f>
        <v>43640.208333333328</v>
      </c>
      <c r="O892" s="10">
        <f>(((M892/60)/60)/24)+DATE(1970,1,1)</f>
        <v>43641.208333333328</v>
      </c>
      <c r="P892" t="b">
        <v>0</v>
      </c>
      <c r="Q892" t="b">
        <v>0</v>
      </c>
      <c r="R892" t="s">
        <v>60</v>
      </c>
      <c r="S892" t="str">
        <f>LEFT(R892,SEARCH("/",R892)-1)</f>
        <v>music</v>
      </c>
      <c r="T892" t="str">
        <f>RIGHT(R892, LEN(R892)-SEARCH("/",R892))</f>
        <v>indie rock</v>
      </c>
    </row>
    <row r="893" spans="1:20" hidden="1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>(E893/D893)*100</f>
        <v>258.59999999999997</v>
      </c>
      <c r="G893" t="s">
        <v>20</v>
      </c>
      <c r="H893">
        <v>165</v>
      </c>
      <c r="I893" s="6">
        <f>IFERROR(E893/H893,0)</f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>(((L893/60)/60)/24)+DATE(1970,1,1)</f>
        <v>40880.25</v>
      </c>
      <c r="O893" s="10">
        <f>(((M893/60)/60)/24)+DATE(1970,1,1)</f>
        <v>40924.25</v>
      </c>
      <c r="P893" t="b">
        <v>0</v>
      </c>
      <c r="Q893" t="b">
        <v>0</v>
      </c>
      <c r="R893" t="s">
        <v>42</v>
      </c>
      <c r="S893" t="str">
        <f>LEFT(R893,SEARCH("/",R893)-1)</f>
        <v>film &amp; video</v>
      </c>
      <c r="T893" t="str">
        <f>RIGHT(R893, LEN(R893)-SEARCH("/",R893))</f>
        <v>documentary</v>
      </c>
    </row>
    <row r="894" spans="1:20" hidden="1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>(E894/D894)*100</f>
        <v>230.58333333333331</v>
      </c>
      <c r="G894" t="s">
        <v>20</v>
      </c>
      <c r="H894">
        <v>182</v>
      </c>
      <c r="I894" s="6">
        <f>IFERROR(E894/H894,0)</f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>(((L894/60)/60)/24)+DATE(1970,1,1)</f>
        <v>40319.208333333336</v>
      </c>
      <c r="O894" s="10">
        <f>(((M894/60)/60)/24)+DATE(1970,1,1)</f>
        <v>40360.208333333336</v>
      </c>
      <c r="P894" t="b">
        <v>0</v>
      </c>
      <c r="Q894" t="b">
        <v>0</v>
      </c>
      <c r="R894" t="s">
        <v>206</v>
      </c>
      <c r="S894" t="str">
        <f>LEFT(R894,SEARCH("/",R894)-1)</f>
        <v>publishing</v>
      </c>
      <c r="T894" t="str">
        <f>RIGHT(R894, LEN(R894)-SEARCH("/",R894))</f>
        <v>translations</v>
      </c>
    </row>
    <row r="895" spans="1:20" hidden="1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>(E895/D895)*100</f>
        <v>128.21428571428572</v>
      </c>
      <c r="G895" t="s">
        <v>20</v>
      </c>
      <c r="H895">
        <v>199</v>
      </c>
      <c r="I895" s="6">
        <f>IFERROR(E895/H895,0)</f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>(((L895/60)/60)/24)+DATE(1970,1,1)</f>
        <v>42170.208333333328</v>
      </c>
      <c r="O895" s="10">
        <f>(((M895/60)/60)/24)+DATE(1970,1,1)</f>
        <v>42174.208333333328</v>
      </c>
      <c r="P895" t="b">
        <v>0</v>
      </c>
      <c r="Q895" t="b">
        <v>1</v>
      </c>
      <c r="R895" t="s">
        <v>42</v>
      </c>
      <c r="S895" t="str">
        <f>LEFT(R895,SEARCH("/",R895)-1)</f>
        <v>film &amp; video</v>
      </c>
      <c r="T895" t="str">
        <f>RIGHT(R895, LEN(R895)-SEARCH("/",R895))</f>
        <v>documentary</v>
      </c>
    </row>
    <row r="896" spans="1:20" hidden="1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>(E896/D896)*100</f>
        <v>188.70588235294116</v>
      </c>
      <c r="G896" t="s">
        <v>20</v>
      </c>
      <c r="H896">
        <v>56</v>
      </c>
      <c r="I896" s="6">
        <f>IFERROR(E896/H896,0)</f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>(((L896/60)/60)/24)+DATE(1970,1,1)</f>
        <v>41466.208333333336</v>
      </c>
      <c r="O896" s="10">
        <f>(((M896/60)/60)/24)+DATE(1970,1,1)</f>
        <v>41496.208333333336</v>
      </c>
      <c r="P896" t="b">
        <v>0</v>
      </c>
      <c r="Q896" t="b">
        <v>1</v>
      </c>
      <c r="R896" t="s">
        <v>269</v>
      </c>
      <c r="S896" t="str">
        <f>LEFT(R896,SEARCH("/",R896)-1)</f>
        <v>film &amp; video</v>
      </c>
      <c r="T896" t="str">
        <f>RIGHT(R896, LEN(R896)-SEARCH("/",R896))</f>
        <v>television</v>
      </c>
    </row>
    <row r="897" spans="1:20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>(E897/D897)*100</f>
        <v>6.9511889862327907</v>
      </c>
      <c r="G897" t="s">
        <v>14</v>
      </c>
      <c r="H897">
        <v>107</v>
      </c>
      <c r="I897" s="6">
        <f>IFERROR(E897/H897,0)</f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>(((L897/60)/60)/24)+DATE(1970,1,1)</f>
        <v>43134.25</v>
      </c>
      <c r="O897" s="10">
        <f>(((M897/60)/60)/24)+DATE(1970,1,1)</f>
        <v>43143.25</v>
      </c>
      <c r="P897" t="b">
        <v>0</v>
      </c>
      <c r="Q897" t="b">
        <v>0</v>
      </c>
      <c r="R897" t="s">
        <v>33</v>
      </c>
      <c r="S897" t="str">
        <f>LEFT(R897,SEARCH("/",R897)-1)</f>
        <v>theater</v>
      </c>
      <c r="T897" t="str">
        <f>RIGHT(R897, LEN(R897)-SEARCH("/",R897))</f>
        <v>plays</v>
      </c>
    </row>
    <row r="898" spans="1:20" hidden="1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>(E898/D898)*100</f>
        <v>774.43434343434342</v>
      </c>
      <c r="G898" t="s">
        <v>20</v>
      </c>
      <c r="H898">
        <v>1460</v>
      </c>
      <c r="I898" s="6">
        <f>IFERROR(E898/H898,0)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>(((L898/60)/60)/24)+DATE(1970,1,1)</f>
        <v>40738.208333333336</v>
      </c>
      <c r="O898" s="10">
        <f>(((M898/60)/60)/24)+DATE(1970,1,1)</f>
        <v>40741.208333333336</v>
      </c>
      <c r="P898" t="b">
        <v>0</v>
      </c>
      <c r="Q898" t="b">
        <v>1</v>
      </c>
      <c r="R898" t="s">
        <v>17</v>
      </c>
      <c r="S898" t="str">
        <f>LEFT(R898,SEARCH("/",R898)-1)</f>
        <v>food</v>
      </c>
      <c r="T898" t="str">
        <f>RIGHT(R898, LEN(R898)-SEARCH("/",R898))</f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>(E899/D899)*100</f>
        <v>27.693181818181817</v>
      </c>
      <c r="G899" t="s">
        <v>14</v>
      </c>
      <c r="H899">
        <v>27</v>
      </c>
      <c r="I899" s="6">
        <f>IFERROR(E899/H899,0)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>(((L899/60)/60)/24)+DATE(1970,1,1)</f>
        <v>43583.208333333328</v>
      </c>
      <c r="O899" s="10">
        <f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>LEFT(R899,SEARCH("/",R899)-1)</f>
        <v>theater</v>
      </c>
      <c r="T899" t="str">
        <f>RIGHT(R899, LEN(R899)-SEARCH("/",R899))</f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>(E900/D900)*100</f>
        <v>52.479620323841424</v>
      </c>
      <c r="G900" t="s">
        <v>14</v>
      </c>
      <c r="H900">
        <v>1221</v>
      </c>
      <c r="I900" s="6">
        <f>IFERROR(E900/H900,0)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>(((L900/60)/60)/24)+DATE(1970,1,1)</f>
        <v>43815.25</v>
      </c>
      <c r="O900" s="10">
        <f>(((M900/60)/60)/24)+DATE(1970,1,1)</f>
        <v>43821.25</v>
      </c>
      <c r="P900" t="b">
        <v>0</v>
      </c>
      <c r="Q900" t="b">
        <v>0</v>
      </c>
      <c r="R900" t="s">
        <v>42</v>
      </c>
      <c r="S900" t="str">
        <f>LEFT(R900,SEARCH("/",R900)-1)</f>
        <v>film &amp; video</v>
      </c>
      <c r="T900" t="str">
        <f>RIGHT(R900, LEN(R900)-SEARCH("/",R900))</f>
        <v>documentary</v>
      </c>
    </row>
    <row r="901" spans="1:20" hidden="1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>(E901/D901)*100</f>
        <v>407.09677419354841</v>
      </c>
      <c r="G901" t="s">
        <v>20</v>
      </c>
      <c r="H901">
        <v>123</v>
      </c>
      <c r="I901" s="6">
        <f>IFERROR(E901/H901,0)</f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f>(((L901/60)/60)/24)+DATE(1970,1,1)</f>
        <v>41554.208333333336</v>
      </c>
      <c r="O901" s="10">
        <f>(((M901/60)/60)/24)+DATE(1970,1,1)</f>
        <v>41572.208333333336</v>
      </c>
      <c r="P901" t="b">
        <v>0</v>
      </c>
      <c r="Q901" t="b">
        <v>0</v>
      </c>
      <c r="R901" t="s">
        <v>159</v>
      </c>
      <c r="S901" t="str">
        <f>LEFT(R901,SEARCH("/",R901)-1)</f>
        <v>music</v>
      </c>
      <c r="T901" t="str">
        <f>RIGHT(R901, LEN(R901)-SEARCH("/",R901))</f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>(E902/D902)*100</f>
        <v>2</v>
      </c>
      <c r="G902" t="s">
        <v>14</v>
      </c>
      <c r="H902">
        <v>1</v>
      </c>
      <c r="I902" s="6">
        <f>IFERROR(E902/H902,0)</f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>(((L902/60)/60)/24)+DATE(1970,1,1)</f>
        <v>41901.208333333336</v>
      </c>
      <c r="O902" s="10">
        <f>(((M902/60)/60)/24)+DATE(1970,1,1)</f>
        <v>41902.208333333336</v>
      </c>
      <c r="P902" t="b">
        <v>0</v>
      </c>
      <c r="Q902" t="b">
        <v>1</v>
      </c>
      <c r="R902" t="s">
        <v>28</v>
      </c>
      <c r="S902" t="str">
        <f>LEFT(R902,SEARCH("/",R902)-1)</f>
        <v>technology</v>
      </c>
      <c r="T902" t="str">
        <f>RIGHT(R902, LEN(R902)-SEARCH("/",R902))</f>
        <v>web</v>
      </c>
    </row>
    <row r="903" spans="1:20" hidden="1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>(E903/D903)*100</f>
        <v>156.17857142857144</v>
      </c>
      <c r="G903" t="s">
        <v>20</v>
      </c>
      <c r="H903">
        <v>159</v>
      </c>
      <c r="I903" s="6">
        <f>IFERROR(E903/H903,0)</f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f>(((L903/60)/60)/24)+DATE(1970,1,1)</f>
        <v>43298.208333333328</v>
      </c>
      <c r="O903" s="10">
        <f>(((M903/60)/60)/24)+DATE(1970,1,1)</f>
        <v>43331.208333333328</v>
      </c>
      <c r="P903" t="b">
        <v>0</v>
      </c>
      <c r="Q903" t="b">
        <v>1</v>
      </c>
      <c r="R903" t="s">
        <v>23</v>
      </c>
      <c r="S903" t="str">
        <f>LEFT(R903,SEARCH("/",R903)-1)</f>
        <v>music</v>
      </c>
      <c r="T903" t="str">
        <f>RIGHT(R903, LEN(R903)-SEARCH("/",R903))</f>
        <v>rock</v>
      </c>
    </row>
    <row r="904" spans="1:20" hidden="1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>(E904/D904)*100</f>
        <v>252.42857142857144</v>
      </c>
      <c r="G904" t="s">
        <v>20</v>
      </c>
      <c r="H904">
        <v>110</v>
      </c>
      <c r="I904" s="6">
        <f>IFERROR(E904/H904,0)</f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>(((L904/60)/60)/24)+DATE(1970,1,1)</f>
        <v>42399.25</v>
      </c>
      <c r="O904" s="10">
        <f>(((M904/60)/60)/24)+DATE(1970,1,1)</f>
        <v>42441.25</v>
      </c>
      <c r="P904" t="b">
        <v>0</v>
      </c>
      <c r="Q904" t="b">
        <v>0</v>
      </c>
      <c r="R904" t="s">
        <v>28</v>
      </c>
      <c r="S904" t="str">
        <f>LEFT(R904,SEARCH("/",R904)-1)</f>
        <v>technology</v>
      </c>
      <c r="T904" t="str">
        <f>RIGHT(R904, LEN(R904)-SEARCH("/",R904))</f>
        <v>web</v>
      </c>
    </row>
    <row r="905" spans="1:20" hidden="1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>(E905/D905)*100</f>
        <v>1.729268292682927</v>
      </c>
      <c r="G905" t="s">
        <v>47</v>
      </c>
      <c r="H905">
        <v>14</v>
      </c>
      <c r="I905" s="6">
        <f>IFERROR(E905/H905,0)</f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>(((L905/60)/60)/24)+DATE(1970,1,1)</f>
        <v>41034.208333333336</v>
      </c>
      <c r="O905" s="10">
        <f>(((M905/60)/60)/24)+DATE(1970,1,1)</f>
        <v>41049.208333333336</v>
      </c>
      <c r="P905" t="b">
        <v>0</v>
      </c>
      <c r="Q905" t="b">
        <v>1</v>
      </c>
      <c r="R905" t="s">
        <v>68</v>
      </c>
      <c r="S905" t="str">
        <f>LEFT(R905,SEARCH("/",R905)-1)</f>
        <v>publishing</v>
      </c>
      <c r="T905" t="str">
        <f>RIGHT(R905, LEN(R905)-SEARCH("/",R905))</f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>(E906/D906)*100</f>
        <v>12.230769230769232</v>
      </c>
      <c r="G906" t="s">
        <v>14</v>
      </c>
      <c r="H906">
        <v>16</v>
      </c>
      <c r="I906" s="6">
        <f>IFERROR(E906/H906,0)</f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>(((L906/60)/60)/24)+DATE(1970,1,1)</f>
        <v>41186.208333333336</v>
      </c>
      <c r="O906" s="10">
        <f>(((M906/60)/60)/24)+DATE(1970,1,1)</f>
        <v>41190.208333333336</v>
      </c>
      <c r="P906" t="b">
        <v>0</v>
      </c>
      <c r="Q906" t="b">
        <v>0</v>
      </c>
      <c r="R906" t="s">
        <v>133</v>
      </c>
      <c r="S906" t="str">
        <f>LEFT(R906,SEARCH("/",R906)-1)</f>
        <v>publishing</v>
      </c>
      <c r="T906" t="str">
        <f>RIGHT(R906, LEN(R906)-SEARCH("/",R906))</f>
        <v>radio &amp; podcasts</v>
      </c>
    </row>
    <row r="907" spans="1:20" hidden="1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>(E907/D907)*100</f>
        <v>163.98734177215189</v>
      </c>
      <c r="G907" t="s">
        <v>20</v>
      </c>
      <c r="H907">
        <v>236</v>
      </c>
      <c r="I907" s="6">
        <f>IFERROR(E907/H907,0)</f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f>(((L907/60)/60)/24)+DATE(1970,1,1)</f>
        <v>41536.208333333336</v>
      </c>
      <c r="O907" s="10">
        <f>(((M907/60)/60)/24)+DATE(1970,1,1)</f>
        <v>41539.208333333336</v>
      </c>
      <c r="P907" t="b">
        <v>0</v>
      </c>
      <c r="Q907" t="b">
        <v>0</v>
      </c>
      <c r="R907" t="s">
        <v>33</v>
      </c>
      <c r="S907" t="str">
        <f>LEFT(R907,SEARCH("/",R907)-1)</f>
        <v>theater</v>
      </c>
      <c r="T907" t="str">
        <f>RIGHT(R907, LEN(R907)-SEARCH("/",R907))</f>
        <v>plays</v>
      </c>
    </row>
    <row r="908" spans="1:20" hidden="1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>(E908/D908)*100</f>
        <v>162.98181818181817</v>
      </c>
      <c r="G908" t="s">
        <v>20</v>
      </c>
      <c r="H908">
        <v>191</v>
      </c>
      <c r="I908" s="6">
        <f>IFERROR(E908/H908,0)</f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f>(((L908/60)/60)/24)+DATE(1970,1,1)</f>
        <v>42868.208333333328</v>
      </c>
      <c r="O908" s="10">
        <f>(((M908/60)/60)/24)+DATE(1970,1,1)</f>
        <v>42904.208333333328</v>
      </c>
      <c r="P908" t="b">
        <v>1</v>
      </c>
      <c r="Q908" t="b">
        <v>1</v>
      </c>
      <c r="R908" t="s">
        <v>42</v>
      </c>
      <c r="S908" t="str">
        <f>LEFT(R908,SEARCH("/",R908)-1)</f>
        <v>film &amp; video</v>
      </c>
      <c r="T908" t="str">
        <f>RIGHT(R908, LEN(R908)-SEARCH("/",R908))</f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>(E909/D909)*100</f>
        <v>20.252747252747252</v>
      </c>
      <c r="G909" t="s">
        <v>14</v>
      </c>
      <c r="H909">
        <v>41</v>
      </c>
      <c r="I909" s="6">
        <f>IFERROR(E909/H909,0)</f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>(((L909/60)/60)/24)+DATE(1970,1,1)</f>
        <v>40660.208333333336</v>
      </c>
      <c r="O909" s="10">
        <f>(((M909/60)/60)/24)+DATE(1970,1,1)</f>
        <v>40667.208333333336</v>
      </c>
      <c r="P909" t="b">
        <v>0</v>
      </c>
      <c r="Q909" t="b">
        <v>0</v>
      </c>
      <c r="R909" t="s">
        <v>33</v>
      </c>
      <c r="S909" t="str">
        <f>LEFT(R909,SEARCH("/",R909)-1)</f>
        <v>theater</v>
      </c>
      <c r="T909" t="str">
        <f>RIGHT(R909, LEN(R909)-SEARCH("/",R909))</f>
        <v>plays</v>
      </c>
    </row>
    <row r="910" spans="1:20" hidden="1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>(E910/D910)*100</f>
        <v>319.24083769633506</v>
      </c>
      <c r="G910" t="s">
        <v>20</v>
      </c>
      <c r="H910">
        <v>3934</v>
      </c>
      <c r="I910" s="6">
        <f>IFERROR(E910/H910,0)</f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f>(((L910/60)/60)/24)+DATE(1970,1,1)</f>
        <v>41031.208333333336</v>
      </c>
      <c r="O910" s="10">
        <f>(((M910/60)/60)/24)+DATE(1970,1,1)</f>
        <v>41042.208333333336</v>
      </c>
      <c r="P910" t="b">
        <v>0</v>
      </c>
      <c r="Q910" t="b">
        <v>0</v>
      </c>
      <c r="R910" t="s">
        <v>89</v>
      </c>
      <c r="S910" t="str">
        <f>LEFT(R910,SEARCH("/",R910)-1)</f>
        <v>games</v>
      </c>
      <c r="T910" t="str">
        <f>RIGHT(R910, LEN(R910)-SEARCH("/",R910))</f>
        <v>video games</v>
      </c>
    </row>
    <row r="911" spans="1:20" hidden="1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>(E911/D911)*100</f>
        <v>478.94444444444446</v>
      </c>
      <c r="G911" t="s">
        <v>20</v>
      </c>
      <c r="H911">
        <v>80</v>
      </c>
      <c r="I911" s="6">
        <f>IFERROR(E911/H911,0)</f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>(((L911/60)/60)/24)+DATE(1970,1,1)</f>
        <v>43255.208333333328</v>
      </c>
      <c r="O911" s="10">
        <f>(((M911/60)/60)/24)+DATE(1970,1,1)</f>
        <v>43282.208333333328</v>
      </c>
      <c r="P911" t="b">
        <v>0</v>
      </c>
      <c r="Q911" t="b">
        <v>1</v>
      </c>
      <c r="R911" t="s">
        <v>33</v>
      </c>
      <c r="S911" t="str">
        <f>LEFT(R911,SEARCH("/",R911)-1)</f>
        <v>theater</v>
      </c>
      <c r="T911" t="str">
        <f>RIGHT(R911, LEN(R911)-SEARCH("/",R911))</f>
        <v>plays</v>
      </c>
    </row>
    <row r="912" spans="1:20" hidden="1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>(E912/D912)*100</f>
        <v>19.556634304207122</v>
      </c>
      <c r="G912" t="s">
        <v>74</v>
      </c>
      <c r="H912">
        <v>296</v>
      </c>
      <c r="I912" s="6">
        <f>IFERROR(E912/H912,0)</f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>(((L912/60)/60)/24)+DATE(1970,1,1)</f>
        <v>42026.25</v>
      </c>
      <c r="O912" s="10">
        <f>(((M912/60)/60)/24)+DATE(1970,1,1)</f>
        <v>42027.25</v>
      </c>
      <c r="P912" t="b">
        <v>0</v>
      </c>
      <c r="Q912" t="b">
        <v>0</v>
      </c>
      <c r="R912" t="s">
        <v>33</v>
      </c>
      <c r="S912" t="str">
        <f>LEFT(R912,SEARCH("/",R912)-1)</f>
        <v>theater</v>
      </c>
      <c r="T912" t="str">
        <f>RIGHT(R912, LEN(R912)-SEARCH("/",R912))</f>
        <v>plays</v>
      </c>
    </row>
    <row r="913" spans="1:20" hidden="1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>(E913/D913)*100</f>
        <v>198.94827586206895</v>
      </c>
      <c r="G913" t="s">
        <v>20</v>
      </c>
      <c r="H913">
        <v>462</v>
      </c>
      <c r="I913" s="6">
        <f>IFERROR(E913/H913,0)</f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f>(((L913/60)/60)/24)+DATE(1970,1,1)</f>
        <v>43717.208333333328</v>
      </c>
      <c r="O913" s="10">
        <f>(((M913/60)/60)/24)+DATE(1970,1,1)</f>
        <v>43719.208333333328</v>
      </c>
      <c r="P913" t="b">
        <v>1</v>
      </c>
      <c r="Q913" t="b">
        <v>0</v>
      </c>
      <c r="R913" t="s">
        <v>28</v>
      </c>
      <c r="S913" t="str">
        <f>LEFT(R913,SEARCH("/",R913)-1)</f>
        <v>technology</v>
      </c>
      <c r="T913" t="str">
        <f>RIGHT(R913, LEN(R913)-SEARCH("/",R913))</f>
        <v>web</v>
      </c>
    </row>
    <row r="914" spans="1:20" hidden="1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>(E914/D914)*100</f>
        <v>795</v>
      </c>
      <c r="G914" t="s">
        <v>20</v>
      </c>
      <c r="H914">
        <v>179</v>
      </c>
      <c r="I914" s="6">
        <f>IFERROR(E914/H914,0)</f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>(((L914/60)/60)/24)+DATE(1970,1,1)</f>
        <v>41157.208333333336</v>
      </c>
      <c r="O914" s="10">
        <f>(((M914/60)/60)/24)+DATE(1970,1,1)</f>
        <v>41170.208333333336</v>
      </c>
      <c r="P914" t="b">
        <v>1</v>
      </c>
      <c r="Q914" t="b">
        <v>0</v>
      </c>
      <c r="R914" t="s">
        <v>53</v>
      </c>
      <c r="S914" t="str">
        <f>LEFT(R914,SEARCH("/",R914)-1)</f>
        <v>film &amp; video</v>
      </c>
      <c r="T914" t="str">
        <f>RIGHT(R914, LEN(R914)-SEARCH("/",R914))</f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>(E915/D915)*100</f>
        <v>50.621082621082621</v>
      </c>
      <c r="G915" t="s">
        <v>14</v>
      </c>
      <c r="H915">
        <v>523</v>
      </c>
      <c r="I915" s="6">
        <f>IFERROR(E915/H915,0)</f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>(((L915/60)/60)/24)+DATE(1970,1,1)</f>
        <v>43597.208333333328</v>
      </c>
      <c r="O915" s="10">
        <f>(((M915/60)/60)/24)+DATE(1970,1,1)</f>
        <v>43610.208333333328</v>
      </c>
      <c r="P915" t="b">
        <v>0</v>
      </c>
      <c r="Q915" t="b">
        <v>0</v>
      </c>
      <c r="R915" t="s">
        <v>53</v>
      </c>
      <c r="S915" t="str">
        <f>LEFT(R915,SEARCH("/",R915)-1)</f>
        <v>film &amp; video</v>
      </c>
      <c r="T915" t="str">
        <f>RIGHT(R915, LEN(R915)-SEARCH("/",R915))</f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>(E916/D916)*100</f>
        <v>57.4375</v>
      </c>
      <c r="G916" t="s">
        <v>14</v>
      </c>
      <c r="H916">
        <v>141</v>
      </c>
      <c r="I916" s="6">
        <f>IFERROR(E916/H916,0)</f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>(((L916/60)/60)/24)+DATE(1970,1,1)</f>
        <v>41490.208333333336</v>
      </c>
      <c r="O916" s="10">
        <f>(((M916/60)/60)/24)+DATE(1970,1,1)</f>
        <v>41502.208333333336</v>
      </c>
      <c r="P916" t="b">
        <v>0</v>
      </c>
      <c r="Q916" t="b">
        <v>0</v>
      </c>
      <c r="R916" t="s">
        <v>33</v>
      </c>
      <c r="S916" t="str">
        <f>LEFT(R916,SEARCH("/",R916)-1)</f>
        <v>theater</v>
      </c>
      <c r="T916" t="str">
        <f>RIGHT(R916, LEN(R916)-SEARCH("/",R916))</f>
        <v>plays</v>
      </c>
    </row>
    <row r="917" spans="1:20" hidden="1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>(E917/D917)*100</f>
        <v>155.62827640984909</v>
      </c>
      <c r="G917" t="s">
        <v>20</v>
      </c>
      <c r="H917">
        <v>1866</v>
      </c>
      <c r="I917" s="6">
        <f>IFERROR(E917/H917,0)</f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>(((L917/60)/60)/24)+DATE(1970,1,1)</f>
        <v>42976.208333333328</v>
      </c>
      <c r="O917" s="10">
        <f>(((M917/60)/60)/24)+DATE(1970,1,1)</f>
        <v>42985.208333333328</v>
      </c>
      <c r="P917" t="b">
        <v>0</v>
      </c>
      <c r="Q917" t="b">
        <v>0</v>
      </c>
      <c r="R917" t="s">
        <v>269</v>
      </c>
      <c r="S917" t="str">
        <f>LEFT(R917,SEARCH("/",R917)-1)</f>
        <v>film &amp; video</v>
      </c>
      <c r="T917" t="str">
        <f>RIGHT(R917, LEN(R917)-SEARCH("/",R917))</f>
        <v>television</v>
      </c>
    </row>
    <row r="918" spans="1:20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>(E918/D918)*100</f>
        <v>36.297297297297298</v>
      </c>
      <c r="G918" t="s">
        <v>14</v>
      </c>
      <c r="H918">
        <v>52</v>
      </c>
      <c r="I918" s="6">
        <f>IFERROR(E918/H918,0)</f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>(((L918/60)/60)/24)+DATE(1970,1,1)</f>
        <v>41991.25</v>
      </c>
      <c r="O918" s="10">
        <f>(((M918/60)/60)/24)+DATE(1970,1,1)</f>
        <v>42000.25</v>
      </c>
      <c r="P918" t="b">
        <v>0</v>
      </c>
      <c r="Q918" t="b">
        <v>0</v>
      </c>
      <c r="R918" t="s">
        <v>122</v>
      </c>
      <c r="S918" t="str">
        <f>LEFT(R918,SEARCH("/",R918)-1)</f>
        <v>photography</v>
      </c>
      <c r="T918" t="str">
        <f>RIGHT(R918, LEN(R918)-SEARCH("/",R918))</f>
        <v>photography books</v>
      </c>
    </row>
    <row r="919" spans="1:20" hidden="1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>(E919/D919)*100</f>
        <v>58.25</v>
      </c>
      <c r="G919" t="s">
        <v>47</v>
      </c>
      <c r="H919">
        <v>27</v>
      </c>
      <c r="I919" s="6">
        <f>IFERROR(E919/H919,0)</f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>(((L919/60)/60)/24)+DATE(1970,1,1)</f>
        <v>40722.208333333336</v>
      </c>
      <c r="O919" s="10">
        <f>(((M919/60)/60)/24)+DATE(1970,1,1)</f>
        <v>40746.208333333336</v>
      </c>
      <c r="P919" t="b">
        <v>0</v>
      </c>
      <c r="Q919" t="b">
        <v>1</v>
      </c>
      <c r="R919" t="s">
        <v>100</v>
      </c>
      <c r="S919" t="str">
        <f>LEFT(R919,SEARCH("/",R919)-1)</f>
        <v>film &amp; video</v>
      </c>
      <c r="T919" t="str">
        <f>RIGHT(R919, LEN(R919)-SEARCH("/",R919))</f>
        <v>shorts</v>
      </c>
    </row>
    <row r="920" spans="1:20" hidden="1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>(E920/D920)*100</f>
        <v>237.39473684210526</v>
      </c>
      <c r="G920" t="s">
        <v>20</v>
      </c>
      <c r="H920">
        <v>156</v>
      </c>
      <c r="I920" s="6">
        <f>IFERROR(E920/H920,0)</f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f>(((L920/60)/60)/24)+DATE(1970,1,1)</f>
        <v>41117.208333333336</v>
      </c>
      <c r="O920" s="10">
        <f>(((M920/60)/60)/24)+DATE(1970,1,1)</f>
        <v>41128.208333333336</v>
      </c>
      <c r="P920" t="b">
        <v>0</v>
      </c>
      <c r="Q920" t="b">
        <v>0</v>
      </c>
      <c r="R920" t="s">
        <v>133</v>
      </c>
      <c r="S920" t="str">
        <f>LEFT(R920,SEARCH("/",R920)-1)</f>
        <v>publishing</v>
      </c>
      <c r="T920" t="str">
        <f>RIGHT(R920, LEN(R920)-SEARCH("/",R920))</f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>(E921/D921)*100</f>
        <v>58.75</v>
      </c>
      <c r="G921" t="s">
        <v>14</v>
      </c>
      <c r="H921">
        <v>225</v>
      </c>
      <c r="I921" s="6">
        <f>IFERROR(E921/H921,0)</f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>(((L921/60)/60)/24)+DATE(1970,1,1)</f>
        <v>43022.208333333328</v>
      </c>
      <c r="O921" s="10">
        <f>(((M921/60)/60)/24)+DATE(1970,1,1)</f>
        <v>43054.25</v>
      </c>
      <c r="P921" t="b">
        <v>0</v>
      </c>
      <c r="Q921" t="b">
        <v>1</v>
      </c>
      <c r="R921" t="s">
        <v>33</v>
      </c>
      <c r="S921" t="str">
        <f>LEFT(R921,SEARCH("/",R921)-1)</f>
        <v>theater</v>
      </c>
      <c r="T921" t="str">
        <f>RIGHT(R921, LEN(R921)-SEARCH("/",R921))</f>
        <v>plays</v>
      </c>
    </row>
    <row r="922" spans="1:20" hidden="1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>(E922/D922)*100</f>
        <v>182.56603773584905</v>
      </c>
      <c r="G922" t="s">
        <v>20</v>
      </c>
      <c r="H922">
        <v>255</v>
      </c>
      <c r="I922" s="6">
        <f>IFERROR(E922/H922,0)</f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>(((L922/60)/60)/24)+DATE(1970,1,1)</f>
        <v>43503.25</v>
      </c>
      <c r="O922" s="10">
        <f>(((M922/60)/60)/24)+DATE(1970,1,1)</f>
        <v>43523.25</v>
      </c>
      <c r="P922" t="b">
        <v>1</v>
      </c>
      <c r="Q922" t="b">
        <v>0</v>
      </c>
      <c r="R922" t="s">
        <v>71</v>
      </c>
      <c r="S922" t="str">
        <f>LEFT(R922,SEARCH("/",R922)-1)</f>
        <v>film &amp; video</v>
      </c>
      <c r="T922" t="str">
        <f>RIGHT(R922, LEN(R922)-SEARCH("/",R922))</f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>(E923/D923)*100</f>
        <v>0.75436408977556113</v>
      </c>
      <c r="G923" t="s">
        <v>14</v>
      </c>
      <c r="H923">
        <v>38</v>
      </c>
      <c r="I923" s="6">
        <f>IFERROR(E923/H923,0)</f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>(((L923/60)/60)/24)+DATE(1970,1,1)</f>
        <v>40951.25</v>
      </c>
      <c r="O923" s="10">
        <f>(((M923/60)/60)/24)+DATE(1970,1,1)</f>
        <v>40965.25</v>
      </c>
      <c r="P923" t="b">
        <v>0</v>
      </c>
      <c r="Q923" t="b">
        <v>0</v>
      </c>
      <c r="R923" t="s">
        <v>28</v>
      </c>
      <c r="S923" t="str">
        <f>LEFT(R923,SEARCH("/",R923)-1)</f>
        <v>technology</v>
      </c>
      <c r="T923" t="str">
        <f>RIGHT(R923, LEN(R923)-SEARCH("/",R923))</f>
        <v>web</v>
      </c>
    </row>
    <row r="924" spans="1:20" hidden="1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>(E924/D924)*100</f>
        <v>175.95330739299609</v>
      </c>
      <c r="G924" t="s">
        <v>20</v>
      </c>
      <c r="H924">
        <v>2261</v>
      </c>
      <c r="I924" s="6">
        <f>IFERROR(E924/H924,0)</f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>(((L924/60)/60)/24)+DATE(1970,1,1)</f>
        <v>43443.25</v>
      </c>
      <c r="O924" s="10">
        <f>(((M924/60)/60)/24)+DATE(1970,1,1)</f>
        <v>43452.25</v>
      </c>
      <c r="P924" t="b">
        <v>0</v>
      </c>
      <c r="Q924" t="b">
        <v>1</v>
      </c>
      <c r="R924" t="s">
        <v>319</v>
      </c>
      <c r="S924" t="str">
        <f>LEFT(R924,SEARCH("/",R924)-1)</f>
        <v>music</v>
      </c>
      <c r="T924" t="str">
        <f>RIGHT(R924, LEN(R924)-SEARCH("/",R924))</f>
        <v>world music</v>
      </c>
    </row>
    <row r="925" spans="1:20" hidden="1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>(E925/D925)*100</f>
        <v>237.88235294117646</v>
      </c>
      <c r="G925" t="s">
        <v>20</v>
      </c>
      <c r="H925">
        <v>40</v>
      </c>
      <c r="I925" s="6">
        <f>IFERROR(E925/H925,0)</f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>(((L925/60)/60)/24)+DATE(1970,1,1)</f>
        <v>40373.208333333336</v>
      </c>
      <c r="O925" s="10">
        <f>(((M925/60)/60)/24)+DATE(1970,1,1)</f>
        <v>40374.208333333336</v>
      </c>
      <c r="P925" t="b">
        <v>0</v>
      </c>
      <c r="Q925" t="b">
        <v>0</v>
      </c>
      <c r="R925" t="s">
        <v>33</v>
      </c>
      <c r="S925" t="str">
        <f>LEFT(R925,SEARCH("/",R925)-1)</f>
        <v>theater</v>
      </c>
      <c r="T925" t="str">
        <f>RIGHT(R925, LEN(R925)-SEARCH("/",R925))</f>
        <v>plays</v>
      </c>
    </row>
    <row r="926" spans="1:20" hidden="1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>(E926/D926)*100</f>
        <v>488.05076142131981</v>
      </c>
      <c r="G926" t="s">
        <v>20</v>
      </c>
      <c r="H926">
        <v>2289</v>
      </c>
      <c r="I926" s="6">
        <f>IFERROR(E926/H926,0)</f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f>(((L926/60)/60)/24)+DATE(1970,1,1)</f>
        <v>43769.208333333328</v>
      </c>
      <c r="O926" s="10">
        <f>(((M926/60)/60)/24)+DATE(1970,1,1)</f>
        <v>43780.25</v>
      </c>
      <c r="P926" t="b">
        <v>0</v>
      </c>
      <c r="Q926" t="b">
        <v>0</v>
      </c>
      <c r="R926" t="s">
        <v>33</v>
      </c>
      <c r="S926" t="str">
        <f>LEFT(R926,SEARCH("/",R926)-1)</f>
        <v>theater</v>
      </c>
      <c r="T926" t="str">
        <f>RIGHT(R926, LEN(R926)-SEARCH("/",R926))</f>
        <v>plays</v>
      </c>
    </row>
    <row r="927" spans="1:20" hidden="1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>(E927/D927)*100</f>
        <v>224.06666666666669</v>
      </c>
      <c r="G927" t="s">
        <v>20</v>
      </c>
      <c r="H927">
        <v>65</v>
      </c>
      <c r="I927" s="6">
        <f>IFERROR(E927/H927,0)</f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f>(((L927/60)/60)/24)+DATE(1970,1,1)</f>
        <v>43000.208333333328</v>
      </c>
      <c r="O927" s="10">
        <f>(((M927/60)/60)/24)+DATE(1970,1,1)</f>
        <v>43012.208333333328</v>
      </c>
      <c r="P927" t="b">
        <v>0</v>
      </c>
      <c r="Q927" t="b">
        <v>0</v>
      </c>
      <c r="R927" t="s">
        <v>33</v>
      </c>
      <c r="S927" t="str">
        <f>LEFT(R927,SEARCH("/",R927)-1)</f>
        <v>theater</v>
      </c>
      <c r="T927" t="str">
        <f>RIGHT(R927, LEN(R927)-SEARCH("/",R927))</f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>(E928/D928)*100</f>
        <v>18.126436781609197</v>
      </c>
      <c r="G928" t="s">
        <v>14</v>
      </c>
      <c r="H928">
        <v>15</v>
      </c>
      <c r="I928" s="6">
        <f>IFERROR(E928/H928,0)</f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>(((L928/60)/60)/24)+DATE(1970,1,1)</f>
        <v>42502.208333333328</v>
      </c>
      <c r="O928" s="10">
        <f>(((M928/60)/60)/24)+DATE(1970,1,1)</f>
        <v>42506.208333333328</v>
      </c>
      <c r="P928" t="b">
        <v>0</v>
      </c>
      <c r="Q928" t="b">
        <v>0</v>
      </c>
      <c r="R928" t="s">
        <v>17</v>
      </c>
      <c r="S928" t="str">
        <f>LEFT(R928,SEARCH("/",R928)-1)</f>
        <v>food</v>
      </c>
      <c r="T928" t="str">
        <f>RIGHT(R928, LEN(R928)-SEARCH("/",R928))</f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>(E929/D929)*100</f>
        <v>45.847222222222221</v>
      </c>
      <c r="G929" t="s">
        <v>14</v>
      </c>
      <c r="H929">
        <v>37</v>
      </c>
      <c r="I929" s="6">
        <f>IFERROR(E929/H929,0)</f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>(((L929/60)/60)/24)+DATE(1970,1,1)</f>
        <v>41102.208333333336</v>
      </c>
      <c r="O929" s="10">
        <f>(((M929/60)/60)/24)+DATE(1970,1,1)</f>
        <v>41131.208333333336</v>
      </c>
      <c r="P929" t="b">
        <v>0</v>
      </c>
      <c r="Q929" t="b">
        <v>0</v>
      </c>
      <c r="R929" t="s">
        <v>33</v>
      </c>
      <c r="S929" t="str">
        <f>LEFT(R929,SEARCH("/",R929)-1)</f>
        <v>theater</v>
      </c>
      <c r="T929" t="str">
        <f>RIGHT(R929, LEN(R929)-SEARCH("/",R929))</f>
        <v>plays</v>
      </c>
    </row>
    <row r="930" spans="1:20" hidden="1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>(E930/D930)*100</f>
        <v>117.31541218637993</v>
      </c>
      <c r="G930" t="s">
        <v>20</v>
      </c>
      <c r="H930">
        <v>3777</v>
      </c>
      <c r="I930" s="6">
        <f>IFERROR(E930/H930,0)</f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>(((L930/60)/60)/24)+DATE(1970,1,1)</f>
        <v>41637.25</v>
      </c>
      <c r="O930" s="10">
        <f>(((M930/60)/60)/24)+DATE(1970,1,1)</f>
        <v>41646.25</v>
      </c>
      <c r="P930" t="b">
        <v>0</v>
      </c>
      <c r="Q930" t="b">
        <v>0</v>
      </c>
      <c r="R930" t="s">
        <v>28</v>
      </c>
      <c r="S930" t="str">
        <f>LEFT(R930,SEARCH("/",R930)-1)</f>
        <v>technology</v>
      </c>
      <c r="T930" t="str">
        <f>RIGHT(R930, LEN(R930)-SEARCH("/",R930))</f>
        <v>web</v>
      </c>
    </row>
    <row r="931" spans="1:20" hidden="1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>(E931/D931)*100</f>
        <v>217.30909090909088</v>
      </c>
      <c r="G931" t="s">
        <v>20</v>
      </c>
      <c r="H931">
        <v>184</v>
      </c>
      <c r="I931" s="6">
        <f>IFERROR(E931/H931,0)</f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f>(((L931/60)/60)/24)+DATE(1970,1,1)</f>
        <v>42858.208333333328</v>
      </c>
      <c r="O931" s="10">
        <f>(((M931/60)/60)/24)+DATE(1970,1,1)</f>
        <v>42872.208333333328</v>
      </c>
      <c r="P931" t="b">
        <v>0</v>
      </c>
      <c r="Q931" t="b">
        <v>0</v>
      </c>
      <c r="R931" t="s">
        <v>33</v>
      </c>
      <c r="S931" t="str">
        <f>LEFT(R931,SEARCH("/",R931)-1)</f>
        <v>theater</v>
      </c>
      <c r="T931" t="str">
        <f>RIGHT(R931, LEN(R931)-SEARCH("/",R931))</f>
        <v>plays</v>
      </c>
    </row>
    <row r="932" spans="1:20" hidden="1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>(E932/D932)*100</f>
        <v>112.28571428571428</v>
      </c>
      <c r="G932" t="s">
        <v>20</v>
      </c>
      <c r="H932">
        <v>85</v>
      </c>
      <c r="I932" s="6">
        <f>IFERROR(E932/H932,0)</f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f>(((L932/60)/60)/24)+DATE(1970,1,1)</f>
        <v>42060.25</v>
      </c>
      <c r="O932" s="10">
        <f>(((M932/60)/60)/24)+DATE(1970,1,1)</f>
        <v>42067.25</v>
      </c>
      <c r="P932" t="b">
        <v>0</v>
      </c>
      <c r="Q932" t="b">
        <v>1</v>
      </c>
      <c r="R932" t="s">
        <v>33</v>
      </c>
      <c r="S932" t="str">
        <f>LEFT(R932,SEARCH("/",R932)-1)</f>
        <v>theater</v>
      </c>
      <c r="T932" t="str">
        <f>RIGHT(R932, LEN(R932)-SEARCH("/",R932))</f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>(E933/D933)*100</f>
        <v>72.51898734177216</v>
      </c>
      <c r="G933" t="s">
        <v>14</v>
      </c>
      <c r="H933">
        <v>112</v>
      </c>
      <c r="I933" s="6">
        <f>IFERROR(E933/H933,0)</f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>(((L933/60)/60)/24)+DATE(1970,1,1)</f>
        <v>41818.208333333336</v>
      </c>
      <c r="O933" s="10">
        <f>(((M933/60)/60)/24)+DATE(1970,1,1)</f>
        <v>41820.208333333336</v>
      </c>
      <c r="P933" t="b">
        <v>0</v>
      </c>
      <c r="Q933" t="b">
        <v>1</v>
      </c>
      <c r="R933" t="s">
        <v>33</v>
      </c>
      <c r="S933" t="str">
        <f>LEFT(R933,SEARCH("/",R933)-1)</f>
        <v>theater</v>
      </c>
      <c r="T933" t="str">
        <f>RIGHT(R933, LEN(R933)-SEARCH("/",R933))</f>
        <v>plays</v>
      </c>
    </row>
    <row r="934" spans="1:20" hidden="1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>(E934/D934)*100</f>
        <v>212.30434782608697</v>
      </c>
      <c r="G934" t="s">
        <v>20</v>
      </c>
      <c r="H934">
        <v>144</v>
      </c>
      <c r="I934" s="6">
        <f>IFERROR(E934/H934,0)</f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>(((L934/60)/60)/24)+DATE(1970,1,1)</f>
        <v>41709.208333333336</v>
      </c>
      <c r="O934" s="10">
        <f>(((M934/60)/60)/24)+DATE(1970,1,1)</f>
        <v>41712.208333333336</v>
      </c>
      <c r="P934" t="b">
        <v>0</v>
      </c>
      <c r="Q934" t="b">
        <v>0</v>
      </c>
      <c r="R934" t="s">
        <v>23</v>
      </c>
      <c r="S934" t="str">
        <f>LEFT(R934,SEARCH("/",R934)-1)</f>
        <v>music</v>
      </c>
      <c r="T934" t="str">
        <f>RIGHT(R934, LEN(R934)-SEARCH("/",R934))</f>
        <v>rock</v>
      </c>
    </row>
    <row r="935" spans="1:20" hidden="1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>(E935/D935)*100</f>
        <v>239.74657534246577</v>
      </c>
      <c r="G935" t="s">
        <v>20</v>
      </c>
      <c r="H935">
        <v>1902</v>
      </c>
      <c r="I935" s="6">
        <f>IFERROR(E935/H935,0)</f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f>(((L935/60)/60)/24)+DATE(1970,1,1)</f>
        <v>41372.208333333336</v>
      </c>
      <c r="O935" s="10">
        <f>(((M935/60)/60)/24)+DATE(1970,1,1)</f>
        <v>41385.208333333336</v>
      </c>
      <c r="P935" t="b">
        <v>0</v>
      </c>
      <c r="Q935" t="b">
        <v>0</v>
      </c>
      <c r="R935" t="s">
        <v>33</v>
      </c>
      <c r="S935" t="str">
        <f>LEFT(R935,SEARCH("/",R935)-1)</f>
        <v>theater</v>
      </c>
      <c r="T935" t="str">
        <f>RIGHT(R935, LEN(R935)-SEARCH("/",R935))</f>
        <v>plays</v>
      </c>
    </row>
    <row r="936" spans="1:20" hidden="1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>(E936/D936)*100</f>
        <v>181.93548387096774</v>
      </c>
      <c r="G936" t="s">
        <v>20</v>
      </c>
      <c r="H936">
        <v>105</v>
      </c>
      <c r="I936" s="6">
        <f>IFERROR(E936/H936,0)</f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>(((L936/60)/60)/24)+DATE(1970,1,1)</f>
        <v>42422.25</v>
      </c>
      <c r="O936" s="10">
        <f>(((M936/60)/60)/24)+DATE(1970,1,1)</f>
        <v>42428.25</v>
      </c>
      <c r="P936" t="b">
        <v>0</v>
      </c>
      <c r="Q936" t="b">
        <v>0</v>
      </c>
      <c r="R936" t="s">
        <v>33</v>
      </c>
      <c r="S936" t="str">
        <f>LEFT(R936,SEARCH("/",R936)-1)</f>
        <v>theater</v>
      </c>
      <c r="T936" t="str">
        <f>RIGHT(R936, LEN(R936)-SEARCH("/",R936))</f>
        <v>plays</v>
      </c>
    </row>
    <row r="937" spans="1:20" hidden="1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>(E937/D937)*100</f>
        <v>164.13114754098362</v>
      </c>
      <c r="G937" t="s">
        <v>20</v>
      </c>
      <c r="H937">
        <v>132</v>
      </c>
      <c r="I937" s="6">
        <f>IFERROR(E937/H937,0)</f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f>(((L937/60)/60)/24)+DATE(1970,1,1)</f>
        <v>42209.208333333328</v>
      </c>
      <c r="O937" s="10">
        <f>(((M937/60)/60)/24)+DATE(1970,1,1)</f>
        <v>42216.208333333328</v>
      </c>
      <c r="P937" t="b">
        <v>0</v>
      </c>
      <c r="Q937" t="b">
        <v>0</v>
      </c>
      <c r="R937" t="s">
        <v>33</v>
      </c>
      <c r="S937" t="str">
        <f>LEFT(R937,SEARCH("/",R937)-1)</f>
        <v>theater</v>
      </c>
      <c r="T937" t="str">
        <f>RIGHT(R937, LEN(R937)-SEARCH("/",R937))</f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>(E938/D938)*100</f>
        <v>1.6375968992248062</v>
      </c>
      <c r="G938" t="s">
        <v>14</v>
      </c>
      <c r="H938">
        <v>21</v>
      </c>
      <c r="I938" s="6">
        <f>IFERROR(E938/H938,0)</f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>(((L938/60)/60)/24)+DATE(1970,1,1)</f>
        <v>43668.208333333328</v>
      </c>
      <c r="O938" s="10">
        <f>(((M938/60)/60)/24)+DATE(1970,1,1)</f>
        <v>43671.208333333328</v>
      </c>
      <c r="P938" t="b">
        <v>1</v>
      </c>
      <c r="Q938" t="b">
        <v>0</v>
      </c>
      <c r="R938" t="s">
        <v>33</v>
      </c>
      <c r="S938" t="str">
        <f>LEFT(R938,SEARCH("/",R938)-1)</f>
        <v>theater</v>
      </c>
      <c r="T938" t="str">
        <f>RIGHT(R938, LEN(R938)-SEARCH("/",R938))</f>
        <v>plays</v>
      </c>
    </row>
    <row r="939" spans="1:20" hidden="1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>(E939/D939)*100</f>
        <v>49.64385964912281</v>
      </c>
      <c r="G939" t="s">
        <v>74</v>
      </c>
      <c r="H939">
        <v>976</v>
      </c>
      <c r="I939" s="6">
        <f>IFERROR(E939/H939,0)</f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>(((L939/60)/60)/24)+DATE(1970,1,1)</f>
        <v>42334.25</v>
      </c>
      <c r="O939" s="10">
        <f>(((M939/60)/60)/24)+DATE(1970,1,1)</f>
        <v>42343.25</v>
      </c>
      <c r="P939" t="b">
        <v>0</v>
      </c>
      <c r="Q939" t="b">
        <v>0</v>
      </c>
      <c r="R939" t="s">
        <v>42</v>
      </c>
      <c r="S939" t="str">
        <f>LEFT(R939,SEARCH("/",R939)-1)</f>
        <v>film &amp; video</v>
      </c>
      <c r="T939" t="str">
        <f>RIGHT(R939, LEN(R939)-SEARCH("/",R939))</f>
        <v>documentary</v>
      </c>
    </row>
    <row r="940" spans="1:20" hidden="1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>(E940/D940)*100</f>
        <v>109.70652173913042</v>
      </c>
      <c r="G940" t="s">
        <v>20</v>
      </c>
      <c r="H940">
        <v>96</v>
      </c>
      <c r="I940" s="6">
        <f>IFERROR(E940/H940,0)</f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f>(((L940/60)/60)/24)+DATE(1970,1,1)</f>
        <v>43263.208333333328</v>
      </c>
      <c r="O940" s="10">
        <f>(((M940/60)/60)/24)+DATE(1970,1,1)</f>
        <v>43299.208333333328</v>
      </c>
      <c r="P940" t="b">
        <v>0</v>
      </c>
      <c r="Q940" t="b">
        <v>1</v>
      </c>
      <c r="R940" t="s">
        <v>119</v>
      </c>
      <c r="S940" t="str">
        <f>LEFT(R940,SEARCH("/",R940)-1)</f>
        <v>publishing</v>
      </c>
      <c r="T940" t="str">
        <f>RIGHT(R940, LEN(R940)-SEARCH("/",R940))</f>
        <v>fiction</v>
      </c>
    </row>
    <row r="941" spans="1:20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>(E941/D941)*100</f>
        <v>49.217948717948715</v>
      </c>
      <c r="G941" t="s">
        <v>14</v>
      </c>
      <c r="H941">
        <v>67</v>
      </c>
      <c r="I941" s="6">
        <f>IFERROR(E941/H941,0)</f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>(((L941/60)/60)/24)+DATE(1970,1,1)</f>
        <v>40670.208333333336</v>
      </c>
      <c r="O941" s="10">
        <f>(((M941/60)/60)/24)+DATE(1970,1,1)</f>
        <v>40687.208333333336</v>
      </c>
      <c r="P941" t="b">
        <v>0</v>
      </c>
      <c r="Q941" t="b">
        <v>1</v>
      </c>
      <c r="R941" t="s">
        <v>89</v>
      </c>
      <c r="S941" t="str">
        <f>LEFT(R941,SEARCH("/",R941)-1)</f>
        <v>games</v>
      </c>
      <c r="T941" t="str">
        <f>RIGHT(R941, LEN(R941)-SEARCH("/",R941))</f>
        <v>video games</v>
      </c>
    </row>
    <row r="942" spans="1:20" hidden="1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>(E942/D942)*100</f>
        <v>62.232323232323225</v>
      </c>
      <c r="G942" t="s">
        <v>47</v>
      </c>
      <c r="H942">
        <v>66</v>
      </c>
      <c r="I942" s="6">
        <f>IFERROR(E942/H942,0)</f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>(((L942/60)/60)/24)+DATE(1970,1,1)</f>
        <v>41244.25</v>
      </c>
      <c r="O942" s="10">
        <f>(((M942/60)/60)/24)+DATE(1970,1,1)</f>
        <v>41266.25</v>
      </c>
      <c r="P942" t="b">
        <v>0</v>
      </c>
      <c r="Q942" t="b">
        <v>0</v>
      </c>
      <c r="R942" t="s">
        <v>28</v>
      </c>
      <c r="S942" t="str">
        <f>LEFT(R942,SEARCH("/",R942)-1)</f>
        <v>technology</v>
      </c>
      <c r="T942" t="str">
        <f>RIGHT(R942, LEN(R942)-SEARCH("/",R942))</f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>(E943/D943)*100</f>
        <v>13.05813953488372</v>
      </c>
      <c r="G943" t="s">
        <v>14</v>
      </c>
      <c r="H943">
        <v>78</v>
      </c>
      <c r="I943" s="6">
        <f>IFERROR(E943/H943,0)</f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>(((L943/60)/60)/24)+DATE(1970,1,1)</f>
        <v>40552.25</v>
      </c>
      <c r="O943" s="10">
        <f>(((M943/60)/60)/24)+DATE(1970,1,1)</f>
        <v>40587.25</v>
      </c>
      <c r="P943" t="b">
        <v>1</v>
      </c>
      <c r="Q943" t="b">
        <v>0</v>
      </c>
      <c r="R943" t="s">
        <v>33</v>
      </c>
      <c r="S943" t="str">
        <f>LEFT(R943,SEARCH("/",R943)-1)</f>
        <v>theater</v>
      </c>
      <c r="T943" t="str">
        <f>RIGHT(R943, LEN(R943)-SEARCH("/",R943))</f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>(E944/D944)*100</f>
        <v>64.635416666666671</v>
      </c>
      <c r="G944" t="s">
        <v>14</v>
      </c>
      <c r="H944">
        <v>67</v>
      </c>
      <c r="I944" s="6">
        <f>IFERROR(E944/H944,0)</f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>(((L944/60)/60)/24)+DATE(1970,1,1)</f>
        <v>40568.25</v>
      </c>
      <c r="O944" s="10">
        <f>(((M944/60)/60)/24)+DATE(1970,1,1)</f>
        <v>40571.25</v>
      </c>
      <c r="P944" t="b">
        <v>0</v>
      </c>
      <c r="Q944" t="b">
        <v>0</v>
      </c>
      <c r="R944" t="s">
        <v>33</v>
      </c>
      <c r="S944" t="str">
        <f>LEFT(R944,SEARCH("/",R944)-1)</f>
        <v>theater</v>
      </c>
      <c r="T944" t="str">
        <f>RIGHT(R944, LEN(R944)-SEARCH("/",R944))</f>
        <v>plays</v>
      </c>
    </row>
    <row r="945" spans="1:20" hidden="1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>(E945/D945)*100</f>
        <v>159.58666666666667</v>
      </c>
      <c r="G945" t="s">
        <v>20</v>
      </c>
      <c r="H945">
        <v>114</v>
      </c>
      <c r="I945" s="6">
        <f>IFERROR(E945/H945,0)</f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>(((L945/60)/60)/24)+DATE(1970,1,1)</f>
        <v>41906.208333333336</v>
      </c>
      <c r="O945" s="10">
        <f>(((M945/60)/60)/24)+DATE(1970,1,1)</f>
        <v>41941.208333333336</v>
      </c>
      <c r="P945" t="b">
        <v>0</v>
      </c>
      <c r="Q945" t="b">
        <v>0</v>
      </c>
      <c r="R945" t="s">
        <v>17</v>
      </c>
      <c r="S945" t="str">
        <f>LEFT(R945,SEARCH("/",R945)-1)</f>
        <v>food</v>
      </c>
      <c r="T945" t="str">
        <f>RIGHT(R945, LEN(R945)-SEARCH("/",R945))</f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>(E946/D946)*100</f>
        <v>81.42</v>
      </c>
      <c r="G946" t="s">
        <v>14</v>
      </c>
      <c r="H946">
        <v>263</v>
      </c>
      <c r="I946" s="6">
        <f>IFERROR(E946/H946,0)</f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>(((L946/60)/60)/24)+DATE(1970,1,1)</f>
        <v>42776.25</v>
      </c>
      <c r="O946" s="10">
        <f>(((M946/60)/60)/24)+DATE(1970,1,1)</f>
        <v>42795.25</v>
      </c>
      <c r="P946" t="b">
        <v>0</v>
      </c>
      <c r="Q946" t="b">
        <v>0</v>
      </c>
      <c r="R946" t="s">
        <v>122</v>
      </c>
      <c r="S946" t="str">
        <f>LEFT(R946,SEARCH("/",R946)-1)</f>
        <v>photography</v>
      </c>
      <c r="T946" t="str">
        <f>RIGHT(R946, LEN(R946)-SEARCH("/",R946))</f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>(E947/D947)*100</f>
        <v>32.444767441860463</v>
      </c>
      <c r="G947" t="s">
        <v>14</v>
      </c>
      <c r="H947">
        <v>1691</v>
      </c>
      <c r="I947" s="6">
        <f>IFERROR(E947/H947,0)</f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>(((L947/60)/60)/24)+DATE(1970,1,1)</f>
        <v>41004.208333333336</v>
      </c>
      <c r="O947" s="10">
        <f>(((M947/60)/60)/24)+DATE(1970,1,1)</f>
        <v>41019.208333333336</v>
      </c>
      <c r="P947" t="b">
        <v>1</v>
      </c>
      <c r="Q947" t="b">
        <v>0</v>
      </c>
      <c r="R947" t="s">
        <v>122</v>
      </c>
      <c r="S947" t="str">
        <f>LEFT(R947,SEARCH("/",R947)-1)</f>
        <v>photography</v>
      </c>
      <c r="T947" t="str">
        <f>RIGHT(R947, LEN(R947)-SEARCH("/",R947))</f>
        <v>photography books</v>
      </c>
    </row>
    <row r="948" spans="1:20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>(E948/D948)*100</f>
        <v>9.9141184124918666</v>
      </c>
      <c r="G948" t="s">
        <v>14</v>
      </c>
      <c r="H948">
        <v>181</v>
      </c>
      <c r="I948" s="6">
        <f>IFERROR(E948/H948,0)</f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>(((L948/60)/60)/24)+DATE(1970,1,1)</f>
        <v>40710.208333333336</v>
      </c>
      <c r="O948" s="10">
        <f>(((M948/60)/60)/24)+DATE(1970,1,1)</f>
        <v>40712.208333333336</v>
      </c>
      <c r="P948" t="b">
        <v>0</v>
      </c>
      <c r="Q948" t="b">
        <v>0</v>
      </c>
      <c r="R948" t="s">
        <v>33</v>
      </c>
      <c r="S948" t="str">
        <f>LEFT(R948,SEARCH("/",R948)-1)</f>
        <v>theater</v>
      </c>
      <c r="T948" t="str">
        <f>RIGHT(R948, LEN(R948)-SEARCH("/",R948))</f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>(E949/D949)*100</f>
        <v>26.694444444444443</v>
      </c>
      <c r="G949" t="s">
        <v>14</v>
      </c>
      <c r="H949">
        <v>13</v>
      </c>
      <c r="I949" s="6">
        <f>IFERROR(E949/H949,0)</f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>(((L949/60)/60)/24)+DATE(1970,1,1)</f>
        <v>41908.208333333336</v>
      </c>
      <c r="O949" s="10">
        <f>(((M949/60)/60)/24)+DATE(1970,1,1)</f>
        <v>41915.208333333336</v>
      </c>
      <c r="P949" t="b">
        <v>0</v>
      </c>
      <c r="Q949" t="b">
        <v>0</v>
      </c>
      <c r="R949" t="s">
        <v>33</v>
      </c>
      <c r="S949" t="str">
        <f>LEFT(R949,SEARCH("/",R949)-1)</f>
        <v>theater</v>
      </c>
      <c r="T949" t="str">
        <f>RIGHT(R949, LEN(R949)-SEARCH("/",R949))</f>
        <v>plays</v>
      </c>
    </row>
    <row r="950" spans="1:20" hidden="1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>(E950/D950)*100</f>
        <v>62.957446808510639</v>
      </c>
      <c r="G950" t="s">
        <v>74</v>
      </c>
      <c r="H950">
        <v>160</v>
      </c>
      <c r="I950" s="6">
        <f>IFERROR(E950/H950,0)</f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>(((L950/60)/60)/24)+DATE(1970,1,1)</f>
        <v>41985.25</v>
      </c>
      <c r="O950" s="10">
        <f>(((M950/60)/60)/24)+DATE(1970,1,1)</f>
        <v>41995.25</v>
      </c>
      <c r="P950" t="b">
        <v>1</v>
      </c>
      <c r="Q950" t="b">
        <v>1</v>
      </c>
      <c r="R950" t="s">
        <v>42</v>
      </c>
      <c r="S950" t="str">
        <f>LEFT(R950,SEARCH("/",R950)-1)</f>
        <v>film &amp; video</v>
      </c>
      <c r="T950" t="str">
        <f>RIGHT(R950, LEN(R950)-SEARCH("/",R950))</f>
        <v>documentary</v>
      </c>
    </row>
    <row r="951" spans="1:20" hidden="1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>(E951/D951)*100</f>
        <v>161.35593220338984</v>
      </c>
      <c r="G951" t="s">
        <v>20</v>
      </c>
      <c r="H951">
        <v>203</v>
      </c>
      <c r="I951" s="6">
        <f>IFERROR(E951/H951,0)</f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f>(((L951/60)/60)/24)+DATE(1970,1,1)</f>
        <v>42112.208333333328</v>
      </c>
      <c r="O951" s="10">
        <f>(((M951/60)/60)/24)+DATE(1970,1,1)</f>
        <v>42131.208333333328</v>
      </c>
      <c r="P951" t="b">
        <v>0</v>
      </c>
      <c r="Q951" t="b">
        <v>0</v>
      </c>
      <c r="R951" t="s">
        <v>28</v>
      </c>
      <c r="S951" t="str">
        <f>LEFT(R951,SEARCH("/",R951)-1)</f>
        <v>technology</v>
      </c>
      <c r="T951" t="str">
        <f>RIGHT(R951, LEN(R951)-SEARCH("/",R951))</f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>(E952/D952)*100</f>
        <v>5</v>
      </c>
      <c r="G952" t="s">
        <v>14</v>
      </c>
      <c r="H952">
        <v>1</v>
      </c>
      <c r="I952" s="6">
        <f>IFERROR(E952/H952,0)</f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>(((L952/60)/60)/24)+DATE(1970,1,1)</f>
        <v>43571.208333333328</v>
      </c>
      <c r="O952" s="10">
        <f>(((M952/60)/60)/24)+DATE(1970,1,1)</f>
        <v>43576.208333333328</v>
      </c>
      <c r="P952" t="b">
        <v>0</v>
      </c>
      <c r="Q952" t="b">
        <v>1</v>
      </c>
      <c r="R952" t="s">
        <v>33</v>
      </c>
      <c r="S952" t="str">
        <f>LEFT(R952,SEARCH("/",R952)-1)</f>
        <v>theater</v>
      </c>
      <c r="T952" t="str">
        <f>RIGHT(R952, LEN(R952)-SEARCH("/",R952))</f>
        <v>plays</v>
      </c>
    </row>
    <row r="953" spans="1:20" hidden="1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>(E953/D953)*100</f>
        <v>1096.9379310344827</v>
      </c>
      <c r="G953" t="s">
        <v>20</v>
      </c>
      <c r="H953">
        <v>1559</v>
      </c>
      <c r="I953" s="6">
        <f>IFERROR(E953/H953,0)</f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>(((L953/60)/60)/24)+DATE(1970,1,1)</f>
        <v>42730.25</v>
      </c>
      <c r="O953" s="10">
        <f>(((M953/60)/60)/24)+DATE(1970,1,1)</f>
        <v>42731.25</v>
      </c>
      <c r="P953" t="b">
        <v>0</v>
      </c>
      <c r="Q953" t="b">
        <v>1</v>
      </c>
      <c r="R953" t="s">
        <v>23</v>
      </c>
      <c r="S953" t="str">
        <f>LEFT(R953,SEARCH("/",R953)-1)</f>
        <v>music</v>
      </c>
      <c r="T953" t="str">
        <f>RIGHT(R953, LEN(R953)-SEARCH("/",R953))</f>
        <v>rock</v>
      </c>
    </row>
    <row r="954" spans="1:20" hidden="1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>(E954/D954)*100</f>
        <v>70.094158075601371</v>
      </c>
      <c r="G954" t="s">
        <v>74</v>
      </c>
      <c r="H954">
        <v>2266</v>
      </c>
      <c r="I954" s="6">
        <f>IFERROR(E954/H954,0)</f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>(((L954/60)/60)/24)+DATE(1970,1,1)</f>
        <v>42591.208333333328</v>
      </c>
      <c r="O954" s="10">
        <f>(((M954/60)/60)/24)+DATE(1970,1,1)</f>
        <v>42605.208333333328</v>
      </c>
      <c r="P954" t="b">
        <v>0</v>
      </c>
      <c r="Q954" t="b">
        <v>0</v>
      </c>
      <c r="R954" t="s">
        <v>42</v>
      </c>
      <c r="S954" t="str">
        <f>LEFT(R954,SEARCH("/",R954)-1)</f>
        <v>film &amp; video</v>
      </c>
      <c r="T954" t="str">
        <f>RIGHT(R954, LEN(R954)-SEARCH("/",R954))</f>
        <v>documentary</v>
      </c>
    </row>
    <row r="955" spans="1:20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>(E955/D955)*100</f>
        <v>60</v>
      </c>
      <c r="G955" t="s">
        <v>14</v>
      </c>
      <c r="H955">
        <v>21</v>
      </c>
      <c r="I955" s="6">
        <f>IFERROR(E955/H955,0)</f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>(((L955/60)/60)/24)+DATE(1970,1,1)</f>
        <v>42358.25</v>
      </c>
      <c r="O955" s="10">
        <f>(((M955/60)/60)/24)+DATE(1970,1,1)</f>
        <v>42394.25</v>
      </c>
      <c r="P955" t="b">
        <v>0</v>
      </c>
      <c r="Q955" t="b">
        <v>1</v>
      </c>
      <c r="R955" t="s">
        <v>474</v>
      </c>
      <c r="S955" t="str">
        <f>LEFT(R955,SEARCH("/",R955)-1)</f>
        <v>film &amp; video</v>
      </c>
      <c r="T955" t="str">
        <f>RIGHT(R955, LEN(R955)-SEARCH("/",R955))</f>
        <v>science fiction</v>
      </c>
    </row>
    <row r="956" spans="1:20" hidden="1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>(E956/D956)*100</f>
        <v>367.0985915492958</v>
      </c>
      <c r="G956" t="s">
        <v>20</v>
      </c>
      <c r="H956">
        <v>1548</v>
      </c>
      <c r="I956" s="6">
        <f>IFERROR(E956/H956,0)</f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f>(((L956/60)/60)/24)+DATE(1970,1,1)</f>
        <v>41174.208333333336</v>
      </c>
      <c r="O956" s="10">
        <f>(((M956/60)/60)/24)+DATE(1970,1,1)</f>
        <v>41198.208333333336</v>
      </c>
      <c r="P956" t="b">
        <v>0</v>
      </c>
      <c r="Q956" t="b">
        <v>0</v>
      </c>
      <c r="R956" t="s">
        <v>28</v>
      </c>
      <c r="S956" t="str">
        <f>LEFT(R956,SEARCH("/",R956)-1)</f>
        <v>technology</v>
      </c>
      <c r="T956" t="str">
        <f>RIGHT(R956, LEN(R956)-SEARCH("/",R956))</f>
        <v>web</v>
      </c>
    </row>
    <row r="957" spans="1:20" hidden="1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>(E957/D957)*100</f>
        <v>1109</v>
      </c>
      <c r="G957" t="s">
        <v>20</v>
      </c>
      <c r="H957">
        <v>80</v>
      </c>
      <c r="I957" s="6">
        <f>IFERROR(E957/H957,0)</f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>(((L957/60)/60)/24)+DATE(1970,1,1)</f>
        <v>41238.25</v>
      </c>
      <c r="O957" s="10">
        <f>(((M957/60)/60)/24)+DATE(1970,1,1)</f>
        <v>41240.25</v>
      </c>
      <c r="P957" t="b">
        <v>0</v>
      </c>
      <c r="Q957" t="b">
        <v>0</v>
      </c>
      <c r="R957" t="s">
        <v>33</v>
      </c>
      <c r="S957" t="str">
        <f>LEFT(R957,SEARCH("/",R957)-1)</f>
        <v>theater</v>
      </c>
      <c r="T957" t="str">
        <f>RIGHT(R957, LEN(R957)-SEARCH("/",R957))</f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>(E958/D958)*100</f>
        <v>19.028784648187631</v>
      </c>
      <c r="G958" t="s">
        <v>14</v>
      </c>
      <c r="H958">
        <v>830</v>
      </c>
      <c r="I958" s="6">
        <f>IFERROR(E958/H958,0)</f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>(((L958/60)/60)/24)+DATE(1970,1,1)</f>
        <v>42360.25</v>
      </c>
      <c r="O958" s="10">
        <f>(((M958/60)/60)/24)+DATE(1970,1,1)</f>
        <v>42364.25</v>
      </c>
      <c r="P958" t="b">
        <v>0</v>
      </c>
      <c r="Q958" t="b">
        <v>0</v>
      </c>
      <c r="R958" t="s">
        <v>474</v>
      </c>
      <c r="S958" t="str">
        <f>LEFT(R958,SEARCH("/",R958)-1)</f>
        <v>film &amp; video</v>
      </c>
      <c r="T958" t="str">
        <f>RIGHT(R958, LEN(R958)-SEARCH("/",R958))</f>
        <v>science fiction</v>
      </c>
    </row>
    <row r="959" spans="1:20" hidden="1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>(E959/D959)*100</f>
        <v>126.87755102040816</v>
      </c>
      <c r="G959" t="s">
        <v>20</v>
      </c>
      <c r="H959">
        <v>131</v>
      </c>
      <c r="I959" s="6">
        <f>IFERROR(E959/H959,0)</f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f>(((L959/60)/60)/24)+DATE(1970,1,1)</f>
        <v>40955.25</v>
      </c>
      <c r="O959" s="10">
        <f>(((M959/60)/60)/24)+DATE(1970,1,1)</f>
        <v>40958.25</v>
      </c>
      <c r="P959" t="b">
        <v>0</v>
      </c>
      <c r="Q959" t="b">
        <v>0</v>
      </c>
      <c r="R959" t="s">
        <v>33</v>
      </c>
      <c r="S959" t="str">
        <f>LEFT(R959,SEARCH("/",R959)-1)</f>
        <v>theater</v>
      </c>
      <c r="T959" t="str">
        <f>RIGHT(R959, LEN(R959)-SEARCH("/",R959))</f>
        <v>plays</v>
      </c>
    </row>
    <row r="960" spans="1:20" hidden="1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>(E960/D960)*100</f>
        <v>734.63636363636363</v>
      </c>
      <c r="G960" t="s">
        <v>20</v>
      </c>
      <c r="H960">
        <v>112</v>
      </c>
      <c r="I960" s="6">
        <f>IFERROR(E960/H960,0)</f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f>(((L960/60)/60)/24)+DATE(1970,1,1)</f>
        <v>40350.208333333336</v>
      </c>
      <c r="O960" s="10">
        <f>(((M960/60)/60)/24)+DATE(1970,1,1)</f>
        <v>40372.208333333336</v>
      </c>
      <c r="P960" t="b">
        <v>0</v>
      </c>
      <c r="Q960" t="b">
        <v>0</v>
      </c>
      <c r="R960" t="s">
        <v>71</v>
      </c>
      <c r="S960" t="str">
        <f>LEFT(R960,SEARCH("/",R960)-1)</f>
        <v>film &amp; video</v>
      </c>
      <c r="T960" t="str">
        <f>RIGHT(R960, LEN(R960)-SEARCH("/",R960))</f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>(E961/D961)*100</f>
        <v>4.5731034482758623</v>
      </c>
      <c r="G961" t="s">
        <v>14</v>
      </c>
      <c r="H961">
        <v>130</v>
      </c>
      <c r="I961" s="6">
        <f>IFERROR(E961/H961,0)</f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>(((L961/60)/60)/24)+DATE(1970,1,1)</f>
        <v>40357.208333333336</v>
      </c>
      <c r="O961" s="10">
        <f>(((M961/60)/60)/24)+DATE(1970,1,1)</f>
        <v>40385.208333333336</v>
      </c>
      <c r="P961" t="b">
        <v>0</v>
      </c>
      <c r="Q961" t="b">
        <v>0</v>
      </c>
      <c r="R961" t="s">
        <v>206</v>
      </c>
      <c r="S961" t="str">
        <f>LEFT(R961,SEARCH("/",R961)-1)</f>
        <v>publishing</v>
      </c>
      <c r="T961" t="str">
        <f>RIGHT(R961, LEN(R961)-SEARCH("/",R961))</f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>(E962/D962)*100</f>
        <v>85.054545454545448</v>
      </c>
      <c r="G962" t="s">
        <v>14</v>
      </c>
      <c r="H962">
        <v>55</v>
      </c>
      <c r="I962" s="6">
        <f>IFERROR(E962/H962,0)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>(((L962/60)/60)/24)+DATE(1970,1,1)</f>
        <v>42408.25</v>
      </c>
      <c r="O962" s="10">
        <f>(((M962/60)/60)/24)+DATE(1970,1,1)</f>
        <v>42445.208333333328</v>
      </c>
      <c r="P962" t="b">
        <v>0</v>
      </c>
      <c r="Q962" t="b">
        <v>0</v>
      </c>
      <c r="R962" t="s">
        <v>28</v>
      </c>
      <c r="S962" t="str">
        <f>LEFT(R962,SEARCH("/",R962)-1)</f>
        <v>technology</v>
      </c>
      <c r="T962" t="str">
        <f>RIGHT(R962, LEN(R962)-SEARCH("/",R962))</f>
        <v>web</v>
      </c>
    </row>
    <row r="963" spans="1:20" hidden="1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>(E963/D963)*100</f>
        <v>119.29824561403508</v>
      </c>
      <c r="G963" t="s">
        <v>20</v>
      </c>
      <c r="H963">
        <v>155</v>
      </c>
      <c r="I963" s="6">
        <f>IFERROR(E963/H963,0)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>(((L963/60)/60)/24)+DATE(1970,1,1)</f>
        <v>40591.25</v>
      </c>
      <c r="O963" s="10">
        <f>(((M963/60)/60)/24)+DATE(1970,1,1)</f>
        <v>40595.25</v>
      </c>
      <c r="P963" t="b">
        <v>0</v>
      </c>
      <c r="Q963" t="b">
        <v>0</v>
      </c>
      <c r="R963" t="s">
        <v>206</v>
      </c>
      <c r="S963" t="str">
        <f>LEFT(R963,SEARCH("/",R963)-1)</f>
        <v>publishing</v>
      </c>
      <c r="T963" t="str">
        <f>RIGHT(R963, LEN(R963)-SEARCH("/",R963))</f>
        <v>translations</v>
      </c>
    </row>
    <row r="964" spans="1:20" hidden="1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>(E964/D964)*100</f>
        <v>296.02777777777777</v>
      </c>
      <c r="G964" t="s">
        <v>20</v>
      </c>
      <c r="H964">
        <v>266</v>
      </c>
      <c r="I964" s="6">
        <f>IFERROR(E964/H964,0)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>(((L964/60)/60)/24)+DATE(1970,1,1)</f>
        <v>41592.25</v>
      </c>
      <c r="O964" s="10">
        <f>(((M964/60)/60)/24)+DATE(1970,1,1)</f>
        <v>41613.25</v>
      </c>
      <c r="P964" t="b">
        <v>0</v>
      </c>
      <c r="Q964" t="b">
        <v>0</v>
      </c>
      <c r="R964" t="s">
        <v>17</v>
      </c>
      <c r="S964" t="str">
        <f>LEFT(R964,SEARCH("/",R964)-1)</f>
        <v>food</v>
      </c>
      <c r="T964" t="str">
        <f>RIGHT(R964, LEN(R964)-SEARCH("/",R964))</f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>(E965/D965)*100</f>
        <v>84.694915254237287</v>
      </c>
      <c r="G965" t="s">
        <v>14</v>
      </c>
      <c r="H965">
        <v>114</v>
      </c>
      <c r="I965" s="6">
        <f>IFERROR(E965/H965,0)</f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>(((L965/60)/60)/24)+DATE(1970,1,1)</f>
        <v>40607.25</v>
      </c>
      <c r="O965" s="10">
        <f>(((M965/60)/60)/24)+DATE(1970,1,1)</f>
        <v>40613.25</v>
      </c>
      <c r="P965" t="b">
        <v>0</v>
      </c>
      <c r="Q965" t="b">
        <v>1</v>
      </c>
      <c r="R965" t="s">
        <v>122</v>
      </c>
      <c r="S965" t="str">
        <f>LEFT(R965,SEARCH("/",R965)-1)</f>
        <v>photography</v>
      </c>
      <c r="T965" t="str">
        <f>RIGHT(R965, LEN(R965)-SEARCH("/",R965))</f>
        <v>photography books</v>
      </c>
    </row>
    <row r="966" spans="1:20" hidden="1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>(E966/D966)*100</f>
        <v>355.7837837837838</v>
      </c>
      <c r="G966" t="s">
        <v>20</v>
      </c>
      <c r="H966">
        <v>155</v>
      </c>
      <c r="I966" s="6">
        <f>IFERROR(E966/H966,0)</f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>(((L966/60)/60)/24)+DATE(1970,1,1)</f>
        <v>42135.208333333328</v>
      </c>
      <c r="O966" s="10">
        <f>(((M966/60)/60)/24)+DATE(1970,1,1)</f>
        <v>42140.208333333328</v>
      </c>
      <c r="P966" t="b">
        <v>0</v>
      </c>
      <c r="Q966" t="b">
        <v>0</v>
      </c>
      <c r="R966" t="s">
        <v>33</v>
      </c>
      <c r="S966" t="str">
        <f>LEFT(R966,SEARCH("/",R966)-1)</f>
        <v>theater</v>
      </c>
      <c r="T966" t="str">
        <f>RIGHT(R966, LEN(R966)-SEARCH("/",R966))</f>
        <v>plays</v>
      </c>
    </row>
    <row r="967" spans="1:20" hidden="1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>(E967/D967)*100</f>
        <v>386.40909090909093</v>
      </c>
      <c r="G967" t="s">
        <v>20</v>
      </c>
      <c r="H967">
        <v>207</v>
      </c>
      <c r="I967" s="6">
        <f>IFERROR(E967/H967,0)</f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>(((L967/60)/60)/24)+DATE(1970,1,1)</f>
        <v>40203.25</v>
      </c>
      <c r="O967" s="10">
        <f>(((M967/60)/60)/24)+DATE(1970,1,1)</f>
        <v>40243.25</v>
      </c>
      <c r="P967" t="b">
        <v>0</v>
      </c>
      <c r="Q967" t="b">
        <v>0</v>
      </c>
      <c r="R967" t="s">
        <v>23</v>
      </c>
      <c r="S967" t="str">
        <f>LEFT(R967,SEARCH("/",R967)-1)</f>
        <v>music</v>
      </c>
      <c r="T967" t="str">
        <f>RIGHT(R967, LEN(R967)-SEARCH("/",R967))</f>
        <v>rock</v>
      </c>
    </row>
    <row r="968" spans="1:20" hidden="1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>(E968/D968)*100</f>
        <v>792.23529411764707</v>
      </c>
      <c r="G968" t="s">
        <v>20</v>
      </c>
      <c r="H968">
        <v>245</v>
      </c>
      <c r="I968" s="6">
        <f>IFERROR(E968/H968,0)</f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>(((L968/60)/60)/24)+DATE(1970,1,1)</f>
        <v>42901.208333333328</v>
      </c>
      <c r="O968" s="10">
        <f>(((M968/60)/60)/24)+DATE(1970,1,1)</f>
        <v>42903.208333333328</v>
      </c>
      <c r="P968" t="b">
        <v>0</v>
      </c>
      <c r="Q968" t="b">
        <v>0</v>
      </c>
      <c r="R968" t="s">
        <v>33</v>
      </c>
      <c r="S968" t="str">
        <f>LEFT(R968,SEARCH("/",R968)-1)</f>
        <v>theater</v>
      </c>
      <c r="T968" t="str">
        <f>RIGHT(R968, LEN(R968)-SEARCH("/",R968))</f>
        <v>plays</v>
      </c>
    </row>
    <row r="969" spans="1:20" hidden="1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>(E969/D969)*100</f>
        <v>137.03393665158373</v>
      </c>
      <c r="G969" t="s">
        <v>20</v>
      </c>
      <c r="H969">
        <v>1573</v>
      </c>
      <c r="I969" s="6">
        <f>IFERROR(E969/H969,0)</f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>(((L969/60)/60)/24)+DATE(1970,1,1)</f>
        <v>41005.208333333336</v>
      </c>
      <c r="O969" s="10">
        <f>(((M969/60)/60)/24)+DATE(1970,1,1)</f>
        <v>41042.208333333336</v>
      </c>
      <c r="P969" t="b">
        <v>0</v>
      </c>
      <c r="Q969" t="b">
        <v>0</v>
      </c>
      <c r="R969" t="s">
        <v>319</v>
      </c>
      <c r="S969" t="str">
        <f>LEFT(R969,SEARCH("/",R969)-1)</f>
        <v>music</v>
      </c>
      <c r="T969" t="str">
        <f>RIGHT(R969, LEN(R969)-SEARCH("/",R969))</f>
        <v>world music</v>
      </c>
    </row>
    <row r="970" spans="1:20" hidden="1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>(E970/D970)*100</f>
        <v>338.20833333333337</v>
      </c>
      <c r="G970" t="s">
        <v>20</v>
      </c>
      <c r="H970">
        <v>114</v>
      </c>
      <c r="I970" s="6">
        <f>IFERROR(E970/H970,0)</f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>(((L970/60)/60)/24)+DATE(1970,1,1)</f>
        <v>40544.25</v>
      </c>
      <c r="O970" s="10">
        <f>(((M970/60)/60)/24)+DATE(1970,1,1)</f>
        <v>40559.25</v>
      </c>
      <c r="P970" t="b">
        <v>0</v>
      </c>
      <c r="Q970" t="b">
        <v>0</v>
      </c>
      <c r="R970" t="s">
        <v>17</v>
      </c>
      <c r="S970" t="str">
        <f>LEFT(R970,SEARCH("/",R970)-1)</f>
        <v>food</v>
      </c>
      <c r="T970" t="str">
        <f>RIGHT(R970, LEN(R970)-SEARCH("/",R970))</f>
        <v>food trucks</v>
      </c>
    </row>
    <row r="971" spans="1:20" hidden="1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>(E971/D971)*100</f>
        <v>108.22784810126582</v>
      </c>
      <c r="G971" t="s">
        <v>20</v>
      </c>
      <c r="H971">
        <v>93</v>
      </c>
      <c r="I971" s="6">
        <f>IFERROR(E971/H971,0)</f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>(((L971/60)/60)/24)+DATE(1970,1,1)</f>
        <v>43821.25</v>
      </c>
      <c r="O971" s="10">
        <f>(((M971/60)/60)/24)+DATE(1970,1,1)</f>
        <v>43828.25</v>
      </c>
      <c r="P971" t="b">
        <v>0</v>
      </c>
      <c r="Q971" t="b">
        <v>0</v>
      </c>
      <c r="R971" t="s">
        <v>33</v>
      </c>
      <c r="S971" t="str">
        <f>LEFT(R971,SEARCH("/",R971)-1)</f>
        <v>theater</v>
      </c>
      <c r="T971" t="str">
        <f>RIGHT(R971, LEN(R971)-SEARCH("/",R971))</f>
        <v>plays</v>
      </c>
    </row>
    <row r="972" spans="1:20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>(E972/D972)*100</f>
        <v>60.757639620653315</v>
      </c>
      <c r="G972" t="s">
        <v>14</v>
      </c>
      <c r="H972">
        <v>594</v>
      </c>
      <c r="I972" s="6">
        <f>IFERROR(E972/H972,0)</f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>(((L972/60)/60)/24)+DATE(1970,1,1)</f>
        <v>40672.208333333336</v>
      </c>
      <c r="O972" s="10">
        <f>(((M972/60)/60)/24)+DATE(1970,1,1)</f>
        <v>40673.208333333336</v>
      </c>
      <c r="P972" t="b">
        <v>0</v>
      </c>
      <c r="Q972" t="b">
        <v>0</v>
      </c>
      <c r="R972" t="s">
        <v>33</v>
      </c>
      <c r="S972" t="str">
        <f>LEFT(R972,SEARCH("/",R972)-1)</f>
        <v>theater</v>
      </c>
      <c r="T972" t="str">
        <f>RIGHT(R972, LEN(R972)-SEARCH("/",R972))</f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>(E973/D973)*100</f>
        <v>27.725490196078432</v>
      </c>
      <c r="G973" t="s">
        <v>14</v>
      </c>
      <c r="H973">
        <v>24</v>
      </c>
      <c r="I973" s="6">
        <f>IFERROR(E973/H973,0)</f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>(((L973/60)/60)/24)+DATE(1970,1,1)</f>
        <v>41555.208333333336</v>
      </c>
      <c r="O973" s="10">
        <f>(((M973/60)/60)/24)+DATE(1970,1,1)</f>
        <v>41561.208333333336</v>
      </c>
      <c r="P973" t="b">
        <v>0</v>
      </c>
      <c r="Q973" t="b">
        <v>0</v>
      </c>
      <c r="R973" t="s">
        <v>269</v>
      </c>
      <c r="S973" t="str">
        <f>LEFT(R973,SEARCH("/",R973)-1)</f>
        <v>film &amp; video</v>
      </c>
      <c r="T973" t="str">
        <f>RIGHT(R973, LEN(R973)-SEARCH("/",R973))</f>
        <v>television</v>
      </c>
    </row>
    <row r="974" spans="1:20" hidden="1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>(E974/D974)*100</f>
        <v>228.3934426229508</v>
      </c>
      <c r="G974" t="s">
        <v>20</v>
      </c>
      <c r="H974">
        <v>1681</v>
      </c>
      <c r="I974" s="6">
        <f>IFERROR(E974/H974,0)</f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>(((L974/60)/60)/24)+DATE(1970,1,1)</f>
        <v>41792.208333333336</v>
      </c>
      <c r="O974" s="10">
        <f>(((M974/60)/60)/24)+DATE(1970,1,1)</f>
        <v>41801.208333333336</v>
      </c>
      <c r="P974" t="b">
        <v>0</v>
      </c>
      <c r="Q974" t="b">
        <v>1</v>
      </c>
      <c r="R974" t="s">
        <v>28</v>
      </c>
      <c r="S974" t="str">
        <f>LEFT(R974,SEARCH("/",R974)-1)</f>
        <v>technology</v>
      </c>
      <c r="T974" t="str">
        <f>RIGHT(R974, LEN(R974)-SEARCH("/",R974))</f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>(E975/D975)*100</f>
        <v>21.615194054500414</v>
      </c>
      <c r="G975" t="s">
        <v>14</v>
      </c>
      <c r="H975">
        <v>252</v>
      </c>
      <c r="I975" s="6">
        <f>IFERROR(E975/H975,0)</f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>(((L975/60)/60)/24)+DATE(1970,1,1)</f>
        <v>40522.25</v>
      </c>
      <c r="O975" s="10">
        <f>(((M975/60)/60)/24)+DATE(1970,1,1)</f>
        <v>40524.25</v>
      </c>
      <c r="P975" t="b">
        <v>0</v>
      </c>
      <c r="Q975" t="b">
        <v>1</v>
      </c>
      <c r="R975" t="s">
        <v>33</v>
      </c>
      <c r="S975" t="str">
        <f>LEFT(R975,SEARCH("/",R975)-1)</f>
        <v>theater</v>
      </c>
      <c r="T975" t="str">
        <f>RIGHT(R975, LEN(R975)-SEARCH("/",R975))</f>
        <v>plays</v>
      </c>
    </row>
    <row r="976" spans="1:20" hidden="1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>(E976/D976)*100</f>
        <v>373.875</v>
      </c>
      <c r="G976" t="s">
        <v>20</v>
      </c>
      <c r="H976">
        <v>32</v>
      </c>
      <c r="I976" s="6">
        <f>IFERROR(E976/H976,0)</f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>(((L976/60)/60)/24)+DATE(1970,1,1)</f>
        <v>41412.208333333336</v>
      </c>
      <c r="O976" s="10">
        <f>(((M976/60)/60)/24)+DATE(1970,1,1)</f>
        <v>41413.208333333336</v>
      </c>
      <c r="P976" t="b">
        <v>0</v>
      </c>
      <c r="Q976" t="b">
        <v>0</v>
      </c>
      <c r="R976" t="s">
        <v>60</v>
      </c>
      <c r="S976" t="str">
        <f>LEFT(R976,SEARCH("/",R976)-1)</f>
        <v>music</v>
      </c>
      <c r="T976" t="str">
        <f>RIGHT(R976, LEN(R976)-SEARCH("/",R976))</f>
        <v>indie rock</v>
      </c>
    </row>
    <row r="977" spans="1:20" hidden="1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>(E977/D977)*100</f>
        <v>154.92592592592592</v>
      </c>
      <c r="G977" t="s">
        <v>20</v>
      </c>
      <c r="H977">
        <v>135</v>
      </c>
      <c r="I977" s="6">
        <f>IFERROR(E977/H977,0)</f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f>(((L977/60)/60)/24)+DATE(1970,1,1)</f>
        <v>42337.25</v>
      </c>
      <c r="O977" s="10">
        <f>(((M977/60)/60)/24)+DATE(1970,1,1)</f>
        <v>42376.25</v>
      </c>
      <c r="P977" t="b">
        <v>0</v>
      </c>
      <c r="Q977" t="b">
        <v>1</v>
      </c>
      <c r="R977" t="s">
        <v>33</v>
      </c>
      <c r="S977" t="str">
        <f>LEFT(R977,SEARCH("/",R977)-1)</f>
        <v>theater</v>
      </c>
      <c r="T977" t="str">
        <f>RIGHT(R977, LEN(R977)-SEARCH("/",R977))</f>
        <v>plays</v>
      </c>
    </row>
    <row r="978" spans="1:20" hidden="1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>(E978/D978)*100</f>
        <v>322.14999999999998</v>
      </c>
      <c r="G978" t="s">
        <v>20</v>
      </c>
      <c r="H978">
        <v>140</v>
      </c>
      <c r="I978" s="6">
        <f>IFERROR(E978/H978,0)</f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>(((L978/60)/60)/24)+DATE(1970,1,1)</f>
        <v>40571.25</v>
      </c>
      <c r="O978" s="10">
        <f>(((M978/60)/60)/24)+DATE(1970,1,1)</f>
        <v>40577.25</v>
      </c>
      <c r="P978" t="b">
        <v>0</v>
      </c>
      <c r="Q978" t="b">
        <v>1</v>
      </c>
      <c r="R978" t="s">
        <v>33</v>
      </c>
      <c r="S978" t="str">
        <f>LEFT(R978,SEARCH("/",R978)-1)</f>
        <v>theater</v>
      </c>
      <c r="T978" t="str">
        <f>RIGHT(R978, LEN(R978)-SEARCH("/",R978))</f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>(E979/D979)*100</f>
        <v>73.957142857142856</v>
      </c>
      <c r="G979" t="s">
        <v>14</v>
      </c>
      <c r="H979">
        <v>67</v>
      </c>
      <c r="I979" s="6">
        <f>IFERROR(E979/H979,0)</f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>(((L979/60)/60)/24)+DATE(1970,1,1)</f>
        <v>43138.25</v>
      </c>
      <c r="O979" s="10">
        <f>(((M979/60)/60)/24)+DATE(1970,1,1)</f>
        <v>43170.25</v>
      </c>
      <c r="P979" t="b">
        <v>0</v>
      </c>
      <c r="Q979" t="b">
        <v>0</v>
      </c>
      <c r="R979" t="s">
        <v>17</v>
      </c>
      <c r="S979" t="str">
        <f>LEFT(R979,SEARCH("/",R979)-1)</f>
        <v>food</v>
      </c>
      <c r="T979" t="str">
        <f>RIGHT(R979, LEN(R979)-SEARCH("/",R979))</f>
        <v>food trucks</v>
      </c>
    </row>
    <row r="980" spans="1:20" hidden="1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>(E980/D980)*100</f>
        <v>864.1</v>
      </c>
      <c r="G980" t="s">
        <v>20</v>
      </c>
      <c r="H980">
        <v>92</v>
      </c>
      <c r="I980" s="6">
        <f>IFERROR(E980/H980,0)</f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>(((L980/60)/60)/24)+DATE(1970,1,1)</f>
        <v>42686.25</v>
      </c>
      <c r="O980" s="10">
        <f>(((M980/60)/60)/24)+DATE(1970,1,1)</f>
        <v>42708.25</v>
      </c>
      <c r="P980" t="b">
        <v>0</v>
      </c>
      <c r="Q980" t="b">
        <v>0</v>
      </c>
      <c r="R980" t="s">
        <v>89</v>
      </c>
      <c r="S980" t="str">
        <f>LEFT(R980,SEARCH("/",R980)-1)</f>
        <v>games</v>
      </c>
      <c r="T980" t="str">
        <f>RIGHT(R980, LEN(R980)-SEARCH("/",R980))</f>
        <v>video games</v>
      </c>
    </row>
    <row r="981" spans="1:20" hidden="1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>(E981/D981)*100</f>
        <v>143.26245847176079</v>
      </c>
      <c r="G981" t="s">
        <v>20</v>
      </c>
      <c r="H981">
        <v>1015</v>
      </c>
      <c r="I981" s="6">
        <f>IFERROR(E981/H981,0)</f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f>(((L981/60)/60)/24)+DATE(1970,1,1)</f>
        <v>42078.208333333328</v>
      </c>
      <c r="O981" s="10">
        <f>(((M981/60)/60)/24)+DATE(1970,1,1)</f>
        <v>42084.208333333328</v>
      </c>
      <c r="P981" t="b">
        <v>0</v>
      </c>
      <c r="Q981" t="b">
        <v>0</v>
      </c>
      <c r="R981" t="s">
        <v>33</v>
      </c>
      <c r="S981" t="str">
        <f>LEFT(R981,SEARCH("/",R981)-1)</f>
        <v>theater</v>
      </c>
      <c r="T981" t="str">
        <f>RIGHT(R981, LEN(R981)-SEARCH("/",R981))</f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>(E982/D982)*100</f>
        <v>40.281762295081968</v>
      </c>
      <c r="G982" t="s">
        <v>14</v>
      </c>
      <c r="H982">
        <v>742</v>
      </c>
      <c r="I982" s="6">
        <f>IFERROR(E982/H982,0)</f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>(((L982/60)/60)/24)+DATE(1970,1,1)</f>
        <v>42307.208333333328</v>
      </c>
      <c r="O982" s="10">
        <f>(((M982/60)/60)/24)+DATE(1970,1,1)</f>
        <v>42312.25</v>
      </c>
      <c r="P982" t="b">
        <v>1</v>
      </c>
      <c r="Q982" t="b">
        <v>0</v>
      </c>
      <c r="R982" t="s">
        <v>68</v>
      </c>
      <c r="S982" t="str">
        <f>LEFT(R982,SEARCH("/",R982)-1)</f>
        <v>publishing</v>
      </c>
      <c r="T982" t="str">
        <f>RIGHT(R982, LEN(R982)-SEARCH("/",R982))</f>
        <v>nonfiction</v>
      </c>
    </row>
    <row r="983" spans="1:20" hidden="1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>(E983/D983)*100</f>
        <v>178.22388059701493</v>
      </c>
      <c r="G983" t="s">
        <v>20</v>
      </c>
      <c r="H983">
        <v>323</v>
      </c>
      <c r="I983" s="6">
        <f>IFERROR(E983/H983,0)</f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>(((L983/60)/60)/24)+DATE(1970,1,1)</f>
        <v>43094.25</v>
      </c>
      <c r="O983" s="10">
        <f>(((M983/60)/60)/24)+DATE(1970,1,1)</f>
        <v>43127.25</v>
      </c>
      <c r="P983" t="b">
        <v>0</v>
      </c>
      <c r="Q983" t="b">
        <v>0</v>
      </c>
      <c r="R983" t="s">
        <v>28</v>
      </c>
      <c r="S983" t="str">
        <f>LEFT(R983,SEARCH("/",R983)-1)</f>
        <v>technology</v>
      </c>
      <c r="T983" t="str">
        <f>RIGHT(R983, LEN(R983)-SEARCH("/",R983))</f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>(E984/D984)*100</f>
        <v>84.930555555555557</v>
      </c>
      <c r="G984" t="s">
        <v>14</v>
      </c>
      <c r="H984">
        <v>75</v>
      </c>
      <c r="I984" s="6">
        <f>IFERROR(E984/H984,0)</f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>(((L984/60)/60)/24)+DATE(1970,1,1)</f>
        <v>40743.208333333336</v>
      </c>
      <c r="O984" s="10">
        <f>(((M984/60)/60)/24)+DATE(1970,1,1)</f>
        <v>40745.208333333336</v>
      </c>
      <c r="P984" t="b">
        <v>0</v>
      </c>
      <c r="Q984" t="b">
        <v>1</v>
      </c>
      <c r="R984" t="s">
        <v>42</v>
      </c>
      <c r="S984" t="str">
        <f>LEFT(R984,SEARCH("/",R984)-1)</f>
        <v>film &amp; video</v>
      </c>
      <c r="T984" t="str">
        <f>RIGHT(R984, LEN(R984)-SEARCH("/",R984))</f>
        <v>documentary</v>
      </c>
    </row>
    <row r="985" spans="1:20" hidden="1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>(E985/D985)*100</f>
        <v>145.93648334624322</v>
      </c>
      <c r="G985" t="s">
        <v>20</v>
      </c>
      <c r="H985">
        <v>2326</v>
      </c>
      <c r="I985" s="6">
        <f>IFERROR(E985/H985,0)</f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>(((L985/60)/60)/24)+DATE(1970,1,1)</f>
        <v>43681.208333333328</v>
      </c>
      <c r="O985" s="10">
        <f>(((M985/60)/60)/24)+DATE(1970,1,1)</f>
        <v>43696.208333333328</v>
      </c>
      <c r="P985" t="b">
        <v>0</v>
      </c>
      <c r="Q985" t="b">
        <v>0</v>
      </c>
      <c r="R985" t="s">
        <v>42</v>
      </c>
      <c r="S985" t="str">
        <f>LEFT(R985,SEARCH("/",R985)-1)</f>
        <v>film &amp; video</v>
      </c>
      <c r="T985" t="str">
        <f>RIGHT(R985, LEN(R985)-SEARCH("/",R985))</f>
        <v>documentary</v>
      </c>
    </row>
    <row r="986" spans="1:20" hidden="1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>(E986/D986)*100</f>
        <v>152.46153846153848</v>
      </c>
      <c r="G986" t="s">
        <v>20</v>
      </c>
      <c r="H986">
        <v>381</v>
      </c>
      <c r="I986" s="6">
        <f>IFERROR(E986/H986,0)</f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>(((L986/60)/60)/24)+DATE(1970,1,1)</f>
        <v>43716.208333333328</v>
      </c>
      <c r="O986" s="10">
        <f>(((M986/60)/60)/24)+DATE(1970,1,1)</f>
        <v>43742.208333333328</v>
      </c>
      <c r="P986" t="b">
        <v>0</v>
      </c>
      <c r="Q986" t="b">
        <v>0</v>
      </c>
      <c r="R986" t="s">
        <v>33</v>
      </c>
      <c r="S986" t="str">
        <f>LEFT(R986,SEARCH("/",R986)-1)</f>
        <v>theater</v>
      </c>
      <c r="T986" t="str">
        <f>RIGHT(R986, LEN(R986)-SEARCH("/",R986))</f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>(E987/D987)*100</f>
        <v>67.129542790152414</v>
      </c>
      <c r="G987" t="s">
        <v>14</v>
      </c>
      <c r="H987">
        <v>4405</v>
      </c>
      <c r="I987" s="6">
        <f>IFERROR(E987/H987,0)</f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>(((L987/60)/60)/24)+DATE(1970,1,1)</f>
        <v>41614.25</v>
      </c>
      <c r="O987" s="10">
        <f>(((M987/60)/60)/24)+DATE(1970,1,1)</f>
        <v>41640.25</v>
      </c>
      <c r="P987" t="b">
        <v>0</v>
      </c>
      <c r="Q987" t="b">
        <v>1</v>
      </c>
      <c r="R987" t="s">
        <v>23</v>
      </c>
      <c r="S987" t="str">
        <f>LEFT(R987,SEARCH("/",R987)-1)</f>
        <v>music</v>
      </c>
      <c r="T987" t="str">
        <f>RIGHT(R987, LEN(R987)-SEARCH("/",R987))</f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>(E988/D988)*100</f>
        <v>40.307692307692307</v>
      </c>
      <c r="G988" t="s">
        <v>14</v>
      </c>
      <c r="H988">
        <v>92</v>
      </c>
      <c r="I988" s="6">
        <f>IFERROR(E988/H988,0)</f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>(((L988/60)/60)/24)+DATE(1970,1,1)</f>
        <v>40638.208333333336</v>
      </c>
      <c r="O988" s="10">
        <f>(((M988/60)/60)/24)+DATE(1970,1,1)</f>
        <v>40652.208333333336</v>
      </c>
      <c r="P988" t="b">
        <v>0</v>
      </c>
      <c r="Q988" t="b">
        <v>0</v>
      </c>
      <c r="R988" t="s">
        <v>23</v>
      </c>
      <c r="S988" t="str">
        <f>LEFT(R988,SEARCH("/",R988)-1)</f>
        <v>music</v>
      </c>
      <c r="T988" t="str">
        <f>RIGHT(R988, LEN(R988)-SEARCH("/",R988))</f>
        <v>rock</v>
      </c>
    </row>
    <row r="989" spans="1:20" hidden="1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>(E989/D989)*100</f>
        <v>216.79032258064518</v>
      </c>
      <c r="G989" t="s">
        <v>20</v>
      </c>
      <c r="H989">
        <v>480</v>
      </c>
      <c r="I989" s="6">
        <f>IFERROR(E989/H989,0)</f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f>(((L989/60)/60)/24)+DATE(1970,1,1)</f>
        <v>42852.208333333328</v>
      </c>
      <c r="O989" s="10">
        <f>(((M989/60)/60)/24)+DATE(1970,1,1)</f>
        <v>42866.208333333328</v>
      </c>
      <c r="P989" t="b">
        <v>0</v>
      </c>
      <c r="Q989" t="b">
        <v>0</v>
      </c>
      <c r="R989" t="s">
        <v>42</v>
      </c>
      <c r="S989" t="str">
        <f>LEFT(R989,SEARCH("/",R989)-1)</f>
        <v>film &amp; video</v>
      </c>
      <c r="T989" t="str">
        <f>RIGHT(R989, LEN(R989)-SEARCH("/",R989))</f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>(E990/D990)*100</f>
        <v>52.117021276595743</v>
      </c>
      <c r="G990" t="s">
        <v>14</v>
      </c>
      <c r="H990">
        <v>64</v>
      </c>
      <c r="I990" s="6">
        <f>IFERROR(E990/H990,0)</f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>(((L990/60)/60)/24)+DATE(1970,1,1)</f>
        <v>42686.25</v>
      </c>
      <c r="O990" s="10">
        <f>(((M990/60)/60)/24)+DATE(1970,1,1)</f>
        <v>42707.25</v>
      </c>
      <c r="P990" t="b">
        <v>0</v>
      </c>
      <c r="Q990" t="b">
        <v>0</v>
      </c>
      <c r="R990" t="s">
        <v>133</v>
      </c>
      <c r="S990" t="str">
        <f>LEFT(R990,SEARCH("/",R990)-1)</f>
        <v>publishing</v>
      </c>
      <c r="T990" t="str">
        <f>RIGHT(R990, LEN(R990)-SEARCH("/",R990))</f>
        <v>radio &amp; podcasts</v>
      </c>
    </row>
    <row r="991" spans="1:20" hidden="1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>(E991/D991)*100</f>
        <v>499.58333333333337</v>
      </c>
      <c r="G991" t="s">
        <v>20</v>
      </c>
      <c r="H991">
        <v>226</v>
      </c>
      <c r="I991" s="6">
        <f>IFERROR(E991/H991,0)</f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f>(((L991/60)/60)/24)+DATE(1970,1,1)</f>
        <v>43571.208333333328</v>
      </c>
      <c r="O991" s="10">
        <f>(((M991/60)/60)/24)+DATE(1970,1,1)</f>
        <v>43576.208333333328</v>
      </c>
      <c r="P991" t="b">
        <v>0</v>
      </c>
      <c r="Q991" t="b">
        <v>0</v>
      </c>
      <c r="R991" t="s">
        <v>206</v>
      </c>
      <c r="S991" t="str">
        <f>LEFT(R991,SEARCH("/",R991)-1)</f>
        <v>publishing</v>
      </c>
      <c r="T991" t="str">
        <f>RIGHT(R991, LEN(R991)-SEARCH("/",R991))</f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>(E992/D992)*100</f>
        <v>87.679487179487182</v>
      </c>
      <c r="G992" t="s">
        <v>14</v>
      </c>
      <c r="H992">
        <v>64</v>
      </c>
      <c r="I992" s="6">
        <f>IFERROR(E992/H992,0)</f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>(((L992/60)/60)/24)+DATE(1970,1,1)</f>
        <v>42432.25</v>
      </c>
      <c r="O992" s="10">
        <f>(((M992/60)/60)/24)+DATE(1970,1,1)</f>
        <v>42454.208333333328</v>
      </c>
      <c r="P992" t="b">
        <v>0</v>
      </c>
      <c r="Q992" t="b">
        <v>1</v>
      </c>
      <c r="R992" t="s">
        <v>53</v>
      </c>
      <c r="S992" t="str">
        <f>LEFT(R992,SEARCH("/",R992)-1)</f>
        <v>film &amp; video</v>
      </c>
      <c r="T992" t="str">
        <f>RIGHT(R992, LEN(R992)-SEARCH("/",R992))</f>
        <v>drama</v>
      </c>
    </row>
    <row r="993" spans="1:20" hidden="1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>(E993/D993)*100</f>
        <v>113.17346938775511</v>
      </c>
      <c r="G993" t="s">
        <v>20</v>
      </c>
      <c r="H993">
        <v>241</v>
      </c>
      <c r="I993" s="6">
        <f>IFERROR(E993/H993,0)</f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>(((L993/60)/60)/24)+DATE(1970,1,1)</f>
        <v>41907.208333333336</v>
      </c>
      <c r="O993" s="10">
        <f>(((M993/60)/60)/24)+DATE(1970,1,1)</f>
        <v>41911.208333333336</v>
      </c>
      <c r="P993" t="b">
        <v>0</v>
      </c>
      <c r="Q993" t="b">
        <v>1</v>
      </c>
      <c r="R993" t="s">
        <v>23</v>
      </c>
      <c r="S993" t="str">
        <f>LEFT(R993,SEARCH("/",R993)-1)</f>
        <v>music</v>
      </c>
      <c r="T993" t="str">
        <f>RIGHT(R993, LEN(R993)-SEARCH("/",R993))</f>
        <v>rock</v>
      </c>
    </row>
    <row r="994" spans="1:20" hidden="1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>(E994/D994)*100</f>
        <v>426.54838709677421</v>
      </c>
      <c r="G994" t="s">
        <v>20</v>
      </c>
      <c r="H994">
        <v>132</v>
      </c>
      <c r="I994" s="6">
        <f>IFERROR(E994/H994,0)</f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>(((L994/60)/60)/24)+DATE(1970,1,1)</f>
        <v>43227.208333333328</v>
      </c>
      <c r="O994" s="10">
        <f>(((M994/60)/60)/24)+DATE(1970,1,1)</f>
        <v>43241.208333333328</v>
      </c>
      <c r="P994" t="b">
        <v>0</v>
      </c>
      <c r="Q994" t="b">
        <v>1</v>
      </c>
      <c r="R994" t="s">
        <v>53</v>
      </c>
      <c r="S994" t="str">
        <f>LEFT(R994,SEARCH("/",R994)-1)</f>
        <v>film &amp; video</v>
      </c>
      <c r="T994" t="str">
        <f>RIGHT(R994, LEN(R994)-SEARCH("/",R994))</f>
        <v>drama</v>
      </c>
    </row>
    <row r="995" spans="1:20" hidden="1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>(E995/D995)*100</f>
        <v>77.632653061224488</v>
      </c>
      <c r="G995" t="s">
        <v>74</v>
      </c>
      <c r="H995">
        <v>75</v>
      </c>
      <c r="I995" s="6">
        <f>IFERROR(E995/H995,0)</f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>(((L995/60)/60)/24)+DATE(1970,1,1)</f>
        <v>42362.25</v>
      </c>
      <c r="O995" s="10">
        <f>(((M995/60)/60)/24)+DATE(1970,1,1)</f>
        <v>42379.25</v>
      </c>
      <c r="P995" t="b">
        <v>0</v>
      </c>
      <c r="Q995" t="b">
        <v>1</v>
      </c>
      <c r="R995" t="s">
        <v>122</v>
      </c>
      <c r="S995" t="str">
        <f>LEFT(R995,SEARCH("/",R995)-1)</f>
        <v>photography</v>
      </c>
      <c r="T995" t="str">
        <f>RIGHT(R995, LEN(R995)-SEARCH("/",R995))</f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>(E996/D996)*100</f>
        <v>52.496810772501767</v>
      </c>
      <c r="G996" t="s">
        <v>14</v>
      </c>
      <c r="H996">
        <v>842</v>
      </c>
      <c r="I996" s="6">
        <f>IFERROR(E996/H996,0)</f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>(((L996/60)/60)/24)+DATE(1970,1,1)</f>
        <v>41929.208333333336</v>
      </c>
      <c r="O996" s="10">
        <f>(((M996/60)/60)/24)+DATE(1970,1,1)</f>
        <v>41935.208333333336</v>
      </c>
      <c r="P996" t="b">
        <v>0</v>
      </c>
      <c r="Q996" t="b">
        <v>1</v>
      </c>
      <c r="R996" t="s">
        <v>206</v>
      </c>
      <c r="S996" t="str">
        <f>LEFT(R996,SEARCH("/",R996)-1)</f>
        <v>publishing</v>
      </c>
      <c r="T996" t="str">
        <f>RIGHT(R996, LEN(R996)-SEARCH("/",R996))</f>
        <v>translations</v>
      </c>
    </row>
    <row r="997" spans="1:20" hidden="1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>(E997/D997)*100</f>
        <v>157.46762589928059</v>
      </c>
      <c r="G997" t="s">
        <v>20</v>
      </c>
      <c r="H997">
        <v>2043</v>
      </c>
      <c r="I997" s="6">
        <f>IFERROR(E997/H997,0)</f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f>(((L997/60)/60)/24)+DATE(1970,1,1)</f>
        <v>43408.208333333328</v>
      </c>
      <c r="O997" s="10">
        <f>(((M997/60)/60)/24)+DATE(1970,1,1)</f>
        <v>43437.25</v>
      </c>
      <c r="P997" t="b">
        <v>0</v>
      </c>
      <c r="Q997" t="b">
        <v>1</v>
      </c>
      <c r="R997" t="s">
        <v>17</v>
      </c>
      <c r="S997" t="str">
        <f>LEFT(R997,SEARCH("/",R997)-1)</f>
        <v>food</v>
      </c>
      <c r="T997" t="str">
        <f>RIGHT(R997, LEN(R997)-SEARCH("/",R997))</f>
        <v>food trucks</v>
      </c>
    </row>
    <row r="998" spans="1:20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>(E998/D998)*100</f>
        <v>72.939393939393938</v>
      </c>
      <c r="G998" t="s">
        <v>14</v>
      </c>
      <c r="H998">
        <v>112</v>
      </c>
      <c r="I998" s="6">
        <f>IFERROR(E998/H998,0)</f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>(((L998/60)/60)/24)+DATE(1970,1,1)</f>
        <v>41276.25</v>
      </c>
      <c r="O998" s="10">
        <f>(((M998/60)/60)/24)+DATE(1970,1,1)</f>
        <v>41306.25</v>
      </c>
      <c r="P998" t="b">
        <v>0</v>
      </c>
      <c r="Q998" t="b">
        <v>0</v>
      </c>
      <c r="R998" t="s">
        <v>33</v>
      </c>
      <c r="S998" t="str">
        <f>LEFT(R998,SEARCH("/",R998)-1)</f>
        <v>theater</v>
      </c>
      <c r="T998" t="str">
        <f>RIGHT(R998, LEN(R998)-SEARCH("/",R998))</f>
        <v>plays</v>
      </c>
    </row>
    <row r="999" spans="1:20" hidden="1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>(E999/D999)*100</f>
        <v>60.565789473684205</v>
      </c>
      <c r="G999" t="s">
        <v>74</v>
      </c>
      <c r="H999">
        <v>139</v>
      </c>
      <c r="I999" s="6">
        <f>IFERROR(E999/H999,0)</f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>(((L999/60)/60)/24)+DATE(1970,1,1)</f>
        <v>41659.25</v>
      </c>
      <c r="O999" s="10">
        <f>(((M999/60)/60)/24)+DATE(1970,1,1)</f>
        <v>41664.25</v>
      </c>
      <c r="P999" t="b">
        <v>0</v>
      </c>
      <c r="Q999" t="b">
        <v>0</v>
      </c>
      <c r="R999" t="s">
        <v>33</v>
      </c>
      <c r="S999" t="str">
        <f>LEFT(R999,SEARCH("/",R999)-1)</f>
        <v>theater</v>
      </c>
      <c r="T999" t="str">
        <f>RIGHT(R999, LEN(R999)-SEARCH("/",R999))</f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>(E1000/D1000)*100</f>
        <v>56.791291291291287</v>
      </c>
      <c r="G1000" t="s">
        <v>14</v>
      </c>
      <c r="H1000">
        <v>374</v>
      </c>
      <c r="I1000" s="6">
        <f>IFERROR(E1000/H1000,0)</f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>(((L1000/60)/60)/24)+DATE(1970,1,1)</f>
        <v>40220.25</v>
      </c>
      <c r="O1000" s="10">
        <f>(((M1000/60)/60)/24)+DATE(1970,1,1)</f>
        <v>40234.25</v>
      </c>
      <c r="P1000" t="b">
        <v>0</v>
      </c>
      <c r="Q1000" t="b">
        <v>1</v>
      </c>
      <c r="R1000" t="s">
        <v>60</v>
      </c>
      <c r="S1000" t="str">
        <f>LEFT(R1000,SEARCH("/",R1000)-1)</f>
        <v>music</v>
      </c>
      <c r="T1000" t="str">
        <f>RIGHT(R1000, LEN(R1000)-SEARCH("/",R1000))</f>
        <v>indie rock</v>
      </c>
    </row>
    <row r="1001" spans="1:20" hidden="1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>(E1001/D1001)*100</f>
        <v>56.542754275427541</v>
      </c>
      <c r="G1001" t="s">
        <v>74</v>
      </c>
      <c r="H1001">
        <v>1122</v>
      </c>
      <c r="I1001" s="6">
        <f>IFERROR(E1001/H1001,0)</f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>(((L1001/60)/60)/24)+DATE(1970,1,1)</f>
        <v>42550.208333333328</v>
      </c>
      <c r="O1001" s="10">
        <f>(((M1001/60)/60)/24)+DATE(1970,1,1)</f>
        <v>42557.208333333328</v>
      </c>
      <c r="P1001" t="b">
        <v>0</v>
      </c>
      <c r="Q1001" t="b">
        <v>0</v>
      </c>
      <c r="R1001" t="s">
        <v>17</v>
      </c>
      <c r="S1001" t="str">
        <f>LEFT(R1001,SEARCH("/",R1001)-1)</f>
        <v>food</v>
      </c>
      <c r="T1001" t="str">
        <f>RIGHT(R1001, LEN(R1001)-SEARCH("/",R1001))</f>
        <v>food trucks</v>
      </c>
    </row>
  </sheetData>
  <autoFilter ref="A1:T1001" xr:uid="{00000000-0001-0000-0000-000000000000}">
    <filterColumn colId="6">
      <filters>
        <filter val="failed"/>
      </filters>
    </filterColumn>
  </autoFilter>
  <conditionalFormatting sqref="F2:F1001">
    <cfRule type="colorScale" priority="5">
      <colorScale>
        <cfvo type="num" val="0"/>
        <cfvo type="num" val="100"/>
        <cfvo type="num" val="200"/>
        <color rgb="FFC00000"/>
        <color theme="9"/>
        <color theme="4"/>
      </colorScale>
    </cfRule>
  </conditionalFormatting>
  <conditionalFormatting sqref="G2:G1001">
    <cfRule type="containsText" dxfId="11" priority="1" operator="containsText" text="live">
      <formula>NOT(ISERROR(SEARCH("live",G2)))</formula>
    </cfRule>
    <cfRule type="containsText" dxfId="10" priority="2" operator="containsText" text="canceled">
      <formula>NOT(ISERROR(SEARCH("canceled",G2)))</formula>
    </cfRule>
    <cfRule type="containsText" dxfId="9" priority="3" operator="containsText" text="successful">
      <formula>NOT(ISERROR(SEARCH("successful",G2)))</formula>
    </cfRule>
    <cfRule type="containsText" dxfId="8" priority="4" operator="containsText" text="failed">
      <formula>NOT(ISERROR(SEARCH("failed",G2)))</formula>
    </cfRule>
  </conditionalFormatting>
  <pageMargins left="0.75" right="0.75" top="1" bottom="1" header="0.5" footer="0.5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BBA3D-E8B6-4C50-9EEB-0DDE56A7F270}">
  <dimension ref="A1:F14"/>
  <sheetViews>
    <sheetView zoomScale="70" zoomScaleNormal="70" workbookViewId="0">
      <selection activeCell="O25" sqref="O2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6</v>
      </c>
      <c r="B1" t="s">
        <v>2068</v>
      </c>
    </row>
    <row r="3" spans="1:6" x14ac:dyDescent="0.25">
      <c r="A3" s="8" t="s">
        <v>2069</v>
      </c>
      <c r="B3" s="8" t="s">
        <v>2070</v>
      </c>
    </row>
    <row r="4" spans="1:6" x14ac:dyDescent="0.25">
      <c r="A4" s="8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9" t="s">
        <v>2041</v>
      </c>
      <c r="B5" s="4">
        <v>11</v>
      </c>
      <c r="C5" s="4">
        <v>60</v>
      </c>
      <c r="D5" s="4">
        <v>5</v>
      </c>
      <c r="E5" s="4">
        <v>102</v>
      </c>
      <c r="F5" s="4">
        <v>178</v>
      </c>
    </row>
    <row r="6" spans="1:6" x14ac:dyDescent="0.25">
      <c r="A6" s="9" t="s">
        <v>2033</v>
      </c>
      <c r="B6" s="4">
        <v>4</v>
      </c>
      <c r="C6" s="4">
        <v>20</v>
      </c>
      <c r="D6" s="4"/>
      <c r="E6" s="4">
        <v>22</v>
      </c>
      <c r="F6" s="4">
        <v>46</v>
      </c>
    </row>
    <row r="7" spans="1:6" x14ac:dyDescent="0.25">
      <c r="A7" s="9" t="s">
        <v>2050</v>
      </c>
      <c r="B7" s="4">
        <v>1</v>
      </c>
      <c r="C7" s="4">
        <v>23</v>
      </c>
      <c r="D7" s="4">
        <v>3</v>
      </c>
      <c r="E7" s="4">
        <v>21</v>
      </c>
      <c r="F7" s="4">
        <v>48</v>
      </c>
    </row>
    <row r="8" spans="1:6" x14ac:dyDescent="0.25">
      <c r="A8" s="9" t="s">
        <v>2064</v>
      </c>
      <c r="B8" s="4"/>
      <c r="C8" s="4"/>
      <c r="D8" s="4"/>
      <c r="E8" s="4">
        <v>4</v>
      </c>
      <c r="F8" s="4">
        <v>4</v>
      </c>
    </row>
    <row r="9" spans="1:6" x14ac:dyDescent="0.25">
      <c r="A9" s="9" t="s">
        <v>2035</v>
      </c>
      <c r="B9" s="4">
        <v>10</v>
      </c>
      <c r="C9" s="4">
        <v>66</v>
      </c>
      <c r="D9" s="4"/>
      <c r="E9" s="4">
        <v>99</v>
      </c>
      <c r="F9" s="4">
        <v>175</v>
      </c>
    </row>
    <row r="10" spans="1:6" x14ac:dyDescent="0.25">
      <c r="A10" s="9" t="s">
        <v>2054</v>
      </c>
      <c r="B10" s="4">
        <v>4</v>
      </c>
      <c r="C10" s="4">
        <v>11</v>
      </c>
      <c r="D10" s="4">
        <v>1</v>
      </c>
      <c r="E10" s="4">
        <v>26</v>
      </c>
      <c r="F10" s="4">
        <v>42</v>
      </c>
    </row>
    <row r="11" spans="1:6" x14ac:dyDescent="0.25">
      <c r="A11" s="9" t="s">
        <v>2047</v>
      </c>
      <c r="B11" s="4">
        <v>2</v>
      </c>
      <c r="C11" s="4">
        <v>24</v>
      </c>
      <c r="D11" s="4">
        <v>1</v>
      </c>
      <c r="E11" s="4">
        <v>40</v>
      </c>
      <c r="F11" s="4">
        <v>67</v>
      </c>
    </row>
    <row r="12" spans="1:6" x14ac:dyDescent="0.25">
      <c r="A12" s="9" t="s">
        <v>2037</v>
      </c>
      <c r="B12" s="4">
        <v>2</v>
      </c>
      <c r="C12" s="4">
        <v>28</v>
      </c>
      <c r="D12" s="4">
        <v>2</v>
      </c>
      <c r="E12" s="4">
        <v>64</v>
      </c>
      <c r="F12" s="4">
        <v>96</v>
      </c>
    </row>
    <row r="13" spans="1:6" x14ac:dyDescent="0.25">
      <c r="A13" s="9" t="s">
        <v>2039</v>
      </c>
      <c r="B13" s="4">
        <v>23</v>
      </c>
      <c r="C13" s="4">
        <v>132</v>
      </c>
      <c r="D13" s="4">
        <v>2</v>
      </c>
      <c r="E13" s="4">
        <v>187</v>
      </c>
      <c r="F13" s="4">
        <v>344</v>
      </c>
    </row>
    <row r="14" spans="1:6" x14ac:dyDescent="0.25">
      <c r="A14" s="9" t="s">
        <v>2067</v>
      </c>
      <c r="B14" s="4">
        <v>57</v>
      </c>
      <c r="C14" s="4">
        <v>364</v>
      </c>
      <c r="D14" s="4">
        <v>14</v>
      </c>
      <c r="E14" s="4">
        <v>565</v>
      </c>
      <c r="F14" s="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02B35-8833-4A42-A078-7B6AAFF1AF57}">
  <dimension ref="A1:F30"/>
  <sheetViews>
    <sheetView zoomScale="70" zoomScaleNormal="70" workbookViewId="0">
      <selection activeCell="R25" sqref="R2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6</v>
      </c>
      <c r="B1" t="s">
        <v>2068</v>
      </c>
    </row>
    <row r="2" spans="1:6" x14ac:dyDescent="0.25">
      <c r="A2" s="8" t="s">
        <v>2031</v>
      </c>
      <c r="B2" t="s">
        <v>2068</v>
      </c>
    </row>
    <row r="4" spans="1:6" x14ac:dyDescent="0.25">
      <c r="A4" s="8" t="s">
        <v>2069</v>
      </c>
      <c r="B4" s="8" t="s">
        <v>2070</v>
      </c>
    </row>
    <row r="5" spans="1:6" x14ac:dyDescent="0.25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9" t="s">
        <v>2049</v>
      </c>
      <c r="B6" s="4">
        <v>1</v>
      </c>
      <c r="C6" s="4">
        <v>10</v>
      </c>
      <c r="D6" s="4">
        <v>2</v>
      </c>
      <c r="E6" s="4">
        <v>21</v>
      </c>
      <c r="F6" s="4">
        <v>34</v>
      </c>
    </row>
    <row r="7" spans="1:6" x14ac:dyDescent="0.25">
      <c r="A7" s="9" t="s">
        <v>2065</v>
      </c>
      <c r="B7" s="4"/>
      <c r="C7" s="4"/>
      <c r="D7" s="4"/>
      <c r="E7" s="4">
        <v>4</v>
      </c>
      <c r="F7" s="4">
        <v>4</v>
      </c>
    </row>
    <row r="8" spans="1:6" x14ac:dyDescent="0.25">
      <c r="A8" s="9" t="s">
        <v>2042</v>
      </c>
      <c r="B8" s="4">
        <v>4</v>
      </c>
      <c r="C8" s="4">
        <v>21</v>
      </c>
      <c r="D8" s="4">
        <v>1</v>
      </c>
      <c r="E8" s="4">
        <v>34</v>
      </c>
      <c r="F8" s="4">
        <v>60</v>
      </c>
    </row>
    <row r="9" spans="1:6" x14ac:dyDescent="0.25">
      <c r="A9" s="9" t="s">
        <v>2044</v>
      </c>
      <c r="B9" s="4">
        <v>2</v>
      </c>
      <c r="C9" s="4">
        <v>12</v>
      </c>
      <c r="D9" s="4">
        <v>1</v>
      </c>
      <c r="E9" s="4">
        <v>22</v>
      </c>
      <c r="F9" s="4">
        <v>37</v>
      </c>
    </row>
    <row r="10" spans="1:6" x14ac:dyDescent="0.25">
      <c r="A10" s="9" t="s">
        <v>2043</v>
      </c>
      <c r="B10" s="4"/>
      <c r="C10" s="4">
        <v>8</v>
      </c>
      <c r="D10" s="4"/>
      <c r="E10" s="4">
        <v>10</v>
      </c>
      <c r="F10" s="4">
        <v>18</v>
      </c>
    </row>
    <row r="11" spans="1:6" x14ac:dyDescent="0.25">
      <c r="A11" s="9" t="s">
        <v>2053</v>
      </c>
      <c r="B11" s="4">
        <v>1</v>
      </c>
      <c r="C11" s="4">
        <v>7</v>
      </c>
      <c r="D11" s="4"/>
      <c r="E11" s="4">
        <v>9</v>
      </c>
      <c r="F11" s="4">
        <v>17</v>
      </c>
    </row>
    <row r="12" spans="1:6" x14ac:dyDescent="0.25">
      <c r="A12" s="9" t="s">
        <v>2034</v>
      </c>
      <c r="B12" s="4">
        <v>4</v>
      </c>
      <c r="C12" s="4">
        <v>20</v>
      </c>
      <c r="D12" s="4"/>
      <c r="E12" s="4">
        <v>22</v>
      </c>
      <c r="F12" s="4">
        <v>46</v>
      </c>
    </row>
    <row r="13" spans="1:6" x14ac:dyDescent="0.25">
      <c r="A13" s="9" t="s">
        <v>2045</v>
      </c>
      <c r="B13" s="4">
        <v>3</v>
      </c>
      <c r="C13" s="4">
        <v>19</v>
      </c>
      <c r="D13" s="4"/>
      <c r="E13" s="4">
        <v>23</v>
      </c>
      <c r="F13" s="4">
        <v>45</v>
      </c>
    </row>
    <row r="14" spans="1:6" x14ac:dyDescent="0.25">
      <c r="A14" s="9" t="s">
        <v>2058</v>
      </c>
      <c r="B14" s="4">
        <v>1</v>
      </c>
      <c r="C14" s="4">
        <v>6</v>
      </c>
      <c r="D14" s="4"/>
      <c r="E14" s="4">
        <v>10</v>
      </c>
      <c r="F14" s="4">
        <v>17</v>
      </c>
    </row>
    <row r="15" spans="1:6" x14ac:dyDescent="0.25">
      <c r="A15" s="9" t="s">
        <v>2057</v>
      </c>
      <c r="B15" s="4"/>
      <c r="C15" s="4">
        <v>3</v>
      </c>
      <c r="D15" s="4"/>
      <c r="E15" s="4">
        <v>4</v>
      </c>
      <c r="F15" s="4">
        <v>7</v>
      </c>
    </row>
    <row r="16" spans="1:6" x14ac:dyDescent="0.25">
      <c r="A16" s="9" t="s">
        <v>2061</v>
      </c>
      <c r="B16" s="4"/>
      <c r="C16" s="4">
        <v>8</v>
      </c>
      <c r="D16" s="4">
        <v>1</v>
      </c>
      <c r="E16" s="4">
        <v>4</v>
      </c>
      <c r="F16" s="4">
        <v>13</v>
      </c>
    </row>
    <row r="17" spans="1:6" x14ac:dyDescent="0.25">
      <c r="A17" s="9" t="s">
        <v>2048</v>
      </c>
      <c r="B17" s="4">
        <v>1</v>
      </c>
      <c r="C17" s="4">
        <v>6</v>
      </c>
      <c r="D17" s="4">
        <v>1</v>
      </c>
      <c r="E17" s="4">
        <v>13</v>
      </c>
      <c r="F17" s="4">
        <v>21</v>
      </c>
    </row>
    <row r="18" spans="1:6" x14ac:dyDescent="0.25">
      <c r="A18" s="9" t="s">
        <v>2055</v>
      </c>
      <c r="B18" s="4">
        <v>4</v>
      </c>
      <c r="C18" s="4">
        <v>11</v>
      </c>
      <c r="D18" s="4">
        <v>1</v>
      </c>
      <c r="E18" s="4">
        <v>26</v>
      </c>
      <c r="F18" s="4">
        <v>42</v>
      </c>
    </row>
    <row r="19" spans="1:6" x14ac:dyDescent="0.25">
      <c r="A19" s="9" t="s">
        <v>2040</v>
      </c>
      <c r="B19" s="4">
        <v>23</v>
      </c>
      <c r="C19" s="4">
        <v>132</v>
      </c>
      <c r="D19" s="4">
        <v>2</v>
      </c>
      <c r="E19" s="4">
        <v>187</v>
      </c>
      <c r="F19" s="4">
        <v>344</v>
      </c>
    </row>
    <row r="20" spans="1:6" x14ac:dyDescent="0.25">
      <c r="A20" s="9" t="s">
        <v>2056</v>
      </c>
      <c r="B20" s="4"/>
      <c r="C20" s="4">
        <v>4</v>
      </c>
      <c r="D20" s="4"/>
      <c r="E20" s="4">
        <v>4</v>
      </c>
      <c r="F20" s="4">
        <v>8</v>
      </c>
    </row>
    <row r="21" spans="1:6" x14ac:dyDescent="0.25">
      <c r="A21" s="9" t="s">
        <v>2036</v>
      </c>
      <c r="B21" s="4">
        <v>6</v>
      </c>
      <c r="C21" s="4">
        <v>30</v>
      </c>
      <c r="D21" s="4"/>
      <c r="E21" s="4">
        <v>49</v>
      </c>
      <c r="F21" s="4">
        <v>85</v>
      </c>
    </row>
    <row r="22" spans="1:6" x14ac:dyDescent="0.25">
      <c r="A22" s="9" t="s">
        <v>2063</v>
      </c>
      <c r="B22" s="4"/>
      <c r="C22" s="4">
        <v>9</v>
      </c>
      <c r="D22" s="4"/>
      <c r="E22" s="4">
        <v>5</v>
      </c>
      <c r="F22" s="4">
        <v>14</v>
      </c>
    </row>
    <row r="23" spans="1:6" x14ac:dyDescent="0.25">
      <c r="A23" s="9" t="s">
        <v>2052</v>
      </c>
      <c r="B23" s="4">
        <v>1</v>
      </c>
      <c r="C23" s="4">
        <v>5</v>
      </c>
      <c r="D23" s="4">
        <v>1</v>
      </c>
      <c r="E23" s="4">
        <v>9</v>
      </c>
      <c r="F23" s="4">
        <v>16</v>
      </c>
    </row>
    <row r="24" spans="1:6" x14ac:dyDescent="0.25">
      <c r="A24" s="9" t="s">
        <v>2060</v>
      </c>
      <c r="B24" s="4">
        <v>3</v>
      </c>
      <c r="C24" s="4">
        <v>3</v>
      </c>
      <c r="D24" s="4"/>
      <c r="E24" s="4">
        <v>11</v>
      </c>
      <c r="F24" s="4">
        <v>17</v>
      </c>
    </row>
    <row r="25" spans="1:6" x14ac:dyDescent="0.25">
      <c r="A25" s="9" t="s">
        <v>2059</v>
      </c>
      <c r="B25" s="4"/>
      <c r="C25" s="4">
        <v>7</v>
      </c>
      <c r="D25" s="4"/>
      <c r="E25" s="4">
        <v>14</v>
      </c>
      <c r="F25" s="4">
        <v>21</v>
      </c>
    </row>
    <row r="26" spans="1:6" x14ac:dyDescent="0.25">
      <c r="A26" s="9" t="s">
        <v>2051</v>
      </c>
      <c r="B26" s="4">
        <v>1</v>
      </c>
      <c r="C26" s="4">
        <v>15</v>
      </c>
      <c r="D26" s="4">
        <v>2</v>
      </c>
      <c r="E26" s="4">
        <v>17</v>
      </c>
      <c r="F26" s="4">
        <v>35</v>
      </c>
    </row>
    <row r="27" spans="1:6" x14ac:dyDescent="0.25">
      <c r="A27" s="9" t="s">
        <v>2046</v>
      </c>
      <c r="B27" s="4"/>
      <c r="C27" s="4">
        <v>16</v>
      </c>
      <c r="D27" s="4">
        <v>1</v>
      </c>
      <c r="E27" s="4">
        <v>28</v>
      </c>
      <c r="F27" s="4">
        <v>45</v>
      </c>
    </row>
    <row r="28" spans="1:6" x14ac:dyDescent="0.25">
      <c r="A28" s="9" t="s">
        <v>2038</v>
      </c>
      <c r="B28" s="4">
        <v>2</v>
      </c>
      <c r="C28" s="4">
        <v>12</v>
      </c>
      <c r="D28" s="4">
        <v>1</v>
      </c>
      <c r="E28" s="4">
        <v>36</v>
      </c>
      <c r="F28" s="4">
        <v>51</v>
      </c>
    </row>
    <row r="29" spans="1:6" x14ac:dyDescent="0.25">
      <c r="A29" s="9" t="s">
        <v>2062</v>
      </c>
      <c r="B29" s="4"/>
      <c r="C29" s="4"/>
      <c r="D29" s="4"/>
      <c r="E29" s="4">
        <v>3</v>
      </c>
      <c r="F29" s="4">
        <v>3</v>
      </c>
    </row>
    <row r="30" spans="1:6" x14ac:dyDescent="0.25">
      <c r="A30" s="9" t="s">
        <v>2067</v>
      </c>
      <c r="B30" s="4">
        <v>57</v>
      </c>
      <c r="C30" s="4">
        <v>364</v>
      </c>
      <c r="D30" s="4">
        <v>14</v>
      </c>
      <c r="E30" s="4">
        <v>565</v>
      </c>
      <c r="F30" s="4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C0506-2F1E-41CC-88AE-F364BCD38D6C}">
  <dimension ref="A1:E18"/>
  <sheetViews>
    <sheetView zoomScale="70" zoomScaleNormal="70" workbookViewId="0">
      <selection activeCell="M31" sqref="M31"/>
    </sheetView>
  </sheetViews>
  <sheetFormatPr defaultRowHeight="15.75" x14ac:dyDescent="0.25"/>
  <cols>
    <col min="1" max="1" width="28.125" bestFit="1" customWidth="1"/>
    <col min="2" max="2" width="15.25" bestFit="1" customWidth="1"/>
    <col min="3" max="3" width="5.625" bestFit="1" customWidth="1"/>
    <col min="4" max="4" width="9.25" bestFit="1" customWidth="1"/>
    <col min="5" max="7" width="11" bestFit="1" customWidth="1"/>
  </cols>
  <sheetData>
    <row r="1" spans="1:5" x14ac:dyDescent="0.25">
      <c r="A1" s="8" t="s">
        <v>2031</v>
      </c>
      <c r="B1" t="s">
        <v>2068</v>
      </c>
    </row>
    <row r="2" spans="1:5" x14ac:dyDescent="0.25">
      <c r="A2" s="8" t="s">
        <v>2083</v>
      </c>
      <c r="B2" t="s">
        <v>2068</v>
      </c>
    </row>
    <row r="4" spans="1:5" x14ac:dyDescent="0.25">
      <c r="A4" s="8" t="s">
        <v>2069</v>
      </c>
      <c r="B4" s="8" t="s">
        <v>2070</v>
      </c>
    </row>
    <row r="5" spans="1:5" x14ac:dyDescent="0.25">
      <c r="A5" s="8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9" t="s">
        <v>2071</v>
      </c>
      <c r="B6" s="4">
        <v>6</v>
      </c>
      <c r="C6" s="4">
        <v>36</v>
      </c>
      <c r="D6" s="4">
        <v>49</v>
      </c>
      <c r="E6" s="4">
        <v>91</v>
      </c>
    </row>
    <row r="7" spans="1:5" x14ac:dyDescent="0.25">
      <c r="A7" s="9" t="s">
        <v>2072</v>
      </c>
      <c r="B7" s="4">
        <v>7</v>
      </c>
      <c r="C7" s="4">
        <v>28</v>
      </c>
      <c r="D7" s="4">
        <v>44</v>
      </c>
      <c r="E7" s="4">
        <v>79</v>
      </c>
    </row>
    <row r="8" spans="1:5" x14ac:dyDescent="0.25">
      <c r="A8" s="9" t="s">
        <v>2073</v>
      </c>
      <c r="B8" s="4">
        <v>4</v>
      </c>
      <c r="C8" s="4">
        <v>33</v>
      </c>
      <c r="D8" s="4">
        <v>49</v>
      </c>
      <c r="E8" s="4">
        <v>86</v>
      </c>
    </row>
    <row r="9" spans="1:5" x14ac:dyDescent="0.25">
      <c r="A9" s="9" t="s">
        <v>2074</v>
      </c>
      <c r="B9" s="4">
        <v>1</v>
      </c>
      <c r="C9" s="4">
        <v>30</v>
      </c>
      <c r="D9" s="4">
        <v>46</v>
      </c>
      <c r="E9" s="4">
        <v>77</v>
      </c>
    </row>
    <row r="10" spans="1:5" x14ac:dyDescent="0.25">
      <c r="A10" s="9" t="s">
        <v>2075</v>
      </c>
      <c r="B10" s="4">
        <v>3</v>
      </c>
      <c r="C10" s="4">
        <v>35</v>
      </c>
      <c r="D10" s="4">
        <v>46</v>
      </c>
      <c r="E10" s="4">
        <v>84</v>
      </c>
    </row>
    <row r="11" spans="1:5" x14ac:dyDescent="0.25">
      <c r="A11" s="9" t="s">
        <v>2076</v>
      </c>
      <c r="B11" s="4">
        <v>3</v>
      </c>
      <c r="C11" s="4">
        <v>28</v>
      </c>
      <c r="D11" s="4">
        <v>55</v>
      </c>
      <c r="E11" s="4">
        <v>86</v>
      </c>
    </row>
    <row r="12" spans="1:5" x14ac:dyDescent="0.25">
      <c r="A12" s="9" t="s">
        <v>2077</v>
      </c>
      <c r="B12" s="4">
        <v>4</v>
      </c>
      <c r="C12" s="4">
        <v>31</v>
      </c>
      <c r="D12" s="4">
        <v>58</v>
      </c>
      <c r="E12" s="4">
        <v>93</v>
      </c>
    </row>
    <row r="13" spans="1:5" x14ac:dyDescent="0.25">
      <c r="A13" s="9" t="s">
        <v>2078</v>
      </c>
      <c r="B13" s="4">
        <v>8</v>
      </c>
      <c r="C13" s="4">
        <v>35</v>
      </c>
      <c r="D13" s="4">
        <v>41</v>
      </c>
      <c r="E13" s="4">
        <v>84</v>
      </c>
    </row>
    <row r="14" spans="1:5" x14ac:dyDescent="0.25">
      <c r="A14" s="9" t="s">
        <v>2079</v>
      </c>
      <c r="B14" s="4">
        <v>5</v>
      </c>
      <c r="C14" s="4">
        <v>23</v>
      </c>
      <c r="D14" s="4">
        <v>45</v>
      </c>
      <c r="E14" s="4">
        <v>73</v>
      </c>
    </row>
    <row r="15" spans="1:5" x14ac:dyDescent="0.25">
      <c r="A15" s="9" t="s">
        <v>2080</v>
      </c>
      <c r="B15" s="4">
        <v>6</v>
      </c>
      <c r="C15" s="4">
        <v>26</v>
      </c>
      <c r="D15" s="4">
        <v>45</v>
      </c>
      <c r="E15" s="4">
        <v>77</v>
      </c>
    </row>
    <row r="16" spans="1:5" x14ac:dyDescent="0.25">
      <c r="A16" s="9" t="s">
        <v>2081</v>
      </c>
      <c r="B16" s="4">
        <v>3</v>
      </c>
      <c r="C16" s="4">
        <v>27</v>
      </c>
      <c r="D16" s="4">
        <v>45</v>
      </c>
      <c r="E16" s="4">
        <v>75</v>
      </c>
    </row>
    <row r="17" spans="1:5" x14ac:dyDescent="0.25">
      <c r="A17" s="9" t="s">
        <v>2082</v>
      </c>
      <c r="B17" s="4">
        <v>7</v>
      </c>
      <c r="C17" s="4">
        <v>32</v>
      </c>
      <c r="D17" s="4">
        <v>42</v>
      </c>
      <c r="E17" s="4">
        <v>81</v>
      </c>
    </row>
    <row r="18" spans="1:5" x14ac:dyDescent="0.25">
      <c r="A18" s="9" t="s">
        <v>2067</v>
      </c>
      <c r="B18" s="4">
        <v>57</v>
      </c>
      <c r="C18" s="4">
        <v>364</v>
      </c>
      <c r="D18" s="4">
        <v>565</v>
      </c>
      <c r="E18" s="4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4ACE5-EE6D-46F7-90F9-6C8CD0AB2A63}">
  <dimension ref="A1:H13"/>
  <sheetViews>
    <sheetView zoomScale="70" zoomScaleNormal="70" workbookViewId="0">
      <selection activeCell="L44" sqref="L44"/>
    </sheetView>
  </sheetViews>
  <sheetFormatPr defaultRowHeight="15.75" x14ac:dyDescent="0.25"/>
  <cols>
    <col min="1" max="1" width="28" bestFit="1" customWidth="1"/>
    <col min="2" max="2" width="17.25" bestFit="1" customWidth="1"/>
    <col min="3" max="3" width="13.5" bestFit="1" customWidth="1"/>
    <col min="4" max="4" width="16.375" bestFit="1" customWidth="1"/>
    <col min="5" max="5" width="12.75" bestFit="1" customWidth="1"/>
    <col min="6" max="6" width="20.25" bestFit="1" customWidth="1"/>
    <col min="7" max="7" width="16.5" bestFit="1" customWidth="1"/>
    <col min="8" max="8" width="19.375" bestFit="1" customWidth="1"/>
  </cols>
  <sheetData>
    <row r="1" spans="1:8" x14ac:dyDescent="0.2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5">
      <c r="A2" t="s">
        <v>2094</v>
      </c>
      <c r="B2">
        <f>COUNTIFS(GOAL,"&lt;1000", Outcome,"successful")</f>
        <v>30</v>
      </c>
      <c r="C2">
        <f>COUNTIFS(GOAL,"&lt;1000", Outcome,"failed")</f>
        <v>20</v>
      </c>
      <c r="D2">
        <f>COUNTIFS(GOAL,"&lt;1000", Outcome,"canceled")</f>
        <v>1</v>
      </c>
      <c r="E2">
        <f>SUM(B2:D2)</f>
        <v>51</v>
      </c>
      <c r="F2" s="11">
        <f>B2/E2</f>
        <v>0.58823529411764708</v>
      </c>
      <c r="G2" s="11">
        <f>C2/E2</f>
        <v>0.39215686274509803</v>
      </c>
      <c r="H2" s="11">
        <f>D2/E2</f>
        <v>1.9607843137254902E-2</v>
      </c>
    </row>
    <row r="3" spans="1:8" x14ac:dyDescent="0.25">
      <c r="A3" t="s">
        <v>2095</v>
      </c>
      <c r="B3">
        <f>COUNTIFS(GOAL,"&gt;=1000",GOAL,"&lt;=4999", Outcome, "successful")</f>
        <v>191</v>
      </c>
      <c r="C3">
        <f>COUNTIFS(GOAL,"&gt;=1000",GOAL,"&lt;=4999", Outcome, "failed")</f>
        <v>38</v>
      </c>
      <c r="D3">
        <f>COUNTIFS(GOAL,"&gt;=1000",GOAL,"&lt;=4999", Outcome, "canceled")</f>
        <v>2</v>
      </c>
      <c r="E3">
        <f t="shared" ref="E3:E13" si="0">SUM(B3:D3)</f>
        <v>231</v>
      </c>
      <c r="F3" s="11">
        <f t="shared" ref="F3:F13" si="1">B3/E3</f>
        <v>0.82683982683982682</v>
      </c>
      <c r="G3" s="11">
        <f t="shared" ref="G3:G13" si="2">C3/E3</f>
        <v>0.16450216450216451</v>
      </c>
      <c r="H3" s="11">
        <f t="shared" ref="H3:H13" si="3">D3/E3</f>
        <v>8.658008658008658E-3</v>
      </c>
    </row>
    <row r="4" spans="1:8" x14ac:dyDescent="0.25">
      <c r="A4" t="s">
        <v>2096</v>
      </c>
      <c r="B4">
        <f>COUNTIFS(GOAL,"&gt;=5000",GOAL,"&lt;=9999", Outcome, "successful")</f>
        <v>164</v>
      </c>
      <c r="C4">
        <f>COUNTIFS(GOAL,"&gt;=5000",GOAL,"&lt;=9999", Outcome, "failed")</f>
        <v>126</v>
      </c>
      <c r="D4">
        <f>COUNTIFS(GOAL,"&gt;=5000",GOAL,"&lt;=9999", Outcome, "canceled")</f>
        <v>25</v>
      </c>
      <c r="E4">
        <f t="shared" si="0"/>
        <v>315</v>
      </c>
      <c r="F4" s="11">
        <f t="shared" si="1"/>
        <v>0.52063492063492067</v>
      </c>
      <c r="G4" s="11">
        <f t="shared" si="2"/>
        <v>0.4</v>
      </c>
      <c r="H4" s="11">
        <f t="shared" si="3"/>
        <v>7.9365079365079361E-2</v>
      </c>
    </row>
    <row r="5" spans="1:8" x14ac:dyDescent="0.25">
      <c r="A5" t="s">
        <v>2097</v>
      </c>
      <c r="B5">
        <f>COUNTIFS(GOAL,"&gt;=10000",GOAL,"&lt;=14999",Outcome, "successful")</f>
        <v>4</v>
      </c>
      <c r="C5">
        <f>COUNTIFS(GOAL,"&gt;=10000",GOAL,"&lt;=14999",Outcome, "failed")</f>
        <v>5</v>
      </c>
      <c r="D5">
        <f>COUNTIFS(GOAL,"&gt;=10000",GOAL,"&lt;=14999",Outcome, "canceled")</f>
        <v>0</v>
      </c>
      <c r="E5">
        <f t="shared" si="0"/>
        <v>9</v>
      </c>
      <c r="F5" s="11">
        <f t="shared" si="1"/>
        <v>0.44444444444444442</v>
      </c>
      <c r="G5" s="11">
        <f t="shared" si="2"/>
        <v>0.55555555555555558</v>
      </c>
      <c r="H5" s="11">
        <f t="shared" si="3"/>
        <v>0</v>
      </c>
    </row>
    <row r="6" spans="1:8" x14ac:dyDescent="0.25">
      <c r="A6" t="s">
        <v>2098</v>
      </c>
      <c r="B6">
        <f>COUNTIFS(GOAL,"&gt;=15000",GOAL,"&lt;=19999", Outcome, "successful")</f>
        <v>10</v>
      </c>
      <c r="C6">
        <f>COUNTIFS(GOAL,"&gt;=15000",GOAL,"&lt;=19999", Outcome, "failed")</f>
        <v>0</v>
      </c>
      <c r="D6">
        <f>COUNTIFS(GOAL,"&gt;=15000",GOAL,"&lt;=19999", Outcome, "canceled")</f>
        <v>0</v>
      </c>
      <c r="E6">
        <f t="shared" si="0"/>
        <v>10</v>
      </c>
      <c r="F6" s="11">
        <f t="shared" si="1"/>
        <v>1</v>
      </c>
      <c r="G6" s="11">
        <f t="shared" si="2"/>
        <v>0</v>
      </c>
      <c r="H6" s="11">
        <f t="shared" si="3"/>
        <v>0</v>
      </c>
    </row>
    <row r="7" spans="1:8" x14ac:dyDescent="0.25">
      <c r="A7" t="s">
        <v>2099</v>
      </c>
      <c r="B7">
        <f>COUNTIFS(GOAL,"&gt;=20000",GOAL,"&lt;=24999", Outcome, "successful")</f>
        <v>7</v>
      </c>
      <c r="C7">
        <f>COUNTIFS(GOAL,"&gt;=20000",GOAL,"&lt;=24999", Outcome, "failed")</f>
        <v>0</v>
      </c>
      <c r="D7">
        <f>COUNTIFS(GOAL,"&gt;=20000",GOAL,"&lt;=24999", Outcome, "canceled")</f>
        <v>0</v>
      </c>
      <c r="E7">
        <f t="shared" si="0"/>
        <v>7</v>
      </c>
      <c r="F7" s="11">
        <f t="shared" si="1"/>
        <v>1</v>
      </c>
      <c r="G7" s="11">
        <f t="shared" si="2"/>
        <v>0</v>
      </c>
      <c r="H7" s="11">
        <f t="shared" si="3"/>
        <v>0</v>
      </c>
    </row>
    <row r="8" spans="1:8" x14ac:dyDescent="0.25">
      <c r="A8" t="s">
        <v>2100</v>
      </c>
      <c r="B8">
        <f>COUNTIFS(GOAL,"&gt;=25000",GOAL,"&lt;=29999", Outcome, "successful")</f>
        <v>11</v>
      </c>
      <c r="C8">
        <f>COUNTIFS(GOAL,"&gt;=25000",GOAL,"&lt;=29999", Outcome, "failed")</f>
        <v>3</v>
      </c>
      <c r="D8">
        <f>COUNTIFS(GOAL,"&gt;=25000",GOAL,"&lt;=29999", Outcome, "canceled")</f>
        <v>0</v>
      </c>
      <c r="E8">
        <f t="shared" si="0"/>
        <v>14</v>
      </c>
      <c r="F8" s="11">
        <f t="shared" si="1"/>
        <v>0.7857142857142857</v>
      </c>
      <c r="G8" s="11">
        <f t="shared" si="2"/>
        <v>0.21428571428571427</v>
      </c>
      <c r="H8" s="11">
        <f t="shared" si="3"/>
        <v>0</v>
      </c>
    </row>
    <row r="9" spans="1:8" x14ac:dyDescent="0.25">
      <c r="A9" t="s">
        <v>2101</v>
      </c>
      <c r="B9">
        <f>COUNTIFS(GOAL,"&gt;=30000",GOAL,"&lt;=34999", Outcome, "successful")</f>
        <v>7</v>
      </c>
      <c r="C9">
        <f>COUNTIFS(GOAL,"&gt;=30000",GOAL,"&lt;=34999", Outcome, "failed")</f>
        <v>0</v>
      </c>
      <c r="D9">
        <f>COUNTIFS(GOAL,"&gt;=30000",GOAL,"&lt;=34999", Outcome, "canceled")</f>
        <v>0</v>
      </c>
      <c r="E9">
        <f t="shared" si="0"/>
        <v>7</v>
      </c>
      <c r="F9" s="11">
        <f t="shared" si="1"/>
        <v>1</v>
      </c>
      <c r="G9" s="11">
        <f t="shared" si="2"/>
        <v>0</v>
      </c>
      <c r="H9" s="11">
        <f t="shared" si="3"/>
        <v>0</v>
      </c>
    </row>
    <row r="10" spans="1:8" x14ac:dyDescent="0.25">
      <c r="A10" t="s">
        <v>2102</v>
      </c>
      <c r="B10">
        <f>COUNTIFS(GOAL,"&gt;=35000",GOAL,"&lt;=39999", Outcome, "successful")</f>
        <v>8</v>
      </c>
      <c r="C10">
        <f>COUNTIFS(GOAL,"&gt;=35000",GOAL,"&lt;=39999", Outcome, "failed")</f>
        <v>3</v>
      </c>
      <c r="D10">
        <f>COUNTIFS(GOAL,"&gt;=35000",GOAL,"&lt;=39999", Outcome, "canceled")</f>
        <v>1</v>
      </c>
      <c r="E10">
        <f t="shared" si="0"/>
        <v>12</v>
      </c>
      <c r="F10" s="11">
        <f t="shared" si="1"/>
        <v>0.66666666666666663</v>
      </c>
      <c r="G10" s="11">
        <f t="shared" si="2"/>
        <v>0.25</v>
      </c>
      <c r="H10" s="11">
        <f t="shared" si="3"/>
        <v>8.3333333333333329E-2</v>
      </c>
    </row>
    <row r="11" spans="1:8" x14ac:dyDescent="0.25">
      <c r="A11" t="s">
        <v>2103</v>
      </c>
      <c r="B11">
        <f>COUNTIFS(GOAL,"&gt;=40000",GOAL,"&lt;=44999", Outcome, "successful")</f>
        <v>11</v>
      </c>
      <c r="C11">
        <f>COUNTIFS(GOAL,"&gt;=40000",GOAL,"&lt;=44999", Outcome, "failed")</f>
        <v>3</v>
      </c>
      <c r="D11">
        <f>COUNTIFS(GOAL,"&gt;=40000",GOAL,"&lt;=44999", Outcome, "canceled")</f>
        <v>0</v>
      </c>
      <c r="E11">
        <f t="shared" si="0"/>
        <v>14</v>
      </c>
      <c r="F11" s="11">
        <f t="shared" si="1"/>
        <v>0.7857142857142857</v>
      </c>
      <c r="G11" s="11">
        <f t="shared" si="2"/>
        <v>0.21428571428571427</v>
      </c>
      <c r="H11" s="11">
        <f t="shared" si="3"/>
        <v>0</v>
      </c>
    </row>
    <row r="12" spans="1:8" x14ac:dyDescent="0.25">
      <c r="A12" t="s">
        <v>2104</v>
      </c>
      <c r="B12">
        <f>COUNTIFS(GOAL,"&gt;=45000",GOAL,"&lt;=49999", Outcome, "successful")</f>
        <v>8</v>
      </c>
      <c r="C12">
        <f>COUNTIFS(GOAL,"&gt;=45000",GOAL,"&lt;=49999", Outcome, "failed")</f>
        <v>3</v>
      </c>
      <c r="D12">
        <f>COUNTIFS(GOAL,"&gt;=45000",GOAL,"&lt;=49999", Outcome, "canceled")</f>
        <v>0</v>
      </c>
      <c r="E12">
        <f t="shared" si="0"/>
        <v>11</v>
      </c>
      <c r="F12" s="11">
        <f t="shared" si="1"/>
        <v>0.72727272727272729</v>
      </c>
      <c r="G12" s="11">
        <f t="shared" si="2"/>
        <v>0.27272727272727271</v>
      </c>
      <c r="H12" s="11">
        <f t="shared" si="3"/>
        <v>0</v>
      </c>
    </row>
    <row r="13" spans="1:8" x14ac:dyDescent="0.25">
      <c r="A13" t="s">
        <v>2105</v>
      </c>
      <c r="B13">
        <f>COUNTIFS(GOAL,"&gt;=50000", Outcome,"successful")</f>
        <v>114</v>
      </c>
      <c r="C13">
        <f>COUNTIFS(GOAL,"&gt;=50000", Outcome,"failed")</f>
        <v>163</v>
      </c>
      <c r="D13">
        <f>COUNTIFS(GOAL,"&gt;=50000", Outcome,"canceled")</f>
        <v>28</v>
      </c>
      <c r="E13">
        <f t="shared" si="0"/>
        <v>305</v>
      </c>
      <c r="F13" s="11">
        <f t="shared" si="1"/>
        <v>0.3737704918032787</v>
      </c>
      <c r="G13" s="11">
        <f t="shared" si="2"/>
        <v>0.53442622950819674</v>
      </c>
      <c r="H13" s="11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B4A68-2376-42D2-B8B4-048CE9E1792E}">
  <dimension ref="A1:S566"/>
  <sheetViews>
    <sheetView tabSelected="1" zoomScale="70" zoomScaleNormal="70" workbookViewId="0">
      <selection activeCell="N36" sqref="N36"/>
    </sheetView>
  </sheetViews>
  <sheetFormatPr defaultRowHeight="15.75" x14ac:dyDescent="0.25"/>
  <cols>
    <col min="1" max="1" width="10" bestFit="1" customWidth="1"/>
    <col min="2" max="2" width="13.5" bestFit="1" customWidth="1"/>
    <col min="4" max="4" width="8.75" bestFit="1" customWidth="1"/>
    <col min="5" max="5" width="13.5" bestFit="1" customWidth="1"/>
    <col min="7" max="7" width="12.5" bestFit="1" customWidth="1"/>
    <col min="10" max="10" width="12.5" bestFit="1" customWidth="1"/>
  </cols>
  <sheetData>
    <row r="1" spans="1:19" x14ac:dyDescent="0.25">
      <c r="A1" s="1" t="s">
        <v>4</v>
      </c>
      <c r="B1" s="1" t="s">
        <v>5</v>
      </c>
      <c r="D1" s="1" t="s">
        <v>4</v>
      </c>
      <c r="E1" s="1" t="s">
        <v>5</v>
      </c>
      <c r="G1" s="1" t="s">
        <v>2107</v>
      </c>
      <c r="H1" s="12" t="s">
        <v>2108</v>
      </c>
      <c r="J1" s="1" t="s">
        <v>2107</v>
      </c>
      <c r="K1" s="13" t="s">
        <v>2109</v>
      </c>
    </row>
    <row r="2" spans="1:19" x14ac:dyDescent="0.25">
      <c r="A2" t="s">
        <v>20</v>
      </c>
      <c r="B2">
        <v>16</v>
      </c>
      <c r="D2" t="s">
        <v>14</v>
      </c>
      <c r="E2">
        <v>0</v>
      </c>
      <c r="G2" t="s">
        <v>2110</v>
      </c>
      <c r="H2">
        <f>AVERAGE(B:B)</f>
        <v>851.14690265486729</v>
      </c>
      <c r="J2" t="s">
        <v>2110</v>
      </c>
      <c r="K2">
        <f>AVERAGE(E:E)</f>
        <v>585.61538461538464</v>
      </c>
    </row>
    <row r="3" spans="1:19" x14ac:dyDescent="0.25">
      <c r="A3" t="s">
        <v>20</v>
      </c>
      <c r="B3">
        <v>26</v>
      </c>
      <c r="D3" t="s">
        <v>14</v>
      </c>
      <c r="E3">
        <v>0</v>
      </c>
      <c r="G3" t="s">
        <v>2111</v>
      </c>
      <c r="H3">
        <f>MEDIAN(B2:B566)</f>
        <v>201</v>
      </c>
      <c r="J3" t="s">
        <v>2111</v>
      </c>
      <c r="K3">
        <f>MEDIAN(E2:E365)</f>
        <v>114.5</v>
      </c>
    </row>
    <row r="4" spans="1:19" x14ac:dyDescent="0.25">
      <c r="A4" t="s">
        <v>20</v>
      </c>
      <c r="B4">
        <v>27</v>
      </c>
      <c r="D4" t="s">
        <v>14</v>
      </c>
      <c r="E4">
        <v>1</v>
      </c>
      <c r="G4" t="s">
        <v>2112</v>
      </c>
      <c r="H4">
        <f>MIN(B2:B566)</f>
        <v>16</v>
      </c>
      <c r="J4" t="s">
        <v>2112</v>
      </c>
      <c r="K4">
        <f>MIN(E:E)</f>
        <v>0</v>
      </c>
    </row>
    <row r="5" spans="1:19" x14ac:dyDescent="0.25">
      <c r="A5" t="s">
        <v>20</v>
      </c>
      <c r="B5">
        <v>32</v>
      </c>
      <c r="D5" t="s">
        <v>14</v>
      </c>
      <c r="E5">
        <v>1</v>
      </c>
      <c r="G5" t="s">
        <v>2113</v>
      </c>
      <c r="H5">
        <f>MAX(B2:B566)</f>
        <v>7295</v>
      </c>
      <c r="J5" t="s">
        <v>2113</v>
      </c>
      <c r="K5">
        <f>MAX(E:E)</f>
        <v>6080</v>
      </c>
    </row>
    <row r="6" spans="1:19" x14ac:dyDescent="0.25">
      <c r="A6" t="s">
        <v>20</v>
      </c>
      <c r="B6">
        <v>32</v>
      </c>
      <c r="D6" t="s">
        <v>14</v>
      </c>
      <c r="E6">
        <v>1</v>
      </c>
      <c r="G6" t="s">
        <v>2114</v>
      </c>
      <c r="H6">
        <f>+_xlfn.VAR.P(B:B)</f>
        <v>1603373.7324019109</v>
      </c>
      <c r="J6" t="s">
        <v>2114</v>
      </c>
      <c r="K6">
        <f>_xlfn.VAR.P(E:E)</f>
        <v>921574.68174133555</v>
      </c>
    </row>
    <row r="7" spans="1:19" x14ac:dyDescent="0.25">
      <c r="A7" t="s">
        <v>20</v>
      </c>
      <c r="B7">
        <v>34</v>
      </c>
      <c r="D7" t="s">
        <v>14</v>
      </c>
      <c r="E7">
        <v>1</v>
      </c>
      <c r="G7" t="s">
        <v>2115</v>
      </c>
      <c r="H7">
        <f>_xlfn.STDEV.P(B:B)</f>
        <v>1266.2439466397898</v>
      </c>
      <c r="J7" t="s">
        <v>2115</v>
      </c>
      <c r="K7">
        <f>_xlfn.STDEV.P(E:E)</f>
        <v>959.98681331637863</v>
      </c>
    </row>
    <row r="8" spans="1:19" x14ac:dyDescent="0.25">
      <c r="A8" t="s">
        <v>20</v>
      </c>
      <c r="B8">
        <v>40</v>
      </c>
      <c r="D8" t="s">
        <v>14</v>
      </c>
      <c r="E8">
        <v>1</v>
      </c>
    </row>
    <row r="9" spans="1:19" x14ac:dyDescent="0.25">
      <c r="A9" t="s">
        <v>20</v>
      </c>
      <c r="B9">
        <v>41</v>
      </c>
      <c r="D9" t="s">
        <v>14</v>
      </c>
      <c r="E9">
        <v>1</v>
      </c>
      <c r="G9" s="14" t="s">
        <v>2116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</row>
    <row r="10" spans="1:19" x14ac:dyDescent="0.25">
      <c r="A10" t="s">
        <v>20</v>
      </c>
      <c r="B10">
        <v>41</v>
      </c>
      <c r="D10" t="s">
        <v>14</v>
      </c>
      <c r="E10">
        <v>1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</row>
    <row r="11" spans="1:19" x14ac:dyDescent="0.25">
      <c r="A11" t="s">
        <v>20</v>
      </c>
      <c r="B11">
        <v>42</v>
      </c>
      <c r="D11" t="s">
        <v>14</v>
      </c>
      <c r="E11">
        <v>1</v>
      </c>
      <c r="G11" s="15" t="s">
        <v>2117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</row>
    <row r="12" spans="1:19" x14ac:dyDescent="0.25">
      <c r="A12" t="s">
        <v>20</v>
      </c>
      <c r="B12">
        <v>43</v>
      </c>
      <c r="D12" t="s">
        <v>14</v>
      </c>
      <c r="E12">
        <v>1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</row>
    <row r="13" spans="1:19" x14ac:dyDescent="0.25">
      <c r="A13" t="s">
        <v>20</v>
      </c>
      <c r="B13">
        <v>43</v>
      </c>
      <c r="D13" t="s">
        <v>14</v>
      </c>
      <c r="E13">
        <v>1</v>
      </c>
    </row>
    <row r="14" spans="1:19" x14ac:dyDescent="0.25">
      <c r="A14" t="s">
        <v>20</v>
      </c>
      <c r="B14">
        <v>48</v>
      </c>
      <c r="D14" t="s">
        <v>14</v>
      </c>
      <c r="E14">
        <v>1</v>
      </c>
    </row>
    <row r="15" spans="1:19" x14ac:dyDescent="0.25">
      <c r="A15" t="s">
        <v>20</v>
      </c>
      <c r="B15">
        <v>48</v>
      </c>
      <c r="D15" t="s">
        <v>14</v>
      </c>
      <c r="E15">
        <v>1</v>
      </c>
    </row>
    <row r="16" spans="1:19" x14ac:dyDescent="0.25">
      <c r="A16" t="s">
        <v>20</v>
      </c>
      <c r="B16">
        <v>48</v>
      </c>
      <c r="D16" t="s">
        <v>14</v>
      </c>
      <c r="E16">
        <v>1</v>
      </c>
    </row>
    <row r="17" spans="1:5" x14ac:dyDescent="0.25">
      <c r="A17" t="s">
        <v>20</v>
      </c>
      <c r="B17">
        <v>50</v>
      </c>
      <c r="D17" t="s">
        <v>14</v>
      </c>
      <c r="E17">
        <v>1</v>
      </c>
    </row>
    <row r="18" spans="1:5" x14ac:dyDescent="0.25">
      <c r="A18" t="s">
        <v>20</v>
      </c>
      <c r="B18">
        <v>50</v>
      </c>
      <c r="D18" t="s">
        <v>14</v>
      </c>
      <c r="E18">
        <v>1</v>
      </c>
    </row>
    <row r="19" spans="1:5" x14ac:dyDescent="0.25">
      <c r="A19" t="s">
        <v>20</v>
      </c>
      <c r="B19">
        <v>50</v>
      </c>
      <c r="D19" t="s">
        <v>14</v>
      </c>
      <c r="E19">
        <v>1</v>
      </c>
    </row>
    <row r="20" spans="1:5" x14ac:dyDescent="0.25">
      <c r="A20" t="s">
        <v>20</v>
      </c>
      <c r="B20">
        <v>52</v>
      </c>
      <c r="D20" t="s">
        <v>14</v>
      </c>
      <c r="E20">
        <v>1</v>
      </c>
    </row>
    <row r="21" spans="1:5" x14ac:dyDescent="0.25">
      <c r="A21" t="s">
        <v>20</v>
      </c>
      <c r="B21">
        <v>53</v>
      </c>
      <c r="D21" t="s">
        <v>14</v>
      </c>
      <c r="E21">
        <v>5</v>
      </c>
    </row>
    <row r="22" spans="1:5" x14ac:dyDescent="0.25">
      <c r="A22" t="s">
        <v>20</v>
      </c>
      <c r="B22">
        <v>53</v>
      </c>
      <c r="D22" t="s">
        <v>14</v>
      </c>
      <c r="E22">
        <v>5</v>
      </c>
    </row>
    <row r="23" spans="1:5" x14ac:dyDescent="0.25">
      <c r="A23" t="s">
        <v>20</v>
      </c>
      <c r="B23">
        <v>54</v>
      </c>
      <c r="D23" t="s">
        <v>14</v>
      </c>
      <c r="E23">
        <v>6</v>
      </c>
    </row>
    <row r="24" spans="1:5" x14ac:dyDescent="0.25">
      <c r="A24" t="s">
        <v>20</v>
      </c>
      <c r="B24">
        <v>55</v>
      </c>
      <c r="D24" t="s">
        <v>14</v>
      </c>
      <c r="E24">
        <v>7</v>
      </c>
    </row>
    <row r="25" spans="1:5" x14ac:dyDescent="0.25">
      <c r="A25" t="s">
        <v>20</v>
      </c>
      <c r="B25">
        <v>56</v>
      </c>
      <c r="D25" t="s">
        <v>14</v>
      </c>
      <c r="E25">
        <v>7</v>
      </c>
    </row>
    <row r="26" spans="1:5" x14ac:dyDescent="0.25">
      <c r="A26" t="s">
        <v>20</v>
      </c>
      <c r="B26">
        <v>59</v>
      </c>
      <c r="D26" t="s">
        <v>14</v>
      </c>
      <c r="E26">
        <v>9</v>
      </c>
    </row>
    <row r="27" spans="1:5" x14ac:dyDescent="0.25">
      <c r="A27" t="s">
        <v>20</v>
      </c>
      <c r="B27">
        <v>62</v>
      </c>
      <c r="D27" t="s">
        <v>14</v>
      </c>
      <c r="E27">
        <v>9</v>
      </c>
    </row>
    <row r="28" spans="1:5" x14ac:dyDescent="0.25">
      <c r="A28" t="s">
        <v>20</v>
      </c>
      <c r="B28">
        <v>64</v>
      </c>
      <c r="D28" t="s">
        <v>14</v>
      </c>
      <c r="E28">
        <v>10</v>
      </c>
    </row>
    <row r="29" spans="1:5" x14ac:dyDescent="0.25">
      <c r="A29" t="s">
        <v>20</v>
      </c>
      <c r="B29">
        <v>65</v>
      </c>
      <c r="D29" t="s">
        <v>14</v>
      </c>
      <c r="E29">
        <v>10</v>
      </c>
    </row>
    <row r="30" spans="1:5" x14ac:dyDescent="0.25">
      <c r="A30" t="s">
        <v>20</v>
      </c>
      <c r="B30">
        <v>65</v>
      </c>
      <c r="D30" t="s">
        <v>14</v>
      </c>
      <c r="E30">
        <v>10</v>
      </c>
    </row>
    <row r="31" spans="1:5" x14ac:dyDescent="0.25">
      <c r="A31" t="s">
        <v>20</v>
      </c>
      <c r="B31">
        <v>67</v>
      </c>
      <c r="D31" t="s">
        <v>14</v>
      </c>
      <c r="E31">
        <v>10</v>
      </c>
    </row>
    <row r="32" spans="1:5" x14ac:dyDescent="0.25">
      <c r="A32" t="s">
        <v>20</v>
      </c>
      <c r="B32">
        <v>68</v>
      </c>
      <c r="D32" t="s">
        <v>14</v>
      </c>
      <c r="E32">
        <v>12</v>
      </c>
    </row>
    <row r="33" spans="1:5" x14ac:dyDescent="0.25">
      <c r="A33" t="s">
        <v>20</v>
      </c>
      <c r="B33">
        <v>69</v>
      </c>
      <c r="D33" t="s">
        <v>14</v>
      </c>
      <c r="E33">
        <v>12</v>
      </c>
    </row>
    <row r="34" spans="1:5" x14ac:dyDescent="0.25">
      <c r="A34" t="s">
        <v>20</v>
      </c>
      <c r="B34">
        <v>69</v>
      </c>
      <c r="D34" t="s">
        <v>14</v>
      </c>
      <c r="E34">
        <v>13</v>
      </c>
    </row>
    <row r="35" spans="1:5" x14ac:dyDescent="0.25">
      <c r="A35" t="s">
        <v>20</v>
      </c>
      <c r="B35">
        <v>70</v>
      </c>
      <c r="D35" t="s">
        <v>14</v>
      </c>
      <c r="E35">
        <v>13</v>
      </c>
    </row>
    <row r="36" spans="1:5" x14ac:dyDescent="0.25">
      <c r="A36" t="s">
        <v>20</v>
      </c>
      <c r="B36">
        <v>71</v>
      </c>
      <c r="D36" t="s">
        <v>14</v>
      </c>
      <c r="E36">
        <v>14</v>
      </c>
    </row>
    <row r="37" spans="1:5" x14ac:dyDescent="0.25">
      <c r="A37" t="s">
        <v>20</v>
      </c>
      <c r="B37">
        <v>72</v>
      </c>
      <c r="D37" t="s">
        <v>14</v>
      </c>
      <c r="E37">
        <v>14</v>
      </c>
    </row>
    <row r="38" spans="1:5" x14ac:dyDescent="0.25">
      <c r="A38" t="s">
        <v>20</v>
      </c>
      <c r="B38">
        <v>76</v>
      </c>
      <c r="D38" t="s">
        <v>14</v>
      </c>
      <c r="E38">
        <v>15</v>
      </c>
    </row>
    <row r="39" spans="1:5" x14ac:dyDescent="0.25">
      <c r="A39" t="s">
        <v>20</v>
      </c>
      <c r="B39">
        <v>76</v>
      </c>
      <c r="D39" t="s">
        <v>14</v>
      </c>
      <c r="E39">
        <v>15</v>
      </c>
    </row>
    <row r="40" spans="1:5" x14ac:dyDescent="0.25">
      <c r="A40" t="s">
        <v>20</v>
      </c>
      <c r="B40">
        <v>78</v>
      </c>
      <c r="D40" t="s">
        <v>14</v>
      </c>
      <c r="E40">
        <v>15</v>
      </c>
    </row>
    <row r="41" spans="1:5" x14ac:dyDescent="0.25">
      <c r="A41" t="s">
        <v>20</v>
      </c>
      <c r="B41">
        <v>78</v>
      </c>
      <c r="D41" t="s">
        <v>14</v>
      </c>
      <c r="E41">
        <v>15</v>
      </c>
    </row>
    <row r="42" spans="1:5" x14ac:dyDescent="0.25">
      <c r="A42" t="s">
        <v>20</v>
      </c>
      <c r="B42">
        <v>80</v>
      </c>
      <c r="D42" t="s">
        <v>14</v>
      </c>
      <c r="E42">
        <v>15</v>
      </c>
    </row>
    <row r="43" spans="1:5" x14ac:dyDescent="0.25">
      <c r="A43" t="s">
        <v>20</v>
      </c>
      <c r="B43">
        <v>80</v>
      </c>
      <c r="D43" t="s">
        <v>14</v>
      </c>
      <c r="E43">
        <v>15</v>
      </c>
    </row>
    <row r="44" spans="1:5" x14ac:dyDescent="0.25">
      <c r="A44" t="s">
        <v>20</v>
      </c>
      <c r="B44">
        <v>80</v>
      </c>
      <c r="D44" t="s">
        <v>14</v>
      </c>
      <c r="E44">
        <v>16</v>
      </c>
    </row>
    <row r="45" spans="1:5" x14ac:dyDescent="0.25">
      <c r="A45" t="s">
        <v>20</v>
      </c>
      <c r="B45">
        <v>80</v>
      </c>
      <c r="D45" t="s">
        <v>14</v>
      </c>
      <c r="E45">
        <v>16</v>
      </c>
    </row>
    <row r="46" spans="1:5" x14ac:dyDescent="0.25">
      <c r="A46" t="s">
        <v>20</v>
      </c>
      <c r="B46">
        <v>80</v>
      </c>
      <c r="D46" t="s">
        <v>14</v>
      </c>
      <c r="E46">
        <v>16</v>
      </c>
    </row>
    <row r="47" spans="1:5" x14ac:dyDescent="0.25">
      <c r="A47" t="s">
        <v>20</v>
      </c>
      <c r="B47">
        <v>80</v>
      </c>
      <c r="D47" t="s">
        <v>14</v>
      </c>
      <c r="E47">
        <v>16</v>
      </c>
    </row>
    <row r="48" spans="1:5" x14ac:dyDescent="0.25">
      <c r="A48" t="s">
        <v>20</v>
      </c>
      <c r="B48">
        <v>81</v>
      </c>
      <c r="D48" t="s">
        <v>14</v>
      </c>
      <c r="E48">
        <v>17</v>
      </c>
    </row>
    <row r="49" spans="1:5" x14ac:dyDescent="0.25">
      <c r="A49" t="s">
        <v>20</v>
      </c>
      <c r="B49">
        <v>82</v>
      </c>
      <c r="D49" t="s">
        <v>14</v>
      </c>
      <c r="E49">
        <v>17</v>
      </c>
    </row>
    <row r="50" spans="1:5" x14ac:dyDescent="0.25">
      <c r="A50" t="s">
        <v>20</v>
      </c>
      <c r="B50">
        <v>82</v>
      </c>
      <c r="D50" t="s">
        <v>14</v>
      </c>
      <c r="E50">
        <v>17</v>
      </c>
    </row>
    <row r="51" spans="1:5" x14ac:dyDescent="0.25">
      <c r="A51" t="s">
        <v>20</v>
      </c>
      <c r="B51">
        <v>83</v>
      </c>
      <c r="D51" t="s">
        <v>14</v>
      </c>
      <c r="E51">
        <v>18</v>
      </c>
    </row>
    <row r="52" spans="1:5" x14ac:dyDescent="0.25">
      <c r="A52" t="s">
        <v>20</v>
      </c>
      <c r="B52">
        <v>83</v>
      </c>
      <c r="D52" t="s">
        <v>14</v>
      </c>
      <c r="E52">
        <v>18</v>
      </c>
    </row>
    <row r="53" spans="1:5" x14ac:dyDescent="0.25">
      <c r="A53" t="s">
        <v>20</v>
      </c>
      <c r="B53">
        <v>84</v>
      </c>
      <c r="D53" t="s">
        <v>14</v>
      </c>
      <c r="E53">
        <v>19</v>
      </c>
    </row>
    <row r="54" spans="1:5" x14ac:dyDescent="0.25">
      <c r="A54" t="s">
        <v>20</v>
      </c>
      <c r="B54">
        <v>84</v>
      </c>
      <c r="D54" t="s">
        <v>14</v>
      </c>
      <c r="E54">
        <v>19</v>
      </c>
    </row>
    <row r="55" spans="1:5" x14ac:dyDescent="0.25">
      <c r="A55" t="s">
        <v>20</v>
      </c>
      <c r="B55">
        <v>85</v>
      </c>
      <c r="D55" t="s">
        <v>14</v>
      </c>
      <c r="E55">
        <v>19</v>
      </c>
    </row>
    <row r="56" spans="1:5" x14ac:dyDescent="0.25">
      <c r="A56" t="s">
        <v>20</v>
      </c>
      <c r="B56">
        <v>85</v>
      </c>
      <c r="D56" t="s">
        <v>14</v>
      </c>
      <c r="E56">
        <v>21</v>
      </c>
    </row>
    <row r="57" spans="1:5" x14ac:dyDescent="0.25">
      <c r="A57" t="s">
        <v>20</v>
      </c>
      <c r="B57">
        <v>85</v>
      </c>
      <c r="D57" t="s">
        <v>14</v>
      </c>
      <c r="E57">
        <v>21</v>
      </c>
    </row>
    <row r="58" spans="1:5" x14ac:dyDescent="0.25">
      <c r="A58" t="s">
        <v>20</v>
      </c>
      <c r="B58">
        <v>85</v>
      </c>
      <c r="D58" t="s">
        <v>14</v>
      </c>
      <c r="E58">
        <v>21</v>
      </c>
    </row>
    <row r="59" spans="1:5" x14ac:dyDescent="0.25">
      <c r="A59" t="s">
        <v>20</v>
      </c>
      <c r="B59">
        <v>85</v>
      </c>
      <c r="D59" t="s">
        <v>14</v>
      </c>
      <c r="E59">
        <v>22</v>
      </c>
    </row>
    <row r="60" spans="1:5" x14ac:dyDescent="0.25">
      <c r="A60" t="s">
        <v>20</v>
      </c>
      <c r="B60">
        <v>85</v>
      </c>
      <c r="D60" t="s">
        <v>14</v>
      </c>
      <c r="E60">
        <v>23</v>
      </c>
    </row>
    <row r="61" spans="1:5" x14ac:dyDescent="0.25">
      <c r="A61" t="s">
        <v>20</v>
      </c>
      <c r="B61">
        <v>86</v>
      </c>
      <c r="D61" t="s">
        <v>14</v>
      </c>
      <c r="E61">
        <v>24</v>
      </c>
    </row>
    <row r="62" spans="1:5" x14ac:dyDescent="0.25">
      <c r="A62" t="s">
        <v>20</v>
      </c>
      <c r="B62">
        <v>86</v>
      </c>
      <c r="D62" t="s">
        <v>14</v>
      </c>
      <c r="E62">
        <v>24</v>
      </c>
    </row>
    <row r="63" spans="1:5" x14ac:dyDescent="0.25">
      <c r="A63" t="s">
        <v>20</v>
      </c>
      <c r="B63">
        <v>86</v>
      </c>
      <c r="D63" t="s">
        <v>14</v>
      </c>
      <c r="E63">
        <v>24</v>
      </c>
    </row>
    <row r="64" spans="1:5" x14ac:dyDescent="0.25">
      <c r="A64" t="s">
        <v>20</v>
      </c>
      <c r="B64">
        <v>87</v>
      </c>
      <c r="D64" t="s">
        <v>14</v>
      </c>
      <c r="E64">
        <v>25</v>
      </c>
    </row>
    <row r="65" spans="1:5" x14ac:dyDescent="0.25">
      <c r="A65" t="s">
        <v>20</v>
      </c>
      <c r="B65">
        <v>87</v>
      </c>
      <c r="D65" t="s">
        <v>14</v>
      </c>
      <c r="E65">
        <v>25</v>
      </c>
    </row>
    <row r="66" spans="1:5" x14ac:dyDescent="0.25">
      <c r="A66" t="s">
        <v>20</v>
      </c>
      <c r="B66">
        <v>87</v>
      </c>
      <c r="D66" t="s">
        <v>14</v>
      </c>
      <c r="E66">
        <v>26</v>
      </c>
    </row>
    <row r="67" spans="1:5" x14ac:dyDescent="0.25">
      <c r="A67" t="s">
        <v>20</v>
      </c>
      <c r="B67">
        <v>88</v>
      </c>
      <c r="D67" t="s">
        <v>14</v>
      </c>
      <c r="E67">
        <v>26</v>
      </c>
    </row>
    <row r="68" spans="1:5" x14ac:dyDescent="0.25">
      <c r="A68" t="s">
        <v>20</v>
      </c>
      <c r="B68">
        <v>88</v>
      </c>
      <c r="D68" t="s">
        <v>14</v>
      </c>
      <c r="E68">
        <v>26</v>
      </c>
    </row>
    <row r="69" spans="1:5" x14ac:dyDescent="0.25">
      <c r="A69" t="s">
        <v>20</v>
      </c>
      <c r="B69">
        <v>88</v>
      </c>
      <c r="D69" t="s">
        <v>14</v>
      </c>
      <c r="E69">
        <v>27</v>
      </c>
    </row>
    <row r="70" spans="1:5" x14ac:dyDescent="0.25">
      <c r="A70" t="s">
        <v>20</v>
      </c>
      <c r="B70">
        <v>88</v>
      </c>
      <c r="D70" t="s">
        <v>14</v>
      </c>
      <c r="E70">
        <v>27</v>
      </c>
    </row>
    <row r="71" spans="1:5" x14ac:dyDescent="0.25">
      <c r="A71" t="s">
        <v>20</v>
      </c>
      <c r="B71">
        <v>89</v>
      </c>
      <c r="D71" t="s">
        <v>14</v>
      </c>
      <c r="E71">
        <v>29</v>
      </c>
    </row>
    <row r="72" spans="1:5" x14ac:dyDescent="0.25">
      <c r="A72" t="s">
        <v>20</v>
      </c>
      <c r="B72">
        <v>89</v>
      </c>
      <c r="D72" t="s">
        <v>14</v>
      </c>
      <c r="E72">
        <v>30</v>
      </c>
    </row>
    <row r="73" spans="1:5" x14ac:dyDescent="0.25">
      <c r="A73" t="s">
        <v>20</v>
      </c>
      <c r="B73">
        <v>91</v>
      </c>
      <c r="D73" t="s">
        <v>14</v>
      </c>
      <c r="E73">
        <v>30</v>
      </c>
    </row>
    <row r="74" spans="1:5" x14ac:dyDescent="0.25">
      <c r="A74" t="s">
        <v>20</v>
      </c>
      <c r="B74">
        <v>92</v>
      </c>
      <c r="D74" t="s">
        <v>14</v>
      </c>
      <c r="E74">
        <v>31</v>
      </c>
    </row>
    <row r="75" spans="1:5" x14ac:dyDescent="0.25">
      <c r="A75" t="s">
        <v>20</v>
      </c>
      <c r="B75">
        <v>92</v>
      </c>
      <c r="D75" t="s">
        <v>14</v>
      </c>
      <c r="E75">
        <v>31</v>
      </c>
    </row>
    <row r="76" spans="1:5" x14ac:dyDescent="0.25">
      <c r="A76" t="s">
        <v>20</v>
      </c>
      <c r="B76">
        <v>92</v>
      </c>
      <c r="D76" t="s">
        <v>14</v>
      </c>
      <c r="E76">
        <v>31</v>
      </c>
    </row>
    <row r="77" spans="1:5" x14ac:dyDescent="0.25">
      <c r="A77" t="s">
        <v>20</v>
      </c>
      <c r="B77">
        <v>92</v>
      </c>
      <c r="D77" t="s">
        <v>14</v>
      </c>
      <c r="E77">
        <v>31</v>
      </c>
    </row>
    <row r="78" spans="1:5" x14ac:dyDescent="0.25">
      <c r="A78" t="s">
        <v>20</v>
      </c>
      <c r="B78">
        <v>92</v>
      </c>
      <c r="D78" t="s">
        <v>14</v>
      </c>
      <c r="E78">
        <v>31</v>
      </c>
    </row>
    <row r="79" spans="1:5" x14ac:dyDescent="0.25">
      <c r="A79" t="s">
        <v>20</v>
      </c>
      <c r="B79">
        <v>93</v>
      </c>
      <c r="D79" t="s">
        <v>14</v>
      </c>
      <c r="E79">
        <v>32</v>
      </c>
    </row>
    <row r="80" spans="1:5" x14ac:dyDescent="0.25">
      <c r="A80" t="s">
        <v>20</v>
      </c>
      <c r="B80">
        <v>94</v>
      </c>
      <c r="D80" t="s">
        <v>14</v>
      </c>
      <c r="E80">
        <v>32</v>
      </c>
    </row>
    <row r="81" spans="1:5" x14ac:dyDescent="0.25">
      <c r="A81" t="s">
        <v>20</v>
      </c>
      <c r="B81">
        <v>94</v>
      </c>
      <c r="D81" t="s">
        <v>14</v>
      </c>
      <c r="E81">
        <v>33</v>
      </c>
    </row>
    <row r="82" spans="1:5" x14ac:dyDescent="0.25">
      <c r="A82" t="s">
        <v>20</v>
      </c>
      <c r="B82">
        <v>94</v>
      </c>
      <c r="D82" t="s">
        <v>14</v>
      </c>
      <c r="E82">
        <v>33</v>
      </c>
    </row>
    <row r="83" spans="1:5" x14ac:dyDescent="0.25">
      <c r="A83" t="s">
        <v>20</v>
      </c>
      <c r="B83">
        <v>95</v>
      </c>
      <c r="D83" t="s">
        <v>14</v>
      </c>
      <c r="E83">
        <v>33</v>
      </c>
    </row>
    <row r="84" spans="1:5" x14ac:dyDescent="0.25">
      <c r="A84" t="s">
        <v>20</v>
      </c>
      <c r="B84">
        <v>96</v>
      </c>
      <c r="D84" t="s">
        <v>14</v>
      </c>
      <c r="E84">
        <v>34</v>
      </c>
    </row>
    <row r="85" spans="1:5" x14ac:dyDescent="0.25">
      <c r="A85" t="s">
        <v>20</v>
      </c>
      <c r="B85">
        <v>96</v>
      </c>
      <c r="D85" t="s">
        <v>14</v>
      </c>
      <c r="E85">
        <v>35</v>
      </c>
    </row>
    <row r="86" spans="1:5" x14ac:dyDescent="0.25">
      <c r="A86" t="s">
        <v>20</v>
      </c>
      <c r="B86">
        <v>96</v>
      </c>
      <c r="D86" t="s">
        <v>14</v>
      </c>
      <c r="E86">
        <v>35</v>
      </c>
    </row>
    <row r="87" spans="1:5" x14ac:dyDescent="0.25">
      <c r="A87" t="s">
        <v>20</v>
      </c>
      <c r="B87">
        <v>97</v>
      </c>
      <c r="D87" t="s">
        <v>14</v>
      </c>
      <c r="E87">
        <v>35</v>
      </c>
    </row>
    <row r="88" spans="1:5" x14ac:dyDescent="0.25">
      <c r="A88" t="s">
        <v>20</v>
      </c>
      <c r="B88">
        <v>98</v>
      </c>
      <c r="D88" t="s">
        <v>14</v>
      </c>
      <c r="E88">
        <v>36</v>
      </c>
    </row>
    <row r="89" spans="1:5" x14ac:dyDescent="0.25">
      <c r="A89" t="s">
        <v>20</v>
      </c>
      <c r="B89">
        <v>98</v>
      </c>
      <c r="D89" t="s">
        <v>14</v>
      </c>
      <c r="E89">
        <v>37</v>
      </c>
    </row>
    <row r="90" spans="1:5" x14ac:dyDescent="0.25">
      <c r="A90" t="s">
        <v>20</v>
      </c>
      <c r="B90">
        <v>100</v>
      </c>
      <c r="D90" t="s">
        <v>14</v>
      </c>
      <c r="E90">
        <v>37</v>
      </c>
    </row>
    <row r="91" spans="1:5" x14ac:dyDescent="0.25">
      <c r="A91" t="s">
        <v>20</v>
      </c>
      <c r="B91">
        <v>100</v>
      </c>
      <c r="D91" t="s">
        <v>14</v>
      </c>
      <c r="E91">
        <v>37</v>
      </c>
    </row>
    <row r="92" spans="1:5" x14ac:dyDescent="0.25">
      <c r="A92" t="s">
        <v>20</v>
      </c>
      <c r="B92">
        <v>101</v>
      </c>
      <c r="D92" t="s">
        <v>14</v>
      </c>
      <c r="E92">
        <v>38</v>
      </c>
    </row>
    <row r="93" spans="1:5" x14ac:dyDescent="0.25">
      <c r="A93" t="s">
        <v>20</v>
      </c>
      <c r="B93">
        <v>101</v>
      </c>
      <c r="D93" t="s">
        <v>14</v>
      </c>
      <c r="E93">
        <v>38</v>
      </c>
    </row>
    <row r="94" spans="1:5" x14ac:dyDescent="0.25">
      <c r="A94" t="s">
        <v>20</v>
      </c>
      <c r="B94">
        <v>102</v>
      </c>
      <c r="D94" t="s">
        <v>14</v>
      </c>
      <c r="E94">
        <v>38</v>
      </c>
    </row>
    <row r="95" spans="1:5" x14ac:dyDescent="0.25">
      <c r="A95" t="s">
        <v>20</v>
      </c>
      <c r="B95">
        <v>102</v>
      </c>
      <c r="D95" t="s">
        <v>14</v>
      </c>
      <c r="E95">
        <v>39</v>
      </c>
    </row>
    <row r="96" spans="1:5" x14ac:dyDescent="0.25">
      <c r="A96" t="s">
        <v>20</v>
      </c>
      <c r="B96">
        <v>103</v>
      </c>
      <c r="D96" t="s">
        <v>14</v>
      </c>
      <c r="E96">
        <v>40</v>
      </c>
    </row>
    <row r="97" spans="1:5" x14ac:dyDescent="0.25">
      <c r="A97" t="s">
        <v>20</v>
      </c>
      <c r="B97">
        <v>103</v>
      </c>
      <c r="D97" t="s">
        <v>14</v>
      </c>
      <c r="E97">
        <v>40</v>
      </c>
    </row>
    <row r="98" spans="1:5" x14ac:dyDescent="0.25">
      <c r="A98" t="s">
        <v>20</v>
      </c>
      <c r="B98">
        <v>105</v>
      </c>
      <c r="D98" t="s">
        <v>14</v>
      </c>
      <c r="E98">
        <v>40</v>
      </c>
    </row>
    <row r="99" spans="1:5" x14ac:dyDescent="0.25">
      <c r="A99" t="s">
        <v>20</v>
      </c>
      <c r="B99">
        <v>106</v>
      </c>
      <c r="D99" t="s">
        <v>14</v>
      </c>
      <c r="E99">
        <v>41</v>
      </c>
    </row>
    <row r="100" spans="1:5" x14ac:dyDescent="0.25">
      <c r="A100" t="s">
        <v>20</v>
      </c>
      <c r="B100">
        <v>106</v>
      </c>
      <c r="D100" t="s">
        <v>14</v>
      </c>
      <c r="E100">
        <v>41</v>
      </c>
    </row>
    <row r="101" spans="1:5" x14ac:dyDescent="0.25">
      <c r="A101" t="s">
        <v>20</v>
      </c>
      <c r="B101">
        <v>107</v>
      </c>
      <c r="D101" t="s">
        <v>14</v>
      </c>
      <c r="E101">
        <v>42</v>
      </c>
    </row>
    <row r="102" spans="1:5" x14ac:dyDescent="0.25">
      <c r="A102" t="s">
        <v>20</v>
      </c>
      <c r="B102">
        <v>107</v>
      </c>
      <c r="D102" t="s">
        <v>14</v>
      </c>
      <c r="E102">
        <v>44</v>
      </c>
    </row>
    <row r="103" spans="1:5" x14ac:dyDescent="0.25">
      <c r="A103" t="s">
        <v>20</v>
      </c>
      <c r="B103">
        <v>107</v>
      </c>
      <c r="D103" t="s">
        <v>14</v>
      </c>
      <c r="E103">
        <v>44</v>
      </c>
    </row>
    <row r="104" spans="1:5" x14ac:dyDescent="0.25">
      <c r="A104" t="s">
        <v>20</v>
      </c>
      <c r="B104">
        <v>107</v>
      </c>
      <c r="D104" t="s">
        <v>14</v>
      </c>
      <c r="E104">
        <v>45</v>
      </c>
    </row>
    <row r="105" spans="1:5" x14ac:dyDescent="0.25">
      <c r="A105" t="s">
        <v>20</v>
      </c>
      <c r="B105">
        <v>107</v>
      </c>
      <c r="D105" t="s">
        <v>14</v>
      </c>
      <c r="E105">
        <v>46</v>
      </c>
    </row>
    <row r="106" spans="1:5" x14ac:dyDescent="0.25">
      <c r="A106" t="s">
        <v>20</v>
      </c>
      <c r="B106">
        <v>110</v>
      </c>
      <c r="D106" t="s">
        <v>14</v>
      </c>
      <c r="E106">
        <v>47</v>
      </c>
    </row>
    <row r="107" spans="1:5" x14ac:dyDescent="0.25">
      <c r="A107" t="s">
        <v>20</v>
      </c>
      <c r="B107">
        <v>110</v>
      </c>
      <c r="D107" t="s">
        <v>14</v>
      </c>
      <c r="E107">
        <v>48</v>
      </c>
    </row>
    <row r="108" spans="1:5" x14ac:dyDescent="0.25">
      <c r="A108" t="s">
        <v>20</v>
      </c>
      <c r="B108">
        <v>110</v>
      </c>
      <c r="D108" t="s">
        <v>14</v>
      </c>
      <c r="E108">
        <v>49</v>
      </c>
    </row>
    <row r="109" spans="1:5" x14ac:dyDescent="0.25">
      <c r="A109" t="s">
        <v>20</v>
      </c>
      <c r="B109">
        <v>110</v>
      </c>
      <c r="D109" t="s">
        <v>14</v>
      </c>
      <c r="E109">
        <v>49</v>
      </c>
    </row>
    <row r="110" spans="1:5" x14ac:dyDescent="0.25">
      <c r="A110" t="s">
        <v>20</v>
      </c>
      <c r="B110">
        <v>111</v>
      </c>
      <c r="D110" t="s">
        <v>14</v>
      </c>
      <c r="E110">
        <v>52</v>
      </c>
    </row>
    <row r="111" spans="1:5" x14ac:dyDescent="0.25">
      <c r="A111" t="s">
        <v>20</v>
      </c>
      <c r="B111">
        <v>112</v>
      </c>
      <c r="D111" t="s">
        <v>14</v>
      </c>
      <c r="E111">
        <v>53</v>
      </c>
    </row>
    <row r="112" spans="1:5" x14ac:dyDescent="0.25">
      <c r="A112" t="s">
        <v>20</v>
      </c>
      <c r="B112">
        <v>112</v>
      </c>
      <c r="D112" t="s">
        <v>14</v>
      </c>
      <c r="E112">
        <v>54</v>
      </c>
    </row>
    <row r="113" spans="1:5" x14ac:dyDescent="0.25">
      <c r="A113" t="s">
        <v>20</v>
      </c>
      <c r="B113">
        <v>112</v>
      </c>
      <c r="D113" t="s">
        <v>14</v>
      </c>
      <c r="E113">
        <v>55</v>
      </c>
    </row>
    <row r="114" spans="1:5" x14ac:dyDescent="0.25">
      <c r="A114" t="s">
        <v>20</v>
      </c>
      <c r="B114">
        <v>113</v>
      </c>
      <c r="D114" t="s">
        <v>14</v>
      </c>
      <c r="E114">
        <v>55</v>
      </c>
    </row>
    <row r="115" spans="1:5" x14ac:dyDescent="0.25">
      <c r="A115" t="s">
        <v>20</v>
      </c>
      <c r="B115">
        <v>113</v>
      </c>
      <c r="D115" t="s">
        <v>14</v>
      </c>
      <c r="E115">
        <v>56</v>
      </c>
    </row>
    <row r="116" spans="1:5" x14ac:dyDescent="0.25">
      <c r="A116" t="s">
        <v>20</v>
      </c>
      <c r="B116">
        <v>114</v>
      </c>
      <c r="D116" t="s">
        <v>14</v>
      </c>
      <c r="E116">
        <v>56</v>
      </c>
    </row>
    <row r="117" spans="1:5" x14ac:dyDescent="0.25">
      <c r="A117" t="s">
        <v>20</v>
      </c>
      <c r="B117">
        <v>114</v>
      </c>
      <c r="D117" t="s">
        <v>14</v>
      </c>
      <c r="E117">
        <v>57</v>
      </c>
    </row>
    <row r="118" spans="1:5" x14ac:dyDescent="0.25">
      <c r="A118" t="s">
        <v>20</v>
      </c>
      <c r="B118">
        <v>114</v>
      </c>
      <c r="D118" t="s">
        <v>14</v>
      </c>
      <c r="E118">
        <v>57</v>
      </c>
    </row>
    <row r="119" spans="1:5" x14ac:dyDescent="0.25">
      <c r="A119" t="s">
        <v>20</v>
      </c>
      <c r="B119">
        <v>115</v>
      </c>
      <c r="D119" t="s">
        <v>14</v>
      </c>
      <c r="E119">
        <v>58</v>
      </c>
    </row>
    <row r="120" spans="1:5" x14ac:dyDescent="0.25">
      <c r="A120" t="s">
        <v>20</v>
      </c>
      <c r="B120">
        <v>116</v>
      </c>
      <c r="D120" t="s">
        <v>14</v>
      </c>
      <c r="E120">
        <v>60</v>
      </c>
    </row>
    <row r="121" spans="1:5" x14ac:dyDescent="0.25">
      <c r="A121" t="s">
        <v>20</v>
      </c>
      <c r="B121">
        <v>116</v>
      </c>
      <c r="D121" t="s">
        <v>14</v>
      </c>
      <c r="E121">
        <v>62</v>
      </c>
    </row>
    <row r="122" spans="1:5" x14ac:dyDescent="0.25">
      <c r="A122" t="s">
        <v>20</v>
      </c>
      <c r="B122">
        <v>117</v>
      </c>
      <c r="D122" t="s">
        <v>14</v>
      </c>
      <c r="E122">
        <v>62</v>
      </c>
    </row>
    <row r="123" spans="1:5" x14ac:dyDescent="0.25">
      <c r="A123" t="s">
        <v>20</v>
      </c>
      <c r="B123">
        <v>117</v>
      </c>
      <c r="D123" t="s">
        <v>14</v>
      </c>
      <c r="E123">
        <v>63</v>
      </c>
    </row>
    <row r="124" spans="1:5" x14ac:dyDescent="0.25">
      <c r="A124" t="s">
        <v>20</v>
      </c>
      <c r="B124">
        <v>119</v>
      </c>
      <c r="D124" t="s">
        <v>14</v>
      </c>
      <c r="E124">
        <v>63</v>
      </c>
    </row>
    <row r="125" spans="1:5" x14ac:dyDescent="0.25">
      <c r="A125" t="s">
        <v>20</v>
      </c>
      <c r="B125">
        <v>121</v>
      </c>
      <c r="D125" t="s">
        <v>14</v>
      </c>
      <c r="E125">
        <v>64</v>
      </c>
    </row>
    <row r="126" spans="1:5" x14ac:dyDescent="0.25">
      <c r="A126" t="s">
        <v>20</v>
      </c>
      <c r="B126">
        <v>121</v>
      </c>
      <c r="D126" t="s">
        <v>14</v>
      </c>
      <c r="E126">
        <v>64</v>
      </c>
    </row>
    <row r="127" spans="1:5" x14ac:dyDescent="0.25">
      <c r="A127" t="s">
        <v>20</v>
      </c>
      <c r="B127">
        <v>121</v>
      </c>
      <c r="D127" t="s">
        <v>14</v>
      </c>
      <c r="E127">
        <v>64</v>
      </c>
    </row>
    <row r="128" spans="1:5" x14ac:dyDescent="0.25">
      <c r="A128" t="s">
        <v>20</v>
      </c>
      <c r="B128">
        <v>122</v>
      </c>
      <c r="D128" t="s">
        <v>14</v>
      </c>
      <c r="E128">
        <v>64</v>
      </c>
    </row>
    <row r="129" spans="1:5" x14ac:dyDescent="0.25">
      <c r="A129" t="s">
        <v>20</v>
      </c>
      <c r="B129">
        <v>122</v>
      </c>
      <c r="D129" t="s">
        <v>14</v>
      </c>
      <c r="E129">
        <v>65</v>
      </c>
    </row>
    <row r="130" spans="1:5" x14ac:dyDescent="0.25">
      <c r="A130" t="s">
        <v>20</v>
      </c>
      <c r="B130">
        <v>122</v>
      </c>
      <c r="D130" t="s">
        <v>14</v>
      </c>
      <c r="E130">
        <v>65</v>
      </c>
    </row>
    <row r="131" spans="1:5" x14ac:dyDescent="0.25">
      <c r="A131" t="s">
        <v>20</v>
      </c>
      <c r="B131">
        <v>122</v>
      </c>
      <c r="D131" t="s">
        <v>14</v>
      </c>
      <c r="E131">
        <v>67</v>
      </c>
    </row>
    <row r="132" spans="1:5" x14ac:dyDescent="0.25">
      <c r="A132" t="s">
        <v>20</v>
      </c>
      <c r="B132">
        <v>123</v>
      </c>
      <c r="D132" t="s">
        <v>14</v>
      </c>
      <c r="E132">
        <v>67</v>
      </c>
    </row>
    <row r="133" spans="1:5" x14ac:dyDescent="0.25">
      <c r="A133" t="s">
        <v>20</v>
      </c>
      <c r="B133">
        <v>123</v>
      </c>
      <c r="D133" t="s">
        <v>14</v>
      </c>
      <c r="E133">
        <v>67</v>
      </c>
    </row>
    <row r="134" spans="1:5" x14ac:dyDescent="0.25">
      <c r="A134" t="s">
        <v>20</v>
      </c>
      <c r="B134">
        <v>123</v>
      </c>
      <c r="D134" t="s">
        <v>14</v>
      </c>
      <c r="E134">
        <v>67</v>
      </c>
    </row>
    <row r="135" spans="1:5" x14ac:dyDescent="0.25">
      <c r="A135" t="s">
        <v>20</v>
      </c>
      <c r="B135">
        <v>125</v>
      </c>
      <c r="D135" t="s">
        <v>14</v>
      </c>
      <c r="E135">
        <v>67</v>
      </c>
    </row>
    <row r="136" spans="1:5" x14ac:dyDescent="0.25">
      <c r="A136" t="s">
        <v>20</v>
      </c>
      <c r="B136">
        <v>126</v>
      </c>
      <c r="D136" t="s">
        <v>14</v>
      </c>
      <c r="E136">
        <v>67</v>
      </c>
    </row>
    <row r="137" spans="1:5" x14ac:dyDescent="0.25">
      <c r="A137" t="s">
        <v>20</v>
      </c>
      <c r="B137">
        <v>126</v>
      </c>
      <c r="D137" t="s">
        <v>14</v>
      </c>
      <c r="E137">
        <v>67</v>
      </c>
    </row>
    <row r="138" spans="1:5" x14ac:dyDescent="0.25">
      <c r="A138" t="s">
        <v>20</v>
      </c>
      <c r="B138">
        <v>126</v>
      </c>
      <c r="D138" t="s">
        <v>14</v>
      </c>
      <c r="E138">
        <v>70</v>
      </c>
    </row>
    <row r="139" spans="1:5" x14ac:dyDescent="0.25">
      <c r="A139" t="s">
        <v>20</v>
      </c>
      <c r="B139">
        <v>126</v>
      </c>
      <c r="D139" t="s">
        <v>14</v>
      </c>
      <c r="E139">
        <v>71</v>
      </c>
    </row>
    <row r="140" spans="1:5" x14ac:dyDescent="0.25">
      <c r="A140" t="s">
        <v>20</v>
      </c>
      <c r="B140">
        <v>126</v>
      </c>
      <c r="D140" t="s">
        <v>14</v>
      </c>
      <c r="E140">
        <v>73</v>
      </c>
    </row>
    <row r="141" spans="1:5" x14ac:dyDescent="0.25">
      <c r="A141" t="s">
        <v>20</v>
      </c>
      <c r="B141">
        <v>127</v>
      </c>
      <c r="D141" t="s">
        <v>14</v>
      </c>
      <c r="E141">
        <v>73</v>
      </c>
    </row>
    <row r="142" spans="1:5" x14ac:dyDescent="0.25">
      <c r="A142" t="s">
        <v>20</v>
      </c>
      <c r="B142">
        <v>127</v>
      </c>
      <c r="D142" t="s">
        <v>14</v>
      </c>
      <c r="E142">
        <v>75</v>
      </c>
    </row>
    <row r="143" spans="1:5" x14ac:dyDescent="0.25">
      <c r="A143" t="s">
        <v>20</v>
      </c>
      <c r="B143">
        <v>128</v>
      </c>
      <c r="D143" t="s">
        <v>14</v>
      </c>
      <c r="E143">
        <v>75</v>
      </c>
    </row>
    <row r="144" spans="1:5" x14ac:dyDescent="0.25">
      <c r="A144" t="s">
        <v>20</v>
      </c>
      <c r="B144">
        <v>128</v>
      </c>
      <c r="D144" t="s">
        <v>14</v>
      </c>
      <c r="E144">
        <v>75</v>
      </c>
    </row>
    <row r="145" spans="1:5" x14ac:dyDescent="0.25">
      <c r="A145" t="s">
        <v>20</v>
      </c>
      <c r="B145">
        <v>129</v>
      </c>
      <c r="D145" t="s">
        <v>14</v>
      </c>
      <c r="E145">
        <v>75</v>
      </c>
    </row>
    <row r="146" spans="1:5" x14ac:dyDescent="0.25">
      <c r="A146" t="s">
        <v>20</v>
      </c>
      <c r="B146">
        <v>129</v>
      </c>
      <c r="D146" t="s">
        <v>14</v>
      </c>
      <c r="E146">
        <v>76</v>
      </c>
    </row>
    <row r="147" spans="1:5" x14ac:dyDescent="0.25">
      <c r="A147" t="s">
        <v>20</v>
      </c>
      <c r="B147">
        <v>130</v>
      </c>
      <c r="D147" t="s">
        <v>14</v>
      </c>
      <c r="E147">
        <v>77</v>
      </c>
    </row>
    <row r="148" spans="1:5" x14ac:dyDescent="0.25">
      <c r="A148" t="s">
        <v>20</v>
      </c>
      <c r="B148">
        <v>130</v>
      </c>
      <c r="D148" t="s">
        <v>14</v>
      </c>
      <c r="E148">
        <v>77</v>
      </c>
    </row>
    <row r="149" spans="1:5" x14ac:dyDescent="0.25">
      <c r="A149" t="s">
        <v>20</v>
      </c>
      <c r="B149">
        <v>131</v>
      </c>
      <c r="D149" t="s">
        <v>14</v>
      </c>
      <c r="E149">
        <v>77</v>
      </c>
    </row>
    <row r="150" spans="1:5" x14ac:dyDescent="0.25">
      <c r="A150" t="s">
        <v>20</v>
      </c>
      <c r="B150">
        <v>131</v>
      </c>
      <c r="D150" t="s">
        <v>14</v>
      </c>
      <c r="E150">
        <v>78</v>
      </c>
    </row>
    <row r="151" spans="1:5" x14ac:dyDescent="0.25">
      <c r="A151" t="s">
        <v>20</v>
      </c>
      <c r="B151">
        <v>131</v>
      </c>
      <c r="D151" t="s">
        <v>14</v>
      </c>
      <c r="E151">
        <v>78</v>
      </c>
    </row>
    <row r="152" spans="1:5" x14ac:dyDescent="0.25">
      <c r="A152" t="s">
        <v>20</v>
      </c>
      <c r="B152">
        <v>131</v>
      </c>
      <c r="D152" t="s">
        <v>14</v>
      </c>
      <c r="E152">
        <v>79</v>
      </c>
    </row>
    <row r="153" spans="1:5" x14ac:dyDescent="0.25">
      <c r="A153" t="s">
        <v>20</v>
      </c>
      <c r="B153">
        <v>131</v>
      </c>
      <c r="D153" t="s">
        <v>14</v>
      </c>
      <c r="E153">
        <v>80</v>
      </c>
    </row>
    <row r="154" spans="1:5" x14ac:dyDescent="0.25">
      <c r="A154" t="s">
        <v>20</v>
      </c>
      <c r="B154">
        <v>132</v>
      </c>
      <c r="D154" t="s">
        <v>14</v>
      </c>
      <c r="E154">
        <v>80</v>
      </c>
    </row>
    <row r="155" spans="1:5" x14ac:dyDescent="0.25">
      <c r="A155" t="s">
        <v>20</v>
      </c>
      <c r="B155">
        <v>132</v>
      </c>
      <c r="D155" t="s">
        <v>14</v>
      </c>
      <c r="E155">
        <v>82</v>
      </c>
    </row>
    <row r="156" spans="1:5" x14ac:dyDescent="0.25">
      <c r="A156" t="s">
        <v>20</v>
      </c>
      <c r="B156">
        <v>132</v>
      </c>
      <c r="D156" t="s">
        <v>14</v>
      </c>
      <c r="E156">
        <v>83</v>
      </c>
    </row>
    <row r="157" spans="1:5" x14ac:dyDescent="0.25">
      <c r="A157" t="s">
        <v>20</v>
      </c>
      <c r="B157">
        <v>133</v>
      </c>
      <c r="D157" t="s">
        <v>14</v>
      </c>
      <c r="E157">
        <v>83</v>
      </c>
    </row>
    <row r="158" spans="1:5" x14ac:dyDescent="0.25">
      <c r="A158" t="s">
        <v>20</v>
      </c>
      <c r="B158">
        <v>133</v>
      </c>
      <c r="D158" t="s">
        <v>14</v>
      </c>
      <c r="E158">
        <v>84</v>
      </c>
    </row>
    <row r="159" spans="1:5" x14ac:dyDescent="0.25">
      <c r="A159" t="s">
        <v>20</v>
      </c>
      <c r="B159">
        <v>133</v>
      </c>
      <c r="D159" t="s">
        <v>14</v>
      </c>
      <c r="E159">
        <v>86</v>
      </c>
    </row>
    <row r="160" spans="1:5" x14ac:dyDescent="0.25">
      <c r="A160" t="s">
        <v>20</v>
      </c>
      <c r="B160">
        <v>134</v>
      </c>
      <c r="D160" t="s">
        <v>14</v>
      </c>
      <c r="E160">
        <v>86</v>
      </c>
    </row>
    <row r="161" spans="1:5" x14ac:dyDescent="0.25">
      <c r="A161" t="s">
        <v>20</v>
      </c>
      <c r="B161">
        <v>134</v>
      </c>
      <c r="D161" t="s">
        <v>14</v>
      </c>
      <c r="E161">
        <v>86</v>
      </c>
    </row>
    <row r="162" spans="1:5" x14ac:dyDescent="0.25">
      <c r="A162" t="s">
        <v>20</v>
      </c>
      <c r="B162">
        <v>134</v>
      </c>
      <c r="D162" t="s">
        <v>14</v>
      </c>
      <c r="E162">
        <v>87</v>
      </c>
    </row>
    <row r="163" spans="1:5" x14ac:dyDescent="0.25">
      <c r="A163" t="s">
        <v>20</v>
      </c>
      <c r="B163">
        <v>135</v>
      </c>
      <c r="D163" t="s">
        <v>14</v>
      </c>
      <c r="E163">
        <v>88</v>
      </c>
    </row>
    <row r="164" spans="1:5" x14ac:dyDescent="0.25">
      <c r="A164" t="s">
        <v>20</v>
      </c>
      <c r="B164">
        <v>135</v>
      </c>
      <c r="D164" t="s">
        <v>14</v>
      </c>
      <c r="E164">
        <v>91</v>
      </c>
    </row>
    <row r="165" spans="1:5" x14ac:dyDescent="0.25">
      <c r="A165" t="s">
        <v>20</v>
      </c>
      <c r="B165">
        <v>135</v>
      </c>
      <c r="D165" t="s">
        <v>14</v>
      </c>
      <c r="E165">
        <v>92</v>
      </c>
    </row>
    <row r="166" spans="1:5" x14ac:dyDescent="0.25">
      <c r="A166" t="s">
        <v>20</v>
      </c>
      <c r="B166">
        <v>136</v>
      </c>
      <c r="D166" t="s">
        <v>14</v>
      </c>
      <c r="E166">
        <v>92</v>
      </c>
    </row>
    <row r="167" spans="1:5" x14ac:dyDescent="0.25">
      <c r="A167" t="s">
        <v>20</v>
      </c>
      <c r="B167">
        <v>137</v>
      </c>
      <c r="D167" t="s">
        <v>14</v>
      </c>
      <c r="E167">
        <v>92</v>
      </c>
    </row>
    <row r="168" spans="1:5" x14ac:dyDescent="0.25">
      <c r="A168" t="s">
        <v>20</v>
      </c>
      <c r="B168">
        <v>137</v>
      </c>
      <c r="D168" t="s">
        <v>14</v>
      </c>
      <c r="E168">
        <v>94</v>
      </c>
    </row>
    <row r="169" spans="1:5" x14ac:dyDescent="0.25">
      <c r="A169" t="s">
        <v>20</v>
      </c>
      <c r="B169">
        <v>138</v>
      </c>
      <c r="D169" t="s">
        <v>14</v>
      </c>
      <c r="E169">
        <v>94</v>
      </c>
    </row>
    <row r="170" spans="1:5" x14ac:dyDescent="0.25">
      <c r="A170" t="s">
        <v>20</v>
      </c>
      <c r="B170">
        <v>138</v>
      </c>
      <c r="D170" t="s">
        <v>14</v>
      </c>
      <c r="E170">
        <v>100</v>
      </c>
    </row>
    <row r="171" spans="1:5" x14ac:dyDescent="0.25">
      <c r="A171" t="s">
        <v>20</v>
      </c>
      <c r="B171">
        <v>138</v>
      </c>
      <c r="D171" t="s">
        <v>14</v>
      </c>
      <c r="E171">
        <v>101</v>
      </c>
    </row>
    <row r="172" spans="1:5" x14ac:dyDescent="0.25">
      <c r="A172" t="s">
        <v>20</v>
      </c>
      <c r="B172">
        <v>139</v>
      </c>
      <c r="D172" t="s">
        <v>14</v>
      </c>
      <c r="E172">
        <v>102</v>
      </c>
    </row>
    <row r="173" spans="1:5" x14ac:dyDescent="0.25">
      <c r="A173" t="s">
        <v>20</v>
      </c>
      <c r="B173">
        <v>139</v>
      </c>
      <c r="D173" t="s">
        <v>14</v>
      </c>
      <c r="E173">
        <v>104</v>
      </c>
    </row>
    <row r="174" spans="1:5" x14ac:dyDescent="0.25">
      <c r="A174" t="s">
        <v>20</v>
      </c>
      <c r="B174">
        <v>140</v>
      </c>
      <c r="D174" t="s">
        <v>14</v>
      </c>
      <c r="E174">
        <v>105</v>
      </c>
    </row>
    <row r="175" spans="1:5" x14ac:dyDescent="0.25">
      <c r="A175" t="s">
        <v>20</v>
      </c>
      <c r="B175">
        <v>140</v>
      </c>
      <c r="D175" t="s">
        <v>14</v>
      </c>
      <c r="E175">
        <v>105</v>
      </c>
    </row>
    <row r="176" spans="1:5" x14ac:dyDescent="0.25">
      <c r="A176" t="s">
        <v>20</v>
      </c>
      <c r="B176">
        <v>140</v>
      </c>
      <c r="D176" t="s">
        <v>14</v>
      </c>
      <c r="E176">
        <v>106</v>
      </c>
    </row>
    <row r="177" spans="1:5" x14ac:dyDescent="0.25">
      <c r="A177" t="s">
        <v>20</v>
      </c>
      <c r="B177">
        <v>142</v>
      </c>
      <c r="D177" t="s">
        <v>14</v>
      </c>
      <c r="E177">
        <v>107</v>
      </c>
    </row>
    <row r="178" spans="1:5" x14ac:dyDescent="0.25">
      <c r="A178" t="s">
        <v>20</v>
      </c>
      <c r="B178">
        <v>142</v>
      </c>
      <c r="D178" t="s">
        <v>14</v>
      </c>
      <c r="E178">
        <v>108</v>
      </c>
    </row>
    <row r="179" spans="1:5" x14ac:dyDescent="0.25">
      <c r="A179" t="s">
        <v>20</v>
      </c>
      <c r="B179">
        <v>142</v>
      </c>
      <c r="D179" t="s">
        <v>14</v>
      </c>
      <c r="E179">
        <v>111</v>
      </c>
    </row>
    <row r="180" spans="1:5" x14ac:dyDescent="0.25">
      <c r="A180" t="s">
        <v>20</v>
      </c>
      <c r="B180">
        <v>142</v>
      </c>
      <c r="D180" t="s">
        <v>14</v>
      </c>
      <c r="E180">
        <v>112</v>
      </c>
    </row>
    <row r="181" spans="1:5" x14ac:dyDescent="0.25">
      <c r="A181" t="s">
        <v>20</v>
      </c>
      <c r="B181">
        <v>143</v>
      </c>
      <c r="D181" t="s">
        <v>14</v>
      </c>
      <c r="E181">
        <v>112</v>
      </c>
    </row>
    <row r="182" spans="1:5" x14ac:dyDescent="0.25">
      <c r="A182" t="s">
        <v>20</v>
      </c>
      <c r="B182">
        <v>144</v>
      </c>
      <c r="D182" t="s">
        <v>14</v>
      </c>
      <c r="E182">
        <v>113</v>
      </c>
    </row>
    <row r="183" spans="1:5" x14ac:dyDescent="0.25">
      <c r="A183" t="s">
        <v>20</v>
      </c>
      <c r="B183">
        <v>144</v>
      </c>
      <c r="D183" t="s">
        <v>14</v>
      </c>
      <c r="E183">
        <v>114</v>
      </c>
    </row>
    <row r="184" spans="1:5" x14ac:dyDescent="0.25">
      <c r="A184" t="s">
        <v>20</v>
      </c>
      <c r="B184">
        <v>144</v>
      </c>
      <c r="D184" t="s">
        <v>14</v>
      </c>
      <c r="E184">
        <v>115</v>
      </c>
    </row>
    <row r="185" spans="1:5" x14ac:dyDescent="0.25">
      <c r="A185" t="s">
        <v>20</v>
      </c>
      <c r="B185">
        <v>144</v>
      </c>
      <c r="D185" t="s">
        <v>14</v>
      </c>
      <c r="E185">
        <v>117</v>
      </c>
    </row>
    <row r="186" spans="1:5" x14ac:dyDescent="0.25">
      <c r="A186" t="s">
        <v>20</v>
      </c>
      <c r="B186">
        <v>146</v>
      </c>
      <c r="D186" t="s">
        <v>14</v>
      </c>
      <c r="E186">
        <v>118</v>
      </c>
    </row>
    <row r="187" spans="1:5" x14ac:dyDescent="0.25">
      <c r="A187" t="s">
        <v>20</v>
      </c>
      <c r="B187">
        <v>147</v>
      </c>
      <c r="D187" t="s">
        <v>14</v>
      </c>
      <c r="E187">
        <v>120</v>
      </c>
    </row>
    <row r="188" spans="1:5" x14ac:dyDescent="0.25">
      <c r="A188" t="s">
        <v>20</v>
      </c>
      <c r="B188">
        <v>147</v>
      </c>
      <c r="D188" t="s">
        <v>14</v>
      </c>
      <c r="E188">
        <v>120</v>
      </c>
    </row>
    <row r="189" spans="1:5" x14ac:dyDescent="0.25">
      <c r="A189" t="s">
        <v>20</v>
      </c>
      <c r="B189">
        <v>147</v>
      </c>
      <c r="D189" t="s">
        <v>14</v>
      </c>
      <c r="E189">
        <v>121</v>
      </c>
    </row>
    <row r="190" spans="1:5" x14ac:dyDescent="0.25">
      <c r="A190" t="s">
        <v>20</v>
      </c>
      <c r="B190">
        <v>148</v>
      </c>
      <c r="D190" t="s">
        <v>14</v>
      </c>
      <c r="E190">
        <v>127</v>
      </c>
    </row>
    <row r="191" spans="1:5" x14ac:dyDescent="0.25">
      <c r="A191" t="s">
        <v>20</v>
      </c>
      <c r="B191">
        <v>148</v>
      </c>
      <c r="D191" t="s">
        <v>14</v>
      </c>
      <c r="E191">
        <v>128</v>
      </c>
    </row>
    <row r="192" spans="1:5" x14ac:dyDescent="0.25">
      <c r="A192" t="s">
        <v>20</v>
      </c>
      <c r="B192">
        <v>149</v>
      </c>
      <c r="D192" t="s">
        <v>14</v>
      </c>
      <c r="E192">
        <v>130</v>
      </c>
    </row>
    <row r="193" spans="1:5" x14ac:dyDescent="0.25">
      <c r="A193" t="s">
        <v>20</v>
      </c>
      <c r="B193">
        <v>149</v>
      </c>
      <c r="D193" t="s">
        <v>14</v>
      </c>
      <c r="E193">
        <v>131</v>
      </c>
    </row>
    <row r="194" spans="1:5" x14ac:dyDescent="0.25">
      <c r="A194" t="s">
        <v>20</v>
      </c>
      <c r="B194">
        <v>150</v>
      </c>
      <c r="D194" t="s">
        <v>14</v>
      </c>
      <c r="E194">
        <v>132</v>
      </c>
    </row>
    <row r="195" spans="1:5" x14ac:dyDescent="0.25">
      <c r="A195" t="s">
        <v>20</v>
      </c>
      <c r="B195">
        <v>150</v>
      </c>
      <c r="D195" t="s">
        <v>14</v>
      </c>
      <c r="E195">
        <v>133</v>
      </c>
    </row>
    <row r="196" spans="1:5" x14ac:dyDescent="0.25">
      <c r="A196" t="s">
        <v>20</v>
      </c>
      <c r="B196">
        <v>154</v>
      </c>
      <c r="D196" t="s">
        <v>14</v>
      </c>
      <c r="E196">
        <v>133</v>
      </c>
    </row>
    <row r="197" spans="1:5" x14ac:dyDescent="0.25">
      <c r="A197" t="s">
        <v>20</v>
      </c>
      <c r="B197">
        <v>154</v>
      </c>
      <c r="D197" t="s">
        <v>14</v>
      </c>
      <c r="E197">
        <v>136</v>
      </c>
    </row>
    <row r="198" spans="1:5" x14ac:dyDescent="0.25">
      <c r="A198" t="s">
        <v>20</v>
      </c>
      <c r="B198">
        <v>154</v>
      </c>
      <c r="D198" t="s">
        <v>14</v>
      </c>
      <c r="E198">
        <v>137</v>
      </c>
    </row>
    <row r="199" spans="1:5" x14ac:dyDescent="0.25">
      <c r="A199" t="s">
        <v>20</v>
      </c>
      <c r="B199">
        <v>154</v>
      </c>
      <c r="D199" t="s">
        <v>14</v>
      </c>
      <c r="E199">
        <v>141</v>
      </c>
    </row>
    <row r="200" spans="1:5" x14ac:dyDescent="0.25">
      <c r="A200" t="s">
        <v>20</v>
      </c>
      <c r="B200">
        <v>155</v>
      </c>
      <c r="D200" t="s">
        <v>14</v>
      </c>
      <c r="E200">
        <v>143</v>
      </c>
    </row>
    <row r="201" spans="1:5" x14ac:dyDescent="0.25">
      <c r="A201" t="s">
        <v>20</v>
      </c>
      <c r="B201">
        <v>155</v>
      </c>
      <c r="D201" t="s">
        <v>14</v>
      </c>
      <c r="E201">
        <v>147</v>
      </c>
    </row>
    <row r="202" spans="1:5" x14ac:dyDescent="0.25">
      <c r="A202" t="s">
        <v>20</v>
      </c>
      <c r="B202">
        <v>155</v>
      </c>
      <c r="D202" t="s">
        <v>14</v>
      </c>
      <c r="E202">
        <v>151</v>
      </c>
    </row>
    <row r="203" spans="1:5" x14ac:dyDescent="0.25">
      <c r="A203" t="s">
        <v>20</v>
      </c>
      <c r="B203">
        <v>155</v>
      </c>
      <c r="D203" t="s">
        <v>14</v>
      </c>
      <c r="E203">
        <v>154</v>
      </c>
    </row>
    <row r="204" spans="1:5" x14ac:dyDescent="0.25">
      <c r="A204" t="s">
        <v>20</v>
      </c>
      <c r="B204">
        <v>156</v>
      </c>
      <c r="D204" t="s">
        <v>14</v>
      </c>
      <c r="E204">
        <v>156</v>
      </c>
    </row>
    <row r="205" spans="1:5" x14ac:dyDescent="0.25">
      <c r="A205" t="s">
        <v>20</v>
      </c>
      <c r="B205">
        <v>156</v>
      </c>
      <c r="D205" t="s">
        <v>14</v>
      </c>
      <c r="E205">
        <v>157</v>
      </c>
    </row>
    <row r="206" spans="1:5" x14ac:dyDescent="0.25">
      <c r="A206" t="s">
        <v>20</v>
      </c>
      <c r="B206">
        <v>157</v>
      </c>
      <c r="D206" t="s">
        <v>14</v>
      </c>
      <c r="E206">
        <v>162</v>
      </c>
    </row>
    <row r="207" spans="1:5" x14ac:dyDescent="0.25">
      <c r="A207" t="s">
        <v>20</v>
      </c>
      <c r="B207">
        <v>157</v>
      </c>
      <c r="D207" t="s">
        <v>14</v>
      </c>
      <c r="E207">
        <v>168</v>
      </c>
    </row>
    <row r="208" spans="1:5" x14ac:dyDescent="0.25">
      <c r="A208" t="s">
        <v>20</v>
      </c>
      <c r="B208">
        <v>157</v>
      </c>
      <c r="D208" t="s">
        <v>14</v>
      </c>
      <c r="E208">
        <v>180</v>
      </c>
    </row>
    <row r="209" spans="1:5" x14ac:dyDescent="0.25">
      <c r="A209" t="s">
        <v>20</v>
      </c>
      <c r="B209">
        <v>157</v>
      </c>
      <c r="D209" t="s">
        <v>14</v>
      </c>
      <c r="E209">
        <v>181</v>
      </c>
    </row>
    <row r="210" spans="1:5" x14ac:dyDescent="0.25">
      <c r="A210" t="s">
        <v>20</v>
      </c>
      <c r="B210">
        <v>157</v>
      </c>
      <c r="D210" t="s">
        <v>14</v>
      </c>
      <c r="E210">
        <v>183</v>
      </c>
    </row>
    <row r="211" spans="1:5" x14ac:dyDescent="0.25">
      <c r="A211" t="s">
        <v>20</v>
      </c>
      <c r="B211">
        <v>158</v>
      </c>
      <c r="D211" t="s">
        <v>14</v>
      </c>
      <c r="E211">
        <v>186</v>
      </c>
    </row>
    <row r="212" spans="1:5" x14ac:dyDescent="0.25">
      <c r="A212" t="s">
        <v>20</v>
      </c>
      <c r="B212">
        <v>158</v>
      </c>
      <c r="D212" t="s">
        <v>14</v>
      </c>
      <c r="E212">
        <v>191</v>
      </c>
    </row>
    <row r="213" spans="1:5" x14ac:dyDescent="0.25">
      <c r="A213" t="s">
        <v>20</v>
      </c>
      <c r="B213">
        <v>159</v>
      </c>
      <c r="D213" t="s">
        <v>14</v>
      </c>
      <c r="E213">
        <v>191</v>
      </c>
    </row>
    <row r="214" spans="1:5" x14ac:dyDescent="0.25">
      <c r="A214" t="s">
        <v>20</v>
      </c>
      <c r="B214">
        <v>159</v>
      </c>
      <c r="D214" t="s">
        <v>14</v>
      </c>
      <c r="E214">
        <v>200</v>
      </c>
    </row>
    <row r="215" spans="1:5" x14ac:dyDescent="0.25">
      <c r="A215" t="s">
        <v>20</v>
      </c>
      <c r="B215">
        <v>159</v>
      </c>
      <c r="D215" t="s">
        <v>14</v>
      </c>
      <c r="E215">
        <v>210</v>
      </c>
    </row>
    <row r="216" spans="1:5" x14ac:dyDescent="0.25">
      <c r="A216" t="s">
        <v>20</v>
      </c>
      <c r="B216">
        <v>160</v>
      </c>
      <c r="D216" t="s">
        <v>14</v>
      </c>
      <c r="E216">
        <v>210</v>
      </c>
    </row>
    <row r="217" spans="1:5" x14ac:dyDescent="0.25">
      <c r="A217" t="s">
        <v>20</v>
      </c>
      <c r="B217">
        <v>160</v>
      </c>
      <c r="D217" t="s">
        <v>14</v>
      </c>
      <c r="E217">
        <v>225</v>
      </c>
    </row>
    <row r="218" spans="1:5" x14ac:dyDescent="0.25">
      <c r="A218" t="s">
        <v>20</v>
      </c>
      <c r="B218">
        <v>161</v>
      </c>
      <c r="D218" t="s">
        <v>14</v>
      </c>
      <c r="E218">
        <v>226</v>
      </c>
    </row>
    <row r="219" spans="1:5" x14ac:dyDescent="0.25">
      <c r="A219" t="s">
        <v>20</v>
      </c>
      <c r="B219">
        <v>163</v>
      </c>
      <c r="D219" t="s">
        <v>14</v>
      </c>
      <c r="E219">
        <v>243</v>
      </c>
    </row>
    <row r="220" spans="1:5" x14ac:dyDescent="0.25">
      <c r="A220" t="s">
        <v>20</v>
      </c>
      <c r="B220">
        <v>163</v>
      </c>
      <c r="D220" t="s">
        <v>14</v>
      </c>
      <c r="E220">
        <v>243</v>
      </c>
    </row>
    <row r="221" spans="1:5" x14ac:dyDescent="0.25">
      <c r="A221" t="s">
        <v>20</v>
      </c>
      <c r="B221">
        <v>164</v>
      </c>
      <c r="D221" t="s">
        <v>14</v>
      </c>
      <c r="E221">
        <v>245</v>
      </c>
    </row>
    <row r="222" spans="1:5" x14ac:dyDescent="0.25">
      <c r="A222" t="s">
        <v>20</v>
      </c>
      <c r="B222">
        <v>164</v>
      </c>
      <c r="D222" t="s">
        <v>14</v>
      </c>
      <c r="E222">
        <v>245</v>
      </c>
    </row>
    <row r="223" spans="1:5" x14ac:dyDescent="0.25">
      <c r="A223" t="s">
        <v>20</v>
      </c>
      <c r="B223">
        <v>164</v>
      </c>
      <c r="D223" t="s">
        <v>14</v>
      </c>
      <c r="E223">
        <v>248</v>
      </c>
    </row>
    <row r="224" spans="1:5" x14ac:dyDescent="0.25">
      <c r="A224" t="s">
        <v>20</v>
      </c>
      <c r="B224">
        <v>164</v>
      </c>
      <c r="D224" t="s">
        <v>14</v>
      </c>
      <c r="E224">
        <v>252</v>
      </c>
    </row>
    <row r="225" spans="1:5" x14ac:dyDescent="0.25">
      <c r="A225" t="s">
        <v>20</v>
      </c>
      <c r="B225">
        <v>164</v>
      </c>
      <c r="D225" t="s">
        <v>14</v>
      </c>
      <c r="E225">
        <v>253</v>
      </c>
    </row>
    <row r="226" spans="1:5" x14ac:dyDescent="0.25">
      <c r="A226" t="s">
        <v>20</v>
      </c>
      <c r="B226">
        <v>165</v>
      </c>
      <c r="D226" t="s">
        <v>14</v>
      </c>
      <c r="E226">
        <v>257</v>
      </c>
    </row>
    <row r="227" spans="1:5" x14ac:dyDescent="0.25">
      <c r="A227" t="s">
        <v>20</v>
      </c>
      <c r="B227">
        <v>165</v>
      </c>
      <c r="D227" t="s">
        <v>14</v>
      </c>
      <c r="E227">
        <v>263</v>
      </c>
    </row>
    <row r="228" spans="1:5" x14ac:dyDescent="0.25">
      <c r="A228" t="s">
        <v>20</v>
      </c>
      <c r="B228">
        <v>165</v>
      </c>
      <c r="D228" t="s">
        <v>14</v>
      </c>
      <c r="E228">
        <v>296</v>
      </c>
    </row>
    <row r="229" spans="1:5" x14ac:dyDescent="0.25">
      <c r="A229" t="s">
        <v>20</v>
      </c>
      <c r="B229">
        <v>165</v>
      </c>
      <c r="D229" t="s">
        <v>14</v>
      </c>
      <c r="E229">
        <v>326</v>
      </c>
    </row>
    <row r="230" spans="1:5" x14ac:dyDescent="0.25">
      <c r="A230" t="s">
        <v>20</v>
      </c>
      <c r="B230">
        <v>166</v>
      </c>
      <c r="D230" t="s">
        <v>14</v>
      </c>
      <c r="E230">
        <v>328</v>
      </c>
    </row>
    <row r="231" spans="1:5" x14ac:dyDescent="0.25">
      <c r="A231" t="s">
        <v>20</v>
      </c>
      <c r="B231">
        <v>168</v>
      </c>
      <c r="D231" t="s">
        <v>14</v>
      </c>
      <c r="E231">
        <v>331</v>
      </c>
    </row>
    <row r="232" spans="1:5" x14ac:dyDescent="0.25">
      <c r="A232" t="s">
        <v>20</v>
      </c>
      <c r="B232">
        <v>168</v>
      </c>
      <c r="D232" t="s">
        <v>14</v>
      </c>
      <c r="E232">
        <v>347</v>
      </c>
    </row>
    <row r="233" spans="1:5" x14ac:dyDescent="0.25">
      <c r="A233" t="s">
        <v>20</v>
      </c>
      <c r="B233">
        <v>169</v>
      </c>
      <c r="D233" t="s">
        <v>14</v>
      </c>
      <c r="E233">
        <v>355</v>
      </c>
    </row>
    <row r="234" spans="1:5" x14ac:dyDescent="0.25">
      <c r="A234" t="s">
        <v>20</v>
      </c>
      <c r="B234">
        <v>170</v>
      </c>
      <c r="D234" t="s">
        <v>14</v>
      </c>
      <c r="E234">
        <v>362</v>
      </c>
    </row>
    <row r="235" spans="1:5" x14ac:dyDescent="0.25">
      <c r="A235" t="s">
        <v>20</v>
      </c>
      <c r="B235">
        <v>170</v>
      </c>
      <c r="D235" t="s">
        <v>14</v>
      </c>
      <c r="E235">
        <v>374</v>
      </c>
    </row>
    <row r="236" spans="1:5" x14ac:dyDescent="0.25">
      <c r="A236" t="s">
        <v>20</v>
      </c>
      <c r="B236">
        <v>170</v>
      </c>
      <c r="D236" t="s">
        <v>14</v>
      </c>
      <c r="E236">
        <v>393</v>
      </c>
    </row>
    <row r="237" spans="1:5" x14ac:dyDescent="0.25">
      <c r="A237" t="s">
        <v>20</v>
      </c>
      <c r="B237">
        <v>172</v>
      </c>
      <c r="D237" t="s">
        <v>14</v>
      </c>
      <c r="E237">
        <v>395</v>
      </c>
    </row>
    <row r="238" spans="1:5" x14ac:dyDescent="0.25">
      <c r="A238" t="s">
        <v>20</v>
      </c>
      <c r="B238">
        <v>173</v>
      </c>
      <c r="D238" t="s">
        <v>14</v>
      </c>
      <c r="E238">
        <v>418</v>
      </c>
    </row>
    <row r="239" spans="1:5" x14ac:dyDescent="0.25">
      <c r="A239" t="s">
        <v>20</v>
      </c>
      <c r="B239">
        <v>174</v>
      </c>
      <c r="D239" t="s">
        <v>14</v>
      </c>
      <c r="E239">
        <v>424</v>
      </c>
    </row>
    <row r="240" spans="1:5" x14ac:dyDescent="0.25">
      <c r="A240" t="s">
        <v>20</v>
      </c>
      <c r="B240">
        <v>174</v>
      </c>
      <c r="D240" t="s">
        <v>14</v>
      </c>
      <c r="E240">
        <v>435</v>
      </c>
    </row>
    <row r="241" spans="1:5" x14ac:dyDescent="0.25">
      <c r="A241" t="s">
        <v>20</v>
      </c>
      <c r="B241">
        <v>175</v>
      </c>
      <c r="D241" t="s">
        <v>14</v>
      </c>
      <c r="E241">
        <v>441</v>
      </c>
    </row>
    <row r="242" spans="1:5" x14ac:dyDescent="0.25">
      <c r="A242" t="s">
        <v>20</v>
      </c>
      <c r="B242">
        <v>176</v>
      </c>
      <c r="D242" t="s">
        <v>14</v>
      </c>
      <c r="E242">
        <v>452</v>
      </c>
    </row>
    <row r="243" spans="1:5" x14ac:dyDescent="0.25">
      <c r="A243" t="s">
        <v>20</v>
      </c>
      <c r="B243">
        <v>179</v>
      </c>
      <c r="D243" t="s">
        <v>14</v>
      </c>
      <c r="E243">
        <v>452</v>
      </c>
    </row>
    <row r="244" spans="1:5" x14ac:dyDescent="0.25">
      <c r="A244" t="s">
        <v>20</v>
      </c>
      <c r="B244">
        <v>180</v>
      </c>
      <c r="D244" t="s">
        <v>14</v>
      </c>
      <c r="E244">
        <v>454</v>
      </c>
    </row>
    <row r="245" spans="1:5" x14ac:dyDescent="0.25">
      <c r="A245" t="s">
        <v>20</v>
      </c>
      <c r="B245">
        <v>180</v>
      </c>
      <c r="D245" t="s">
        <v>14</v>
      </c>
      <c r="E245">
        <v>504</v>
      </c>
    </row>
    <row r="246" spans="1:5" x14ac:dyDescent="0.25">
      <c r="A246" t="s">
        <v>20</v>
      </c>
      <c r="B246">
        <v>180</v>
      </c>
      <c r="D246" t="s">
        <v>14</v>
      </c>
      <c r="E246">
        <v>513</v>
      </c>
    </row>
    <row r="247" spans="1:5" x14ac:dyDescent="0.25">
      <c r="A247" t="s">
        <v>20</v>
      </c>
      <c r="B247">
        <v>180</v>
      </c>
      <c r="D247" t="s">
        <v>14</v>
      </c>
      <c r="E247">
        <v>523</v>
      </c>
    </row>
    <row r="248" spans="1:5" x14ac:dyDescent="0.25">
      <c r="A248" t="s">
        <v>20</v>
      </c>
      <c r="B248">
        <v>181</v>
      </c>
      <c r="D248" t="s">
        <v>14</v>
      </c>
      <c r="E248">
        <v>526</v>
      </c>
    </row>
    <row r="249" spans="1:5" x14ac:dyDescent="0.25">
      <c r="A249" t="s">
        <v>20</v>
      </c>
      <c r="B249">
        <v>181</v>
      </c>
      <c r="D249" t="s">
        <v>14</v>
      </c>
      <c r="E249">
        <v>535</v>
      </c>
    </row>
    <row r="250" spans="1:5" x14ac:dyDescent="0.25">
      <c r="A250" t="s">
        <v>20</v>
      </c>
      <c r="B250">
        <v>182</v>
      </c>
      <c r="D250" t="s">
        <v>14</v>
      </c>
      <c r="E250">
        <v>554</v>
      </c>
    </row>
    <row r="251" spans="1:5" x14ac:dyDescent="0.25">
      <c r="A251" t="s">
        <v>20</v>
      </c>
      <c r="B251">
        <v>183</v>
      </c>
      <c r="D251" t="s">
        <v>14</v>
      </c>
      <c r="E251">
        <v>558</v>
      </c>
    </row>
    <row r="252" spans="1:5" x14ac:dyDescent="0.25">
      <c r="A252" t="s">
        <v>20</v>
      </c>
      <c r="B252">
        <v>183</v>
      </c>
      <c r="D252" t="s">
        <v>14</v>
      </c>
      <c r="E252">
        <v>558</v>
      </c>
    </row>
    <row r="253" spans="1:5" x14ac:dyDescent="0.25">
      <c r="A253" t="s">
        <v>20</v>
      </c>
      <c r="B253">
        <v>184</v>
      </c>
      <c r="D253" t="s">
        <v>14</v>
      </c>
      <c r="E253">
        <v>575</v>
      </c>
    </row>
    <row r="254" spans="1:5" x14ac:dyDescent="0.25">
      <c r="A254" t="s">
        <v>20</v>
      </c>
      <c r="B254">
        <v>185</v>
      </c>
      <c r="D254" t="s">
        <v>14</v>
      </c>
      <c r="E254">
        <v>579</v>
      </c>
    </row>
    <row r="255" spans="1:5" x14ac:dyDescent="0.25">
      <c r="A255" t="s">
        <v>20</v>
      </c>
      <c r="B255">
        <v>186</v>
      </c>
      <c r="D255" t="s">
        <v>14</v>
      </c>
      <c r="E255">
        <v>594</v>
      </c>
    </row>
    <row r="256" spans="1:5" x14ac:dyDescent="0.25">
      <c r="A256" t="s">
        <v>20</v>
      </c>
      <c r="B256">
        <v>186</v>
      </c>
      <c r="D256" t="s">
        <v>14</v>
      </c>
      <c r="E256">
        <v>602</v>
      </c>
    </row>
    <row r="257" spans="1:5" x14ac:dyDescent="0.25">
      <c r="A257" t="s">
        <v>20</v>
      </c>
      <c r="B257">
        <v>186</v>
      </c>
      <c r="D257" t="s">
        <v>14</v>
      </c>
      <c r="E257">
        <v>605</v>
      </c>
    </row>
    <row r="258" spans="1:5" x14ac:dyDescent="0.25">
      <c r="A258" t="s">
        <v>20</v>
      </c>
      <c r="B258">
        <v>186</v>
      </c>
      <c r="D258" t="s">
        <v>14</v>
      </c>
      <c r="E258">
        <v>648</v>
      </c>
    </row>
    <row r="259" spans="1:5" x14ac:dyDescent="0.25">
      <c r="A259" t="s">
        <v>20</v>
      </c>
      <c r="B259">
        <v>186</v>
      </c>
      <c r="D259" t="s">
        <v>14</v>
      </c>
      <c r="E259">
        <v>648</v>
      </c>
    </row>
    <row r="260" spans="1:5" x14ac:dyDescent="0.25">
      <c r="A260" t="s">
        <v>20</v>
      </c>
      <c r="B260">
        <v>187</v>
      </c>
      <c r="D260" t="s">
        <v>14</v>
      </c>
      <c r="E260">
        <v>656</v>
      </c>
    </row>
    <row r="261" spans="1:5" x14ac:dyDescent="0.25">
      <c r="A261" t="s">
        <v>20</v>
      </c>
      <c r="B261">
        <v>189</v>
      </c>
      <c r="D261" t="s">
        <v>14</v>
      </c>
      <c r="E261">
        <v>662</v>
      </c>
    </row>
    <row r="262" spans="1:5" x14ac:dyDescent="0.25">
      <c r="A262" t="s">
        <v>20</v>
      </c>
      <c r="B262">
        <v>189</v>
      </c>
      <c r="D262" t="s">
        <v>14</v>
      </c>
      <c r="E262">
        <v>672</v>
      </c>
    </row>
    <row r="263" spans="1:5" x14ac:dyDescent="0.25">
      <c r="A263" t="s">
        <v>20</v>
      </c>
      <c r="B263">
        <v>190</v>
      </c>
      <c r="D263" t="s">
        <v>14</v>
      </c>
      <c r="E263">
        <v>674</v>
      </c>
    </row>
    <row r="264" spans="1:5" x14ac:dyDescent="0.25">
      <c r="A264" t="s">
        <v>20</v>
      </c>
      <c r="B264">
        <v>190</v>
      </c>
      <c r="D264" t="s">
        <v>14</v>
      </c>
      <c r="E264">
        <v>676</v>
      </c>
    </row>
    <row r="265" spans="1:5" x14ac:dyDescent="0.25">
      <c r="A265" t="s">
        <v>20</v>
      </c>
      <c r="B265">
        <v>191</v>
      </c>
      <c r="D265" t="s">
        <v>14</v>
      </c>
      <c r="E265">
        <v>679</v>
      </c>
    </row>
    <row r="266" spans="1:5" x14ac:dyDescent="0.25">
      <c r="A266" t="s">
        <v>20</v>
      </c>
      <c r="B266">
        <v>191</v>
      </c>
      <c r="D266" t="s">
        <v>14</v>
      </c>
      <c r="E266">
        <v>679</v>
      </c>
    </row>
    <row r="267" spans="1:5" x14ac:dyDescent="0.25">
      <c r="A267" t="s">
        <v>20</v>
      </c>
      <c r="B267">
        <v>191</v>
      </c>
      <c r="D267" t="s">
        <v>14</v>
      </c>
      <c r="E267">
        <v>714</v>
      </c>
    </row>
    <row r="268" spans="1:5" x14ac:dyDescent="0.25">
      <c r="A268" t="s">
        <v>20</v>
      </c>
      <c r="B268">
        <v>192</v>
      </c>
      <c r="D268" t="s">
        <v>14</v>
      </c>
      <c r="E268">
        <v>742</v>
      </c>
    </row>
    <row r="269" spans="1:5" x14ac:dyDescent="0.25">
      <c r="A269" t="s">
        <v>20</v>
      </c>
      <c r="B269">
        <v>192</v>
      </c>
      <c r="D269" t="s">
        <v>14</v>
      </c>
      <c r="E269">
        <v>747</v>
      </c>
    </row>
    <row r="270" spans="1:5" x14ac:dyDescent="0.25">
      <c r="A270" t="s">
        <v>20</v>
      </c>
      <c r="B270">
        <v>193</v>
      </c>
      <c r="D270" t="s">
        <v>14</v>
      </c>
      <c r="E270">
        <v>750</v>
      </c>
    </row>
    <row r="271" spans="1:5" x14ac:dyDescent="0.25">
      <c r="A271" t="s">
        <v>20</v>
      </c>
      <c r="B271">
        <v>194</v>
      </c>
      <c r="D271" t="s">
        <v>14</v>
      </c>
      <c r="E271">
        <v>750</v>
      </c>
    </row>
    <row r="272" spans="1:5" x14ac:dyDescent="0.25">
      <c r="A272" t="s">
        <v>20</v>
      </c>
      <c r="B272">
        <v>194</v>
      </c>
      <c r="D272" t="s">
        <v>14</v>
      </c>
      <c r="E272">
        <v>752</v>
      </c>
    </row>
    <row r="273" spans="1:5" x14ac:dyDescent="0.25">
      <c r="A273" t="s">
        <v>20</v>
      </c>
      <c r="B273">
        <v>194</v>
      </c>
      <c r="D273" t="s">
        <v>14</v>
      </c>
      <c r="E273">
        <v>774</v>
      </c>
    </row>
    <row r="274" spans="1:5" x14ac:dyDescent="0.25">
      <c r="A274" t="s">
        <v>20</v>
      </c>
      <c r="B274">
        <v>194</v>
      </c>
      <c r="D274" t="s">
        <v>14</v>
      </c>
      <c r="E274">
        <v>782</v>
      </c>
    </row>
    <row r="275" spans="1:5" x14ac:dyDescent="0.25">
      <c r="A275" t="s">
        <v>20</v>
      </c>
      <c r="B275">
        <v>195</v>
      </c>
      <c r="D275" t="s">
        <v>14</v>
      </c>
      <c r="E275">
        <v>792</v>
      </c>
    </row>
    <row r="276" spans="1:5" x14ac:dyDescent="0.25">
      <c r="A276" t="s">
        <v>20</v>
      </c>
      <c r="B276">
        <v>195</v>
      </c>
      <c r="D276" t="s">
        <v>14</v>
      </c>
      <c r="E276">
        <v>803</v>
      </c>
    </row>
    <row r="277" spans="1:5" x14ac:dyDescent="0.25">
      <c r="A277" t="s">
        <v>20</v>
      </c>
      <c r="B277">
        <v>196</v>
      </c>
      <c r="D277" t="s">
        <v>14</v>
      </c>
      <c r="E277">
        <v>830</v>
      </c>
    </row>
    <row r="278" spans="1:5" x14ac:dyDescent="0.25">
      <c r="A278" t="s">
        <v>20</v>
      </c>
      <c r="B278">
        <v>198</v>
      </c>
      <c r="D278" t="s">
        <v>14</v>
      </c>
      <c r="E278">
        <v>830</v>
      </c>
    </row>
    <row r="279" spans="1:5" x14ac:dyDescent="0.25">
      <c r="A279" t="s">
        <v>20</v>
      </c>
      <c r="B279">
        <v>198</v>
      </c>
      <c r="D279" t="s">
        <v>14</v>
      </c>
      <c r="E279">
        <v>831</v>
      </c>
    </row>
    <row r="280" spans="1:5" x14ac:dyDescent="0.25">
      <c r="A280" t="s">
        <v>20</v>
      </c>
      <c r="B280">
        <v>198</v>
      </c>
      <c r="D280" t="s">
        <v>14</v>
      </c>
      <c r="E280">
        <v>838</v>
      </c>
    </row>
    <row r="281" spans="1:5" x14ac:dyDescent="0.25">
      <c r="A281" t="s">
        <v>20</v>
      </c>
      <c r="B281">
        <v>199</v>
      </c>
      <c r="D281" t="s">
        <v>14</v>
      </c>
      <c r="E281">
        <v>842</v>
      </c>
    </row>
    <row r="282" spans="1:5" x14ac:dyDescent="0.25">
      <c r="A282" t="s">
        <v>20</v>
      </c>
      <c r="B282">
        <v>199</v>
      </c>
      <c r="D282" t="s">
        <v>14</v>
      </c>
      <c r="E282">
        <v>846</v>
      </c>
    </row>
    <row r="283" spans="1:5" x14ac:dyDescent="0.25">
      <c r="A283" t="s">
        <v>20</v>
      </c>
      <c r="B283">
        <v>199</v>
      </c>
      <c r="D283" t="s">
        <v>14</v>
      </c>
      <c r="E283">
        <v>859</v>
      </c>
    </row>
    <row r="284" spans="1:5" x14ac:dyDescent="0.25">
      <c r="A284" t="s">
        <v>20</v>
      </c>
      <c r="B284">
        <v>201</v>
      </c>
      <c r="D284" t="s">
        <v>14</v>
      </c>
      <c r="E284">
        <v>886</v>
      </c>
    </row>
    <row r="285" spans="1:5" x14ac:dyDescent="0.25">
      <c r="A285" t="s">
        <v>20</v>
      </c>
      <c r="B285">
        <v>202</v>
      </c>
      <c r="D285" t="s">
        <v>14</v>
      </c>
      <c r="E285">
        <v>889</v>
      </c>
    </row>
    <row r="286" spans="1:5" x14ac:dyDescent="0.25">
      <c r="A286" t="s">
        <v>20</v>
      </c>
      <c r="B286">
        <v>202</v>
      </c>
      <c r="D286" t="s">
        <v>14</v>
      </c>
      <c r="E286">
        <v>908</v>
      </c>
    </row>
    <row r="287" spans="1:5" x14ac:dyDescent="0.25">
      <c r="A287" t="s">
        <v>20</v>
      </c>
      <c r="B287">
        <v>203</v>
      </c>
      <c r="D287" t="s">
        <v>14</v>
      </c>
      <c r="E287">
        <v>923</v>
      </c>
    </row>
    <row r="288" spans="1:5" x14ac:dyDescent="0.25">
      <c r="A288" t="s">
        <v>20</v>
      </c>
      <c r="B288">
        <v>203</v>
      </c>
      <c r="D288" t="s">
        <v>14</v>
      </c>
      <c r="E288">
        <v>926</v>
      </c>
    </row>
    <row r="289" spans="1:5" x14ac:dyDescent="0.25">
      <c r="A289" t="s">
        <v>20</v>
      </c>
      <c r="B289">
        <v>205</v>
      </c>
      <c r="D289" t="s">
        <v>14</v>
      </c>
      <c r="E289">
        <v>931</v>
      </c>
    </row>
    <row r="290" spans="1:5" x14ac:dyDescent="0.25">
      <c r="A290" t="s">
        <v>20</v>
      </c>
      <c r="B290">
        <v>206</v>
      </c>
      <c r="D290" t="s">
        <v>14</v>
      </c>
      <c r="E290">
        <v>934</v>
      </c>
    </row>
    <row r="291" spans="1:5" x14ac:dyDescent="0.25">
      <c r="A291" t="s">
        <v>20</v>
      </c>
      <c r="B291">
        <v>207</v>
      </c>
      <c r="D291" t="s">
        <v>14</v>
      </c>
      <c r="E291">
        <v>940</v>
      </c>
    </row>
    <row r="292" spans="1:5" x14ac:dyDescent="0.25">
      <c r="A292" t="s">
        <v>20</v>
      </c>
      <c r="B292">
        <v>207</v>
      </c>
      <c r="D292" t="s">
        <v>14</v>
      </c>
      <c r="E292">
        <v>941</v>
      </c>
    </row>
    <row r="293" spans="1:5" x14ac:dyDescent="0.25">
      <c r="A293" t="s">
        <v>20</v>
      </c>
      <c r="B293">
        <v>209</v>
      </c>
      <c r="D293" t="s">
        <v>14</v>
      </c>
      <c r="E293">
        <v>955</v>
      </c>
    </row>
    <row r="294" spans="1:5" x14ac:dyDescent="0.25">
      <c r="A294" t="s">
        <v>20</v>
      </c>
      <c r="B294">
        <v>210</v>
      </c>
      <c r="D294" t="s">
        <v>14</v>
      </c>
      <c r="E294">
        <v>1000</v>
      </c>
    </row>
    <row r="295" spans="1:5" x14ac:dyDescent="0.25">
      <c r="A295" t="s">
        <v>20</v>
      </c>
      <c r="B295">
        <v>211</v>
      </c>
      <c r="D295" t="s">
        <v>14</v>
      </c>
      <c r="E295">
        <v>1028</v>
      </c>
    </row>
    <row r="296" spans="1:5" x14ac:dyDescent="0.25">
      <c r="A296" t="s">
        <v>20</v>
      </c>
      <c r="B296">
        <v>211</v>
      </c>
      <c r="D296" t="s">
        <v>14</v>
      </c>
      <c r="E296">
        <v>1059</v>
      </c>
    </row>
    <row r="297" spans="1:5" x14ac:dyDescent="0.25">
      <c r="A297" t="s">
        <v>20</v>
      </c>
      <c r="B297">
        <v>214</v>
      </c>
      <c r="D297" t="s">
        <v>14</v>
      </c>
      <c r="E297">
        <v>1063</v>
      </c>
    </row>
    <row r="298" spans="1:5" x14ac:dyDescent="0.25">
      <c r="A298" t="s">
        <v>20</v>
      </c>
      <c r="B298">
        <v>216</v>
      </c>
      <c r="D298" t="s">
        <v>14</v>
      </c>
      <c r="E298">
        <v>1068</v>
      </c>
    </row>
    <row r="299" spans="1:5" x14ac:dyDescent="0.25">
      <c r="A299" t="s">
        <v>20</v>
      </c>
      <c r="B299">
        <v>217</v>
      </c>
      <c r="D299" t="s">
        <v>14</v>
      </c>
      <c r="E299">
        <v>1072</v>
      </c>
    </row>
    <row r="300" spans="1:5" x14ac:dyDescent="0.25">
      <c r="A300" t="s">
        <v>20</v>
      </c>
      <c r="B300">
        <v>218</v>
      </c>
      <c r="D300" t="s">
        <v>14</v>
      </c>
      <c r="E300">
        <v>1120</v>
      </c>
    </row>
    <row r="301" spans="1:5" x14ac:dyDescent="0.25">
      <c r="A301" t="s">
        <v>20</v>
      </c>
      <c r="B301">
        <v>218</v>
      </c>
      <c r="D301" t="s">
        <v>14</v>
      </c>
      <c r="E301">
        <v>1121</v>
      </c>
    </row>
    <row r="302" spans="1:5" x14ac:dyDescent="0.25">
      <c r="A302" t="s">
        <v>20</v>
      </c>
      <c r="B302">
        <v>219</v>
      </c>
      <c r="D302" t="s">
        <v>14</v>
      </c>
      <c r="E302">
        <v>1130</v>
      </c>
    </row>
    <row r="303" spans="1:5" x14ac:dyDescent="0.25">
      <c r="A303" t="s">
        <v>20</v>
      </c>
      <c r="B303">
        <v>220</v>
      </c>
      <c r="D303" t="s">
        <v>14</v>
      </c>
      <c r="E303">
        <v>1181</v>
      </c>
    </row>
    <row r="304" spans="1:5" x14ac:dyDescent="0.25">
      <c r="A304" t="s">
        <v>20</v>
      </c>
      <c r="B304">
        <v>220</v>
      </c>
      <c r="D304" t="s">
        <v>14</v>
      </c>
      <c r="E304">
        <v>1194</v>
      </c>
    </row>
    <row r="305" spans="1:5" x14ac:dyDescent="0.25">
      <c r="A305" t="s">
        <v>20</v>
      </c>
      <c r="B305">
        <v>221</v>
      </c>
      <c r="D305" t="s">
        <v>14</v>
      </c>
      <c r="E305">
        <v>1198</v>
      </c>
    </row>
    <row r="306" spans="1:5" x14ac:dyDescent="0.25">
      <c r="A306" t="s">
        <v>20</v>
      </c>
      <c r="B306">
        <v>221</v>
      </c>
      <c r="D306" t="s">
        <v>14</v>
      </c>
      <c r="E306">
        <v>1220</v>
      </c>
    </row>
    <row r="307" spans="1:5" x14ac:dyDescent="0.25">
      <c r="A307" t="s">
        <v>20</v>
      </c>
      <c r="B307">
        <v>222</v>
      </c>
      <c r="D307" t="s">
        <v>14</v>
      </c>
      <c r="E307">
        <v>1221</v>
      </c>
    </row>
    <row r="308" spans="1:5" x14ac:dyDescent="0.25">
      <c r="A308" t="s">
        <v>20</v>
      </c>
      <c r="B308">
        <v>222</v>
      </c>
      <c r="D308" t="s">
        <v>14</v>
      </c>
      <c r="E308">
        <v>1225</v>
      </c>
    </row>
    <row r="309" spans="1:5" x14ac:dyDescent="0.25">
      <c r="A309" t="s">
        <v>20</v>
      </c>
      <c r="B309">
        <v>223</v>
      </c>
      <c r="D309" t="s">
        <v>14</v>
      </c>
      <c r="E309">
        <v>1229</v>
      </c>
    </row>
    <row r="310" spans="1:5" x14ac:dyDescent="0.25">
      <c r="A310" t="s">
        <v>20</v>
      </c>
      <c r="B310">
        <v>225</v>
      </c>
      <c r="D310" t="s">
        <v>14</v>
      </c>
      <c r="E310">
        <v>1257</v>
      </c>
    </row>
    <row r="311" spans="1:5" x14ac:dyDescent="0.25">
      <c r="A311" t="s">
        <v>20</v>
      </c>
      <c r="B311">
        <v>226</v>
      </c>
      <c r="D311" t="s">
        <v>14</v>
      </c>
      <c r="E311">
        <v>1258</v>
      </c>
    </row>
    <row r="312" spans="1:5" x14ac:dyDescent="0.25">
      <c r="A312" t="s">
        <v>20</v>
      </c>
      <c r="B312">
        <v>226</v>
      </c>
      <c r="D312" t="s">
        <v>14</v>
      </c>
      <c r="E312">
        <v>1274</v>
      </c>
    </row>
    <row r="313" spans="1:5" x14ac:dyDescent="0.25">
      <c r="A313" t="s">
        <v>20</v>
      </c>
      <c r="B313">
        <v>227</v>
      </c>
      <c r="D313" t="s">
        <v>14</v>
      </c>
      <c r="E313">
        <v>1296</v>
      </c>
    </row>
    <row r="314" spans="1:5" x14ac:dyDescent="0.25">
      <c r="A314" t="s">
        <v>20</v>
      </c>
      <c r="B314">
        <v>233</v>
      </c>
      <c r="D314" t="s">
        <v>14</v>
      </c>
      <c r="E314">
        <v>1335</v>
      </c>
    </row>
    <row r="315" spans="1:5" x14ac:dyDescent="0.25">
      <c r="A315" t="s">
        <v>20</v>
      </c>
      <c r="B315">
        <v>234</v>
      </c>
      <c r="D315" t="s">
        <v>14</v>
      </c>
      <c r="E315">
        <v>1368</v>
      </c>
    </row>
    <row r="316" spans="1:5" x14ac:dyDescent="0.25">
      <c r="A316" t="s">
        <v>20</v>
      </c>
      <c r="B316">
        <v>235</v>
      </c>
      <c r="D316" t="s">
        <v>14</v>
      </c>
      <c r="E316">
        <v>1439</v>
      </c>
    </row>
    <row r="317" spans="1:5" x14ac:dyDescent="0.25">
      <c r="A317" t="s">
        <v>20</v>
      </c>
      <c r="B317">
        <v>236</v>
      </c>
      <c r="D317" t="s">
        <v>14</v>
      </c>
      <c r="E317">
        <v>1467</v>
      </c>
    </row>
    <row r="318" spans="1:5" x14ac:dyDescent="0.25">
      <c r="A318" t="s">
        <v>20</v>
      </c>
      <c r="B318">
        <v>236</v>
      </c>
      <c r="D318" t="s">
        <v>14</v>
      </c>
      <c r="E318">
        <v>1467</v>
      </c>
    </row>
    <row r="319" spans="1:5" x14ac:dyDescent="0.25">
      <c r="A319" t="s">
        <v>20</v>
      </c>
      <c r="B319">
        <v>237</v>
      </c>
      <c r="D319" t="s">
        <v>14</v>
      </c>
      <c r="E319">
        <v>1482</v>
      </c>
    </row>
    <row r="320" spans="1:5" x14ac:dyDescent="0.25">
      <c r="A320" t="s">
        <v>20</v>
      </c>
      <c r="B320">
        <v>238</v>
      </c>
      <c r="D320" t="s">
        <v>14</v>
      </c>
      <c r="E320">
        <v>1538</v>
      </c>
    </row>
    <row r="321" spans="1:5" x14ac:dyDescent="0.25">
      <c r="A321" t="s">
        <v>20</v>
      </c>
      <c r="B321">
        <v>238</v>
      </c>
      <c r="D321" t="s">
        <v>14</v>
      </c>
      <c r="E321">
        <v>1596</v>
      </c>
    </row>
    <row r="322" spans="1:5" x14ac:dyDescent="0.25">
      <c r="A322" t="s">
        <v>20</v>
      </c>
      <c r="B322">
        <v>239</v>
      </c>
      <c r="D322" t="s">
        <v>14</v>
      </c>
      <c r="E322">
        <v>1608</v>
      </c>
    </row>
    <row r="323" spans="1:5" x14ac:dyDescent="0.25">
      <c r="A323" t="s">
        <v>20</v>
      </c>
      <c r="B323">
        <v>241</v>
      </c>
      <c r="D323" t="s">
        <v>14</v>
      </c>
      <c r="E323">
        <v>1625</v>
      </c>
    </row>
    <row r="324" spans="1:5" x14ac:dyDescent="0.25">
      <c r="A324" t="s">
        <v>20</v>
      </c>
      <c r="B324">
        <v>244</v>
      </c>
      <c r="D324" t="s">
        <v>14</v>
      </c>
      <c r="E324">
        <v>1657</v>
      </c>
    </row>
    <row r="325" spans="1:5" x14ac:dyDescent="0.25">
      <c r="A325" t="s">
        <v>20</v>
      </c>
      <c r="B325">
        <v>244</v>
      </c>
      <c r="D325" t="s">
        <v>14</v>
      </c>
      <c r="E325">
        <v>1684</v>
      </c>
    </row>
    <row r="326" spans="1:5" x14ac:dyDescent="0.25">
      <c r="A326" t="s">
        <v>20</v>
      </c>
      <c r="B326">
        <v>245</v>
      </c>
      <c r="D326" t="s">
        <v>14</v>
      </c>
      <c r="E326">
        <v>1691</v>
      </c>
    </row>
    <row r="327" spans="1:5" x14ac:dyDescent="0.25">
      <c r="A327" t="s">
        <v>20</v>
      </c>
      <c r="B327">
        <v>246</v>
      </c>
      <c r="D327" t="s">
        <v>14</v>
      </c>
      <c r="E327">
        <v>1748</v>
      </c>
    </row>
    <row r="328" spans="1:5" x14ac:dyDescent="0.25">
      <c r="A328" t="s">
        <v>20</v>
      </c>
      <c r="B328">
        <v>246</v>
      </c>
      <c r="D328" t="s">
        <v>14</v>
      </c>
      <c r="E328">
        <v>1758</v>
      </c>
    </row>
    <row r="329" spans="1:5" x14ac:dyDescent="0.25">
      <c r="A329" t="s">
        <v>20</v>
      </c>
      <c r="B329">
        <v>247</v>
      </c>
      <c r="D329" t="s">
        <v>14</v>
      </c>
      <c r="E329">
        <v>1784</v>
      </c>
    </row>
    <row r="330" spans="1:5" x14ac:dyDescent="0.25">
      <c r="A330" t="s">
        <v>20</v>
      </c>
      <c r="B330">
        <v>247</v>
      </c>
      <c r="D330" t="s">
        <v>14</v>
      </c>
      <c r="E330">
        <v>1790</v>
      </c>
    </row>
    <row r="331" spans="1:5" x14ac:dyDescent="0.25">
      <c r="A331" t="s">
        <v>20</v>
      </c>
      <c r="B331">
        <v>249</v>
      </c>
      <c r="D331" t="s">
        <v>14</v>
      </c>
      <c r="E331">
        <v>1796</v>
      </c>
    </row>
    <row r="332" spans="1:5" x14ac:dyDescent="0.25">
      <c r="A332" t="s">
        <v>20</v>
      </c>
      <c r="B332">
        <v>249</v>
      </c>
      <c r="D332" t="s">
        <v>14</v>
      </c>
      <c r="E332">
        <v>1825</v>
      </c>
    </row>
    <row r="333" spans="1:5" x14ac:dyDescent="0.25">
      <c r="A333" t="s">
        <v>20</v>
      </c>
      <c r="B333">
        <v>250</v>
      </c>
      <c r="D333" t="s">
        <v>14</v>
      </c>
      <c r="E333">
        <v>1886</v>
      </c>
    </row>
    <row r="334" spans="1:5" x14ac:dyDescent="0.25">
      <c r="A334" t="s">
        <v>20</v>
      </c>
      <c r="B334">
        <v>252</v>
      </c>
      <c r="D334" t="s">
        <v>14</v>
      </c>
      <c r="E334">
        <v>1910</v>
      </c>
    </row>
    <row r="335" spans="1:5" x14ac:dyDescent="0.25">
      <c r="A335" t="s">
        <v>20</v>
      </c>
      <c r="B335">
        <v>253</v>
      </c>
      <c r="D335" t="s">
        <v>14</v>
      </c>
      <c r="E335">
        <v>1979</v>
      </c>
    </row>
    <row r="336" spans="1:5" x14ac:dyDescent="0.25">
      <c r="A336" t="s">
        <v>20</v>
      </c>
      <c r="B336">
        <v>254</v>
      </c>
      <c r="D336" t="s">
        <v>14</v>
      </c>
      <c r="E336">
        <v>1999</v>
      </c>
    </row>
    <row r="337" spans="1:5" x14ac:dyDescent="0.25">
      <c r="A337" t="s">
        <v>20</v>
      </c>
      <c r="B337">
        <v>255</v>
      </c>
      <c r="D337" t="s">
        <v>14</v>
      </c>
      <c r="E337">
        <v>2025</v>
      </c>
    </row>
    <row r="338" spans="1:5" x14ac:dyDescent="0.25">
      <c r="A338" t="s">
        <v>20</v>
      </c>
      <c r="B338">
        <v>261</v>
      </c>
      <c r="D338" t="s">
        <v>14</v>
      </c>
      <c r="E338">
        <v>2062</v>
      </c>
    </row>
    <row r="339" spans="1:5" x14ac:dyDescent="0.25">
      <c r="A339" t="s">
        <v>20</v>
      </c>
      <c r="B339">
        <v>261</v>
      </c>
      <c r="D339" t="s">
        <v>14</v>
      </c>
      <c r="E339">
        <v>2072</v>
      </c>
    </row>
    <row r="340" spans="1:5" x14ac:dyDescent="0.25">
      <c r="A340" t="s">
        <v>20</v>
      </c>
      <c r="B340">
        <v>264</v>
      </c>
      <c r="D340" t="s">
        <v>14</v>
      </c>
      <c r="E340">
        <v>2108</v>
      </c>
    </row>
    <row r="341" spans="1:5" x14ac:dyDescent="0.25">
      <c r="A341" t="s">
        <v>20</v>
      </c>
      <c r="B341">
        <v>266</v>
      </c>
      <c r="D341" t="s">
        <v>14</v>
      </c>
      <c r="E341">
        <v>2176</v>
      </c>
    </row>
    <row r="342" spans="1:5" x14ac:dyDescent="0.25">
      <c r="A342" t="s">
        <v>20</v>
      </c>
      <c r="B342">
        <v>268</v>
      </c>
      <c r="D342" t="s">
        <v>14</v>
      </c>
      <c r="E342">
        <v>2179</v>
      </c>
    </row>
    <row r="343" spans="1:5" x14ac:dyDescent="0.25">
      <c r="A343" t="s">
        <v>20</v>
      </c>
      <c r="B343">
        <v>269</v>
      </c>
      <c r="D343" t="s">
        <v>14</v>
      </c>
      <c r="E343">
        <v>2201</v>
      </c>
    </row>
    <row r="344" spans="1:5" x14ac:dyDescent="0.25">
      <c r="A344" t="s">
        <v>20</v>
      </c>
      <c r="B344">
        <v>270</v>
      </c>
      <c r="D344" t="s">
        <v>14</v>
      </c>
      <c r="E344">
        <v>2253</v>
      </c>
    </row>
    <row r="345" spans="1:5" x14ac:dyDescent="0.25">
      <c r="A345" t="s">
        <v>20</v>
      </c>
      <c r="B345">
        <v>272</v>
      </c>
      <c r="D345" t="s">
        <v>14</v>
      </c>
      <c r="E345">
        <v>2307</v>
      </c>
    </row>
    <row r="346" spans="1:5" x14ac:dyDescent="0.25">
      <c r="A346" t="s">
        <v>20</v>
      </c>
      <c r="B346">
        <v>275</v>
      </c>
      <c r="D346" t="s">
        <v>14</v>
      </c>
      <c r="E346">
        <v>2468</v>
      </c>
    </row>
    <row r="347" spans="1:5" x14ac:dyDescent="0.25">
      <c r="A347" t="s">
        <v>20</v>
      </c>
      <c r="B347">
        <v>279</v>
      </c>
      <c r="D347" t="s">
        <v>14</v>
      </c>
      <c r="E347">
        <v>2604</v>
      </c>
    </row>
    <row r="348" spans="1:5" x14ac:dyDescent="0.25">
      <c r="A348" t="s">
        <v>20</v>
      </c>
      <c r="B348">
        <v>280</v>
      </c>
      <c r="D348" t="s">
        <v>14</v>
      </c>
      <c r="E348">
        <v>2690</v>
      </c>
    </row>
    <row r="349" spans="1:5" x14ac:dyDescent="0.25">
      <c r="A349" t="s">
        <v>20</v>
      </c>
      <c r="B349">
        <v>282</v>
      </c>
      <c r="D349" t="s">
        <v>14</v>
      </c>
      <c r="E349">
        <v>2779</v>
      </c>
    </row>
    <row r="350" spans="1:5" x14ac:dyDescent="0.25">
      <c r="A350" t="s">
        <v>20</v>
      </c>
      <c r="B350">
        <v>288</v>
      </c>
      <c r="D350" t="s">
        <v>14</v>
      </c>
      <c r="E350">
        <v>2915</v>
      </c>
    </row>
    <row r="351" spans="1:5" x14ac:dyDescent="0.25">
      <c r="A351" t="s">
        <v>20</v>
      </c>
      <c r="B351">
        <v>290</v>
      </c>
      <c r="D351" t="s">
        <v>14</v>
      </c>
      <c r="E351">
        <v>2928</v>
      </c>
    </row>
    <row r="352" spans="1:5" x14ac:dyDescent="0.25">
      <c r="A352" t="s">
        <v>20</v>
      </c>
      <c r="B352">
        <v>295</v>
      </c>
      <c r="D352" t="s">
        <v>14</v>
      </c>
      <c r="E352">
        <v>2955</v>
      </c>
    </row>
    <row r="353" spans="1:5" x14ac:dyDescent="0.25">
      <c r="A353" t="s">
        <v>20</v>
      </c>
      <c r="B353">
        <v>296</v>
      </c>
      <c r="D353" t="s">
        <v>14</v>
      </c>
      <c r="E353">
        <v>3015</v>
      </c>
    </row>
    <row r="354" spans="1:5" x14ac:dyDescent="0.25">
      <c r="A354" t="s">
        <v>20</v>
      </c>
      <c r="B354">
        <v>297</v>
      </c>
      <c r="D354" t="s">
        <v>14</v>
      </c>
      <c r="E354">
        <v>3182</v>
      </c>
    </row>
    <row r="355" spans="1:5" x14ac:dyDescent="0.25">
      <c r="A355" t="s">
        <v>20</v>
      </c>
      <c r="B355">
        <v>299</v>
      </c>
      <c r="D355" t="s">
        <v>14</v>
      </c>
      <c r="E355">
        <v>3304</v>
      </c>
    </row>
    <row r="356" spans="1:5" x14ac:dyDescent="0.25">
      <c r="A356" t="s">
        <v>20</v>
      </c>
      <c r="B356">
        <v>300</v>
      </c>
      <c r="D356" t="s">
        <v>14</v>
      </c>
      <c r="E356">
        <v>3387</v>
      </c>
    </row>
    <row r="357" spans="1:5" x14ac:dyDescent="0.25">
      <c r="A357" t="s">
        <v>20</v>
      </c>
      <c r="B357">
        <v>300</v>
      </c>
      <c r="D357" t="s">
        <v>14</v>
      </c>
      <c r="E357">
        <v>3410</v>
      </c>
    </row>
    <row r="358" spans="1:5" x14ac:dyDescent="0.25">
      <c r="A358" t="s">
        <v>20</v>
      </c>
      <c r="B358">
        <v>303</v>
      </c>
      <c r="D358" t="s">
        <v>14</v>
      </c>
      <c r="E358">
        <v>3483</v>
      </c>
    </row>
    <row r="359" spans="1:5" x14ac:dyDescent="0.25">
      <c r="A359" t="s">
        <v>20</v>
      </c>
      <c r="B359">
        <v>307</v>
      </c>
      <c r="D359" t="s">
        <v>14</v>
      </c>
      <c r="E359">
        <v>3868</v>
      </c>
    </row>
    <row r="360" spans="1:5" x14ac:dyDescent="0.25">
      <c r="A360" t="s">
        <v>20</v>
      </c>
      <c r="B360">
        <v>307</v>
      </c>
      <c r="D360" t="s">
        <v>14</v>
      </c>
      <c r="E360">
        <v>4405</v>
      </c>
    </row>
    <row r="361" spans="1:5" x14ac:dyDescent="0.25">
      <c r="A361" t="s">
        <v>20</v>
      </c>
      <c r="B361">
        <v>316</v>
      </c>
      <c r="D361" t="s">
        <v>14</v>
      </c>
      <c r="E361">
        <v>4428</v>
      </c>
    </row>
    <row r="362" spans="1:5" x14ac:dyDescent="0.25">
      <c r="A362" t="s">
        <v>20</v>
      </c>
      <c r="B362">
        <v>323</v>
      </c>
      <c r="D362" t="s">
        <v>14</v>
      </c>
      <c r="E362">
        <v>4697</v>
      </c>
    </row>
    <row r="363" spans="1:5" x14ac:dyDescent="0.25">
      <c r="A363" t="s">
        <v>20</v>
      </c>
      <c r="B363">
        <v>329</v>
      </c>
      <c r="D363" t="s">
        <v>14</v>
      </c>
      <c r="E363">
        <v>5497</v>
      </c>
    </row>
    <row r="364" spans="1:5" x14ac:dyDescent="0.25">
      <c r="A364" t="s">
        <v>20</v>
      </c>
      <c r="B364">
        <v>330</v>
      </c>
      <c r="D364" t="s">
        <v>14</v>
      </c>
      <c r="E364">
        <v>5681</v>
      </c>
    </row>
    <row r="365" spans="1:5" x14ac:dyDescent="0.25">
      <c r="A365" t="s">
        <v>20</v>
      </c>
      <c r="B365">
        <v>331</v>
      </c>
      <c r="D365" t="s">
        <v>14</v>
      </c>
      <c r="E365">
        <v>6080</v>
      </c>
    </row>
    <row r="366" spans="1:5" x14ac:dyDescent="0.25">
      <c r="A366" t="s">
        <v>20</v>
      </c>
      <c r="B366">
        <v>336</v>
      </c>
    </row>
    <row r="367" spans="1:5" x14ac:dyDescent="0.25">
      <c r="A367" t="s">
        <v>20</v>
      </c>
      <c r="B367">
        <v>337</v>
      </c>
    </row>
    <row r="368" spans="1:5" x14ac:dyDescent="0.25">
      <c r="A368" t="s">
        <v>20</v>
      </c>
      <c r="B368">
        <v>340</v>
      </c>
    </row>
    <row r="369" spans="1:2" x14ac:dyDescent="0.25">
      <c r="A369" t="s">
        <v>20</v>
      </c>
      <c r="B369">
        <v>361</v>
      </c>
    </row>
    <row r="370" spans="1:2" x14ac:dyDescent="0.25">
      <c r="A370" t="s">
        <v>20</v>
      </c>
      <c r="B370">
        <v>363</v>
      </c>
    </row>
    <row r="371" spans="1:2" x14ac:dyDescent="0.25">
      <c r="A371" t="s">
        <v>20</v>
      </c>
      <c r="B371">
        <v>366</v>
      </c>
    </row>
    <row r="372" spans="1:2" x14ac:dyDescent="0.25">
      <c r="A372" t="s">
        <v>20</v>
      </c>
      <c r="B372">
        <v>369</v>
      </c>
    </row>
    <row r="373" spans="1:2" x14ac:dyDescent="0.25">
      <c r="A373" t="s">
        <v>20</v>
      </c>
      <c r="B373">
        <v>374</v>
      </c>
    </row>
    <row r="374" spans="1:2" x14ac:dyDescent="0.25">
      <c r="A374" t="s">
        <v>20</v>
      </c>
      <c r="B374">
        <v>375</v>
      </c>
    </row>
    <row r="375" spans="1:2" x14ac:dyDescent="0.25">
      <c r="A375" t="s">
        <v>20</v>
      </c>
      <c r="B375">
        <v>381</v>
      </c>
    </row>
    <row r="376" spans="1:2" x14ac:dyDescent="0.25">
      <c r="A376" t="s">
        <v>20</v>
      </c>
      <c r="B376">
        <v>381</v>
      </c>
    </row>
    <row r="377" spans="1:2" x14ac:dyDescent="0.25">
      <c r="A377" t="s">
        <v>20</v>
      </c>
      <c r="B377">
        <v>393</v>
      </c>
    </row>
    <row r="378" spans="1:2" x14ac:dyDescent="0.25">
      <c r="A378" t="s">
        <v>20</v>
      </c>
      <c r="B378">
        <v>397</v>
      </c>
    </row>
    <row r="379" spans="1:2" x14ac:dyDescent="0.25">
      <c r="A379" t="s">
        <v>20</v>
      </c>
      <c r="B379">
        <v>409</v>
      </c>
    </row>
    <row r="380" spans="1:2" x14ac:dyDescent="0.25">
      <c r="A380" t="s">
        <v>20</v>
      </c>
      <c r="B380">
        <v>411</v>
      </c>
    </row>
    <row r="381" spans="1:2" x14ac:dyDescent="0.25">
      <c r="A381" t="s">
        <v>20</v>
      </c>
      <c r="B381">
        <v>419</v>
      </c>
    </row>
    <row r="382" spans="1:2" x14ac:dyDescent="0.25">
      <c r="A382" t="s">
        <v>20</v>
      </c>
      <c r="B382">
        <v>432</v>
      </c>
    </row>
    <row r="383" spans="1:2" x14ac:dyDescent="0.25">
      <c r="A383" t="s">
        <v>20</v>
      </c>
      <c r="B383">
        <v>452</v>
      </c>
    </row>
    <row r="384" spans="1:2" x14ac:dyDescent="0.25">
      <c r="A384" t="s">
        <v>20</v>
      </c>
      <c r="B384">
        <v>454</v>
      </c>
    </row>
    <row r="385" spans="1:2" x14ac:dyDescent="0.25">
      <c r="A385" t="s">
        <v>20</v>
      </c>
      <c r="B385">
        <v>460</v>
      </c>
    </row>
    <row r="386" spans="1:2" x14ac:dyDescent="0.25">
      <c r="A386" t="s">
        <v>20</v>
      </c>
      <c r="B386">
        <v>462</v>
      </c>
    </row>
    <row r="387" spans="1:2" x14ac:dyDescent="0.25">
      <c r="A387" t="s">
        <v>20</v>
      </c>
      <c r="B387">
        <v>470</v>
      </c>
    </row>
    <row r="388" spans="1:2" x14ac:dyDescent="0.25">
      <c r="A388" t="s">
        <v>20</v>
      </c>
      <c r="B388">
        <v>480</v>
      </c>
    </row>
    <row r="389" spans="1:2" x14ac:dyDescent="0.25">
      <c r="A389" t="s">
        <v>20</v>
      </c>
      <c r="B389">
        <v>484</v>
      </c>
    </row>
    <row r="390" spans="1:2" x14ac:dyDescent="0.25">
      <c r="A390" t="s">
        <v>20</v>
      </c>
      <c r="B390">
        <v>498</v>
      </c>
    </row>
    <row r="391" spans="1:2" x14ac:dyDescent="0.25">
      <c r="A391" t="s">
        <v>20</v>
      </c>
      <c r="B391">
        <v>524</v>
      </c>
    </row>
    <row r="392" spans="1:2" x14ac:dyDescent="0.25">
      <c r="A392" t="s">
        <v>20</v>
      </c>
      <c r="B392">
        <v>533</v>
      </c>
    </row>
    <row r="393" spans="1:2" x14ac:dyDescent="0.25">
      <c r="A393" t="s">
        <v>20</v>
      </c>
      <c r="B393">
        <v>536</v>
      </c>
    </row>
    <row r="394" spans="1:2" x14ac:dyDescent="0.25">
      <c r="A394" t="s">
        <v>20</v>
      </c>
      <c r="B394">
        <v>546</v>
      </c>
    </row>
    <row r="395" spans="1:2" x14ac:dyDescent="0.25">
      <c r="A395" t="s">
        <v>20</v>
      </c>
      <c r="B395">
        <v>554</v>
      </c>
    </row>
    <row r="396" spans="1:2" x14ac:dyDescent="0.25">
      <c r="A396" t="s">
        <v>20</v>
      </c>
      <c r="B396">
        <v>555</v>
      </c>
    </row>
    <row r="397" spans="1:2" x14ac:dyDescent="0.25">
      <c r="A397" t="s">
        <v>20</v>
      </c>
      <c r="B397">
        <v>589</v>
      </c>
    </row>
    <row r="398" spans="1:2" x14ac:dyDescent="0.25">
      <c r="A398" t="s">
        <v>20</v>
      </c>
      <c r="B398">
        <v>645</v>
      </c>
    </row>
    <row r="399" spans="1:2" x14ac:dyDescent="0.25">
      <c r="A399" t="s">
        <v>20</v>
      </c>
      <c r="B399">
        <v>659</v>
      </c>
    </row>
    <row r="400" spans="1:2" x14ac:dyDescent="0.25">
      <c r="A400" t="s">
        <v>20</v>
      </c>
      <c r="B400">
        <v>676</v>
      </c>
    </row>
    <row r="401" spans="1:2" x14ac:dyDescent="0.25">
      <c r="A401" t="s">
        <v>20</v>
      </c>
      <c r="B401">
        <v>723</v>
      </c>
    </row>
    <row r="402" spans="1:2" x14ac:dyDescent="0.25">
      <c r="A402" t="s">
        <v>20</v>
      </c>
      <c r="B402">
        <v>762</v>
      </c>
    </row>
    <row r="403" spans="1:2" x14ac:dyDescent="0.25">
      <c r="A403" t="s">
        <v>20</v>
      </c>
      <c r="B403">
        <v>768</v>
      </c>
    </row>
    <row r="404" spans="1:2" x14ac:dyDescent="0.25">
      <c r="A404" t="s">
        <v>20</v>
      </c>
      <c r="B404">
        <v>820</v>
      </c>
    </row>
    <row r="405" spans="1:2" x14ac:dyDescent="0.25">
      <c r="A405" t="s">
        <v>20</v>
      </c>
      <c r="B405">
        <v>890</v>
      </c>
    </row>
    <row r="406" spans="1:2" x14ac:dyDescent="0.25">
      <c r="A406" t="s">
        <v>20</v>
      </c>
      <c r="B406">
        <v>903</v>
      </c>
    </row>
    <row r="407" spans="1:2" x14ac:dyDescent="0.25">
      <c r="A407" t="s">
        <v>20</v>
      </c>
      <c r="B407">
        <v>909</v>
      </c>
    </row>
    <row r="408" spans="1:2" x14ac:dyDescent="0.25">
      <c r="A408" t="s">
        <v>20</v>
      </c>
      <c r="B408">
        <v>943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1015</v>
      </c>
    </row>
    <row r="411" spans="1:2" x14ac:dyDescent="0.25">
      <c r="A411" t="s">
        <v>20</v>
      </c>
      <c r="B411">
        <v>1022</v>
      </c>
    </row>
    <row r="412" spans="1:2" x14ac:dyDescent="0.25">
      <c r="A412" t="s">
        <v>20</v>
      </c>
      <c r="B412">
        <v>1052</v>
      </c>
    </row>
    <row r="413" spans="1:2" x14ac:dyDescent="0.25">
      <c r="A413" t="s">
        <v>20</v>
      </c>
      <c r="B413">
        <v>1071</v>
      </c>
    </row>
    <row r="414" spans="1:2" x14ac:dyDescent="0.25">
      <c r="A414" t="s">
        <v>20</v>
      </c>
      <c r="B414">
        <v>1071</v>
      </c>
    </row>
    <row r="415" spans="1:2" x14ac:dyDescent="0.25">
      <c r="A415" t="s">
        <v>20</v>
      </c>
      <c r="B415">
        <v>1073</v>
      </c>
    </row>
    <row r="416" spans="1:2" x14ac:dyDescent="0.25">
      <c r="A416" t="s">
        <v>20</v>
      </c>
      <c r="B416">
        <v>1095</v>
      </c>
    </row>
    <row r="417" spans="1:2" x14ac:dyDescent="0.25">
      <c r="A417" t="s">
        <v>20</v>
      </c>
      <c r="B417">
        <v>1101</v>
      </c>
    </row>
    <row r="418" spans="1:2" x14ac:dyDescent="0.25">
      <c r="A418" t="s">
        <v>20</v>
      </c>
      <c r="B418">
        <v>1113</v>
      </c>
    </row>
    <row r="419" spans="1:2" x14ac:dyDescent="0.25">
      <c r="A419" t="s">
        <v>20</v>
      </c>
      <c r="B419">
        <v>1137</v>
      </c>
    </row>
    <row r="420" spans="1:2" x14ac:dyDescent="0.25">
      <c r="A420" t="s">
        <v>20</v>
      </c>
      <c r="B420">
        <v>1140</v>
      </c>
    </row>
    <row r="421" spans="1:2" x14ac:dyDescent="0.25">
      <c r="A421" t="s">
        <v>20</v>
      </c>
      <c r="B421">
        <v>1152</v>
      </c>
    </row>
    <row r="422" spans="1:2" x14ac:dyDescent="0.25">
      <c r="A422" t="s">
        <v>20</v>
      </c>
      <c r="B422">
        <v>1170</v>
      </c>
    </row>
    <row r="423" spans="1:2" x14ac:dyDescent="0.25">
      <c r="A423" t="s">
        <v>20</v>
      </c>
      <c r="B423">
        <v>1249</v>
      </c>
    </row>
    <row r="424" spans="1:2" x14ac:dyDescent="0.25">
      <c r="A424" t="s">
        <v>20</v>
      </c>
      <c r="B424">
        <v>1267</v>
      </c>
    </row>
    <row r="425" spans="1:2" x14ac:dyDescent="0.25">
      <c r="A425" t="s">
        <v>20</v>
      </c>
      <c r="B425">
        <v>1280</v>
      </c>
    </row>
    <row r="426" spans="1:2" x14ac:dyDescent="0.25">
      <c r="A426" t="s">
        <v>20</v>
      </c>
      <c r="B426">
        <v>1297</v>
      </c>
    </row>
    <row r="427" spans="1:2" x14ac:dyDescent="0.25">
      <c r="A427" t="s">
        <v>20</v>
      </c>
      <c r="B427">
        <v>1345</v>
      </c>
    </row>
    <row r="428" spans="1:2" x14ac:dyDescent="0.25">
      <c r="A428" t="s">
        <v>20</v>
      </c>
      <c r="B428">
        <v>1354</v>
      </c>
    </row>
    <row r="429" spans="1:2" x14ac:dyDescent="0.25">
      <c r="A429" t="s">
        <v>20</v>
      </c>
      <c r="B429">
        <v>1385</v>
      </c>
    </row>
    <row r="430" spans="1:2" x14ac:dyDescent="0.25">
      <c r="A430" t="s">
        <v>20</v>
      </c>
      <c r="B430">
        <v>1396</v>
      </c>
    </row>
    <row r="431" spans="1:2" x14ac:dyDescent="0.25">
      <c r="A431" t="s">
        <v>20</v>
      </c>
      <c r="B431">
        <v>1396</v>
      </c>
    </row>
    <row r="432" spans="1:2" x14ac:dyDescent="0.25">
      <c r="A432" t="s">
        <v>20</v>
      </c>
      <c r="B432">
        <v>1425</v>
      </c>
    </row>
    <row r="433" spans="1:2" x14ac:dyDescent="0.25">
      <c r="A433" t="s">
        <v>20</v>
      </c>
      <c r="B433">
        <v>1442</v>
      </c>
    </row>
    <row r="434" spans="1:2" x14ac:dyDescent="0.25">
      <c r="A434" t="s">
        <v>20</v>
      </c>
      <c r="B434">
        <v>1460</v>
      </c>
    </row>
    <row r="435" spans="1:2" x14ac:dyDescent="0.25">
      <c r="A435" t="s">
        <v>20</v>
      </c>
      <c r="B435">
        <v>1467</v>
      </c>
    </row>
    <row r="436" spans="1:2" x14ac:dyDescent="0.25">
      <c r="A436" t="s">
        <v>20</v>
      </c>
      <c r="B436">
        <v>1470</v>
      </c>
    </row>
    <row r="437" spans="1:2" x14ac:dyDescent="0.25">
      <c r="A437" t="s">
        <v>20</v>
      </c>
      <c r="B437">
        <v>1518</v>
      </c>
    </row>
    <row r="438" spans="1:2" x14ac:dyDescent="0.25">
      <c r="A438" t="s">
        <v>20</v>
      </c>
      <c r="B438">
        <v>1539</v>
      </c>
    </row>
    <row r="439" spans="1:2" x14ac:dyDescent="0.25">
      <c r="A439" t="s">
        <v>20</v>
      </c>
      <c r="B439">
        <v>1548</v>
      </c>
    </row>
    <row r="440" spans="1:2" x14ac:dyDescent="0.25">
      <c r="A440" t="s">
        <v>20</v>
      </c>
      <c r="B440">
        <v>1559</v>
      </c>
    </row>
    <row r="441" spans="1:2" x14ac:dyDescent="0.25">
      <c r="A441" t="s">
        <v>20</v>
      </c>
      <c r="B441">
        <v>1561</v>
      </c>
    </row>
    <row r="442" spans="1:2" x14ac:dyDescent="0.25">
      <c r="A442" t="s">
        <v>20</v>
      </c>
      <c r="B442">
        <v>1572</v>
      </c>
    </row>
    <row r="443" spans="1:2" x14ac:dyDescent="0.25">
      <c r="A443" t="s">
        <v>20</v>
      </c>
      <c r="B443">
        <v>1573</v>
      </c>
    </row>
    <row r="444" spans="1:2" x14ac:dyDescent="0.25">
      <c r="A444" t="s">
        <v>20</v>
      </c>
      <c r="B444">
        <v>1600</v>
      </c>
    </row>
    <row r="445" spans="1:2" x14ac:dyDescent="0.25">
      <c r="A445" t="s">
        <v>20</v>
      </c>
      <c r="B445">
        <v>1604</v>
      </c>
    </row>
    <row r="446" spans="1:2" x14ac:dyDescent="0.25">
      <c r="A446" t="s">
        <v>20</v>
      </c>
      <c r="B446">
        <v>1605</v>
      </c>
    </row>
    <row r="447" spans="1:2" x14ac:dyDescent="0.25">
      <c r="A447" t="s">
        <v>20</v>
      </c>
      <c r="B447">
        <v>1606</v>
      </c>
    </row>
    <row r="448" spans="1:2" x14ac:dyDescent="0.25">
      <c r="A448" t="s">
        <v>20</v>
      </c>
      <c r="B448">
        <v>1613</v>
      </c>
    </row>
    <row r="449" spans="1:2" x14ac:dyDescent="0.25">
      <c r="A449" t="s">
        <v>20</v>
      </c>
      <c r="B449">
        <v>1621</v>
      </c>
    </row>
    <row r="450" spans="1:2" x14ac:dyDescent="0.25">
      <c r="A450" t="s">
        <v>20</v>
      </c>
      <c r="B450">
        <v>1629</v>
      </c>
    </row>
    <row r="451" spans="1:2" x14ac:dyDescent="0.25">
      <c r="A451" t="s">
        <v>20</v>
      </c>
      <c r="B451">
        <v>1681</v>
      </c>
    </row>
    <row r="452" spans="1:2" x14ac:dyDescent="0.25">
      <c r="A452" t="s">
        <v>20</v>
      </c>
      <c r="B452">
        <v>1684</v>
      </c>
    </row>
    <row r="453" spans="1:2" x14ac:dyDescent="0.25">
      <c r="A453" t="s">
        <v>20</v>
      </c>
      <c r="B453">
        <v>1690</v>
      </c>
    </row>
    <row r="454" spans="1:2" x14ac:dyDescent="0.25">
      <c r="A454" t="s">
        <v>20</v>
      </c>
      <c r="B454">
        <v>1697</v>
      </c>
    </row>
    <row r="455" spans="1:2" x14ac:dyDescent="0.25">
      <c r="A455" t="s">
        <v>20</v>
      </c>
      <c r="B455">
        <v>1703</v>
      </c>
    </row>
    <row r="456" spans="1:2" x14ac:dyDescent="0.25">
      <c r="A456" t="s">
        <v>20</v>
      </c>
      <c r="B456">
        <v>1713</v>
      </c>
    </row>
    <row r="457" spans="1:2" x14ac:dyDescent="0.25">
      <c r="A457" t="s">
        <v>20</v>
      </c>
      <c r="B457">
        <v>1773</v>
      </c>
    </row>
    <row r="458" spans="1:2" x14ac:dyDescent="0.25">
      <c r="A458" t="s">
        <v>20</v>
      </c>
      <c r="B458">
        <v>1782</v>
      </c>
    </row>
    <row r="459" spans="1:2" x14ac:dyDescent="0.25">
      <c r="A459" t="s">
        <v>20</v>
      </c>
      <c r="B459">
        <v>1784</v>
      </c>
    </row>
    <row r="460" spans="1:2" x14ac:dyDescent="0.25">
      <c r="A460" t="s">
        <v>20</v>
      </c>
      <c r="B460">
        <v>1785</v>
      </c>
    </row>
    <row r="461" spans="1:2" x14ac:dyDescent="0.25">
      <c r="A461" t="s">
        <v>20</v>
      </c>
      <c r="B461">
        <v>1797</v>
      </c>
    </row>
    <row r="462" spans="1:2" x14ac:dyDescent="0.25">
      <c r="A462" t="s">
        <v>20</v>
      </c>
      <c r="B462">
        <v>1815</v>
      </c>
    </row>
    <row r="463" spans="1:2" x14ac:dyDescent="0.25">
      <c r="A463" t="s">
        <v>20</v>
      </c>
      <c r="B463">
        <v>1821</v>
      </c>
    </row>
    <row r="464" spans="1:2" x14ac:dyDescent="0.25">
      <c r="A464" t="s">
        <v>20</v>
      </c>
      <c r="B464">
        <v>1866</v>
      </c>
    </row>
    <row r="465" spans="1:2" x14ac:dyDescent="0.25">
      <c r="A465" t="s">
        <v>20</v>
      </c>
      <c r="B465">
        <v>1884</v>
      </c>
    </row>
    <row r="466" spans="1:2" x14ac:dyDescent="0.25">
      <c r="A466" t="s">
        <v>20</v>
      </c>
      <c r="B466">
        <v>1887</v>
      </c>
    </row>
    <row r="467" spans="1:2" x14ac:dyDescent="0.25">
      <c r="A467" t="s">
        <v>20</v>
      </c>
      <c r="B467">
        <v>1894</v>
      </c>
    </row>
    <row r="468" spans="1:2" x14ac:dyDescent="0.25">
      <c r="A468" t="s">
        <v>20</v>
      </c>
      <c r="B468">
        <v>1902</v>
      </c>
    </row>
    <row r="469" spans="1:2" x14ac:dyDescent="0.25">
      <c r="A469" t="s">
        <v>20</v>
      </c>
      <c r="B469">
        <v>1917</v>
      </c>
    </row>
    <row r="470" spans="1:2" x14ac:dyDescent="0.25">
      <c r="A470" t="s">
        <v>20</v>
      </c>
      <c r="B470">
        <v>1965</v>
      </c>
    </row>
    <row r="471" spans="1:2" x14ac:dyDescent="0.25">
      <c r="A471" t="s">
        <v>20</v>
      </c>
      <c r="B471">
        <v>1989</v>
      </c>
    </row>
    <row r="472" spans="1:2" x14ac:dyDescent="0.25">
      <c r="A472" t="s">
        <v>20</v>
      </c>
      <c r="B472">
        <v>1991</v>
      </c>
    </row>
    <row r="473" spans="1:2" x14ac:dyDescent="0.25">
      <c r="A473" t="s">
        <v>20</v>
      </c>
      <c r="B473">
        <v>2013</v>
      </c>
    </row>
    <row r="474" spans="1:2" x14ac:dyDescent="0.25">
      <c r="A474" t="s">
        <v>20</v>
      </c>
      <c r="B474">
        <v>2038</v>
      </c>
    </row>
    <row r="475" spans="1:2" x14ac:dyDescent="0.25">
      <c r="A475" t="s">
        <v>20</v>
      </c>
      <c r="B475">
        <v>2043</v>
      </c>
    </row>
    <row r="476" spans="1:2" x14ac:dyDescent="0.25">
      <c r="A476" t="s">
        <v>20</v>
      </c>
      <c r="B476">
        <v>2053</v>
      </c>
    </row>
    <row r="477" spans="1:2" x14ac:dyDescent="0.25">
      <c r="A477" t="s">
        <v>20</v>
      </c>
      <c r="B477">
        <v>2080</v>
      </c>
    </row>
    <row r="478" spans="1:2" x14ac:dyDescent="0.25">
      <c r="A478" t="s">
        <v>20</v>
      </c>
      <c r="B478">
        <v>2100</v>
      </c>
    </row>
    <row r="479" spans="1:2" x14ac:dyDescent="0.25">
      <c r="A479" t="s">
        <v>20</v>
      </c>
      <c r="B479">
        <v>2105</v>
      </c>
    </row>
    <row r="480" spans="1:2" x14ac:dyDescent="0.25">
      <c r="A480" t="s">
        <v>20</v>
      </c>
      <c r="B480">
        <v>2106</v>
      </c>
    </row>
    <row r="481" spans="1:2" x14ac:dyDescent="0.25">
      <c r="A481" t="s">
        <v>20</v>
      </c>
      <c r="B481">
        <v>2107</v>
      </c>
    </row>
    <row r="482" spans="1:2" x14ac:dyDescent="0.25">
      <c r="A482" t="s">
        <v>20</v>
      </c>
      <c r="B482">
        <v>2120</v>
      </c>
    </row>
    <row r="483" spans="1:2" x14ac:dyDescent="0.25">
      <c r="A483" t="s">
        <v>20</v>
      </c>
      <c r="B483">
        <v>2144</v>
      </c>
    </row>
    <row r="484" spans="1:2" x14ac:dyDescent="0.25">
      <c r="A484" t="s">
        <v>20</v>
      </c>
      <c r="B484">
        <v>2188</v>
      </c>
    </row>
    <row r="485" spans="1:2" x14ac:dyDescent="0.25">
      <c r="A485" t="s">
        <v>20</v>
      </c>
      <c r="B485">
        <v>2218</v>
      </c>
    </row>
    <row r="486" spans="1:2" x14ac:dyDescent="0.25">
      <c r="A486" t="s">
        <v>20</v>
      </c>
      <c r="B486">
        <v>2220</v>
      </c>
    </row>
    <row r="487" spans="1:2" x14ac:dyDescent="0.25">
      <c r="A487" t="s">
        <v>20</v>
      </c>
      <c r="B487">
        <v>2230</v>
      </c>
    </row>
    <row r="488" spans="1:2" x14ac:dyDescent="0.25">
      <c r="A488" t="s">
        <v>20</v>
      </c>
      <c r="B488">
        <v>2237</v>
      </c>
    </row>
    <row r="489" spans="1:2" x14ac:dyDescent="0.25">
      <c r="A489" t="s">
        <v>20</v>
      </c>
      <c r="B489">
        <v>2261</v>
      </c>
    </row>
    <row r="490" spans="1:2" x14ac:dyDescent="0.25">
      <c r="A490" t="s">
        <v>20</v>
      </c>
      <c r="B490">
        <v>2266</v>
      </c>
    </row>
    <row r="491" spans="1:2" x14ac:dyDescent="0.25">
      <c r="A491" t="s">
        <v>20</v>
      </c>
      <c r="B491">
        <v>2283</v>
      </c>
    </row>
    <row r="492" spans="1:2" x14ac:dyDescent="0.25">
      <c r="A492" t="s">
        <v>20</v>
      </c>
      <c r="B492">
        <v>2289</v>
      </c>
    </row>
    <row r="493" spans="1:2" x14ac:dyDescent="0.25">
      <c r="A493" t="s">
        <v>20</v>
      </c>
      <c r="B493">
        <v>2293</v>
      </c>
    </row>
    <row r="494" spans="1:2" x14ac:dyDescent="0.25">
      <c r="A494" t="s">
        <v>20</v>
      </c>
      <c r="B494">
        <v>2320</v>
      </c>
    </row>
    <row r="495" spans="1:2" x14ac:dyDescent="0.25">
      <c r="A495" t="s">
        <v>20</v>
      </c>
      <c r="B495">
        <v>2326</v>
      </c>
    </row>
    <row r="496" spans="1:2" x14ac:dyDescent="0.25">
      <c r="A496" t="s">
        <v>20</v>
      </c>
      <c r="B496">
        <v>2331</v>
      </c>
    </row>
    <row r="497" spans="1:2" x14ac:dyDescent="0.25">
      <c r="A497" t="s">
        <v>20</v>
      </c>
      <c r="B497">
        <v>2346</v>
      </c>
    </row>
    <row r="498" spans="1:2" x14ac:dyDescent="0.25">
      <c r="A498" t="s">
        <v>20</v>
      </c>
      <c r="B498">
        <v>2353</v>
      </c>
    </row>
    <row r="499" spans="1:2" x14ac:dyDescent="0.25">
      <c r="A499" t="s">
        <v>20</v>
      </c>
      <c r="B499">
        <v>2409</v>
      </c>
    </row>
    <row r="500" spans="1:2" x14ac:dyDescent="0.25">
      <c r="A500" t="s">
        <v>20</v>
      </c>
      <c r="B500">
        <v>2414</v>
      </c>
    </row>
    <row r="501" spans="1:2" x14ac:dyDescent="0.25">
      <c r="A501" t="s">
        <v>20</v>
      </c>
      <c r="B501">
        <v>2431</v>
      </c>
    </row>
    <row r="502" spans="1:2" x14ac:dyDescent="0.25">
      <c r="A502" t="s">
        <v>20</v>
      </c>
      <c r="B502">
        <v>2436</v>
      </c>
    </row>
    <row r="503" spans="1:2" x14ac:dyDescent="0.25">
      <c r="A503" t="s">
        <v>20</v>
      </c>
      <c r="B503">
        <v>2441</v>
      </c>
    </row>
    <row r="504" spans="1:2" x14ac:dyDescent="0.25">
      <c r="A504" t="s">
        <v>20</v>
      </c>
      <c r="B504">
        <v>2443</v>
      </c>
    </row>
    <row r="505" spans="1:2" x14ac:dyDescent="0.25">
      <c r="A505" t="s">
        <v>20</v>
      </c>
      <c r="B505">
        <v>2443</v>
      </c>
    </row>
    <row r="506" spans="1:2" x14ac:dyDescent="0.25">
      <c r="A506" t="s">
        <v>20</v>
      </c>
      <c r="B506">
        <v>2468</v>
      </c>
    </row>
    <row r="507" spans="1:2" x14ac:dyDescent="0.25">
      <c r="A507" t="s">
        <v>20</v>
      </c>
      <c r="B507">
        <v>2475</v>
      </c>
    </row>
    <row r="508" spans="1:2" x14ac:dyDescent="0.25">
      <c r="A508" t="s">
        <v>20</v>
      </c>
      <c r="B508">
        <v>2489</v>
      </c>
    </row>
    <row r="509" spans="1:2" x14ac:dyDescent="0.25">
      <c r="A509" t="s">
        <v>20</v>
      </c>
      <c r="B509">
        <v>2506</v>
      </c>
    </row>
    <row r="510" spans="1:2" x14ac:dyDescent="0.25">
      <c r="A510" t="s">
        <v>20</v>
      </c>
      <c r="B510">
        <v>2526</v>
      </c>
    </row>
    <row r="511" spans="1:2" x14ac:dyDescent="0.25">
      <c r="A511" t="s">
        <v>20</v>
      </c>
      <c r="B511">
        <v>2528</v>
      </c>
    </row>
    <row r="512" spans="1:2" x14ac:dyDescent="0.25">
      <c r="A512" t="s">
        <v>20</v>
      </c>
      <c r="B512">
        <v>2551</v>
      </c>
    </row>
    <row r="513" spans="1:2" x14ac:dyDescent="0.25">
      <c r="A513" t="s">
        <v>20</v>
      </c>
      <c r="B513">
        <v>2662</v>
      </c>
    </row>
    <row r="514" spans="1:2" x14ac:dyDescent="0.25">
      <c r="A514" t="s">
        <v>20</v>
      </c>
      <c r="B514">
        <v>2673</v>
      </c>
    </row>
    <row r="515" spans="1:2" x14ac:dyDescent="0.25">
      <c r="A515" t="s">
        <v>20</v>
      </c>
      <c r="B515">
        <v>2693</v>
      </c>
    </row>
    <row r="516" spans="1:2" x14ac:dyDescent="0.25">
      <c r="A516" t="s">
        <v>20</v>
      </c>
      <c r="B516">
        <v>2725</v>
      </c>
    </row>
    <row r="517" spans="1:2" x14ac:dyDescent="0.25">
      <c r="A517" t="s">
        <v>20</v>
      </c>
      <c r="B517">
        <v>2739</v>
      </c>
    </row>
    <row r="518" spans="1:2" x14ac:dyDescent="0.25">
      <c r="A518" t="s">
        <v>20</v>
      </c>
      <c r="B518">
        <v>2756</v>
      </c>
    </row>
    <row r="519" spans="1:2" x14ac:dyDescent="0.25">
      <c r="A519" t="s">
        <v>20</v>
      </c>
      <c r="B519">
        <v>2768</v>
      </c>
    </row>
    <row r="520" spans="1:2" x14ac:dyDescent="0.25">
      <c r="A520" t="s">
        <v>20</v>
      </c>
      <c r="B520">
        <v>2805</v>
      </c>
    </row>
    <row r="521" spans="1:2" x14ac:dyDescent="0.25">
      <c r="A521" t="s">
        <v>20</v>
      </c>
      <c r="B521">
        <v>2857</v>
      </c>
    </row>
    <row r="522" spans="1:2" x14ac:dyDescent="0.25">
      <c r="A522" t="s">
        <v>20</v>
      </c>
      <c r="B522">
        <v>2875</v>
      </c>
    </row>
    <row r="523" spans="1:2" x14ac:dyDescent="0.25">
      <c r="A523" t="s">
        <v>20</v>
      </c>
      <c r="B523">
        <v>2893</v>
      </c>
    </row>
    <row r="524" spans="1:2" x14ac:dyDescent="0.25">
      <c r="A524" t="s">
        <v>20</v>
      </c>
      <c r="B524">
        <v>2985</v>
      </c>
    </row>
    <row r="525" spans="1:2" x14ac:dyDescent="0.25">
      <c r="A525" t="s">
        <v>20</v>
      </c>
      <c r="B525">
        <v>3016</v>
      </c>
    </row>
    <row r="526" spans="1:2" x14ac:dyDescent="0.25">
      <c r="A526" t="s">
        <v>20</v>
      </c>
      <c r="B526">
        <v>3036</v>
      </c>
    </row>
    <row r="527" spans="1:2" x14ac:dyDescent="0.25">
      <c r="A527" t="s">
        <v>20</v>
      </c>
      <c r="B527">
        <v>3059</v>
      </c>
    </row>
    <row r="528" spans="1:2" x14ac:dyDescent="0.25">
      <c r="A528" t="s">
        <v>20</v>
      </c>
      <c r="B528">
        <v>3063</v>
      </c>
    </row>
    <row r="529" spans="1:2" x14ac:dyDescent="0.25">
      <c r="A529" t="s">
        <v>20</v>
      </c>
      <c r="B529">
        <v>3116</v>
      </c>
    </row>
    <row r="530" spans="1:2" x14ac:dyDescent="0.25">
      <c r="A530" t="s">
        <v>20</v>
      </c>
      <c r="B530">
        <v>3131</v>
      </c>
    </row>
    <row r="531" spans="1:2" x14ac:dyDescent="0.25">
      <c r="A531" t="s">
        <v>20</v>
      </c>
      <c r="B531">
        <v>3177</v>
      </c>
    </row>
    <row r="532" spans="1:2" x14ac:dyDescent="0.25">
      <c r="A532" t="s">
        <v>20</v>
      </c>
      <c r="B532">
        <v>3205</v>
      </c>
    </row>
    <row r="533" spans="1:2" x14ac:dyDescent="0.25">
      <c r="A533" t="s">
        <v>20</v>
      </c>
      <c r="B533">
        <v>3272</v>
      </c>
    </row>
    <row r="534" spans="1:2" x14ac:dyDescent="0.25">
      <c r="A534" t="s">
        <v>20</v>
      </c>
      <c r="B534">
        <v>3308</v>
      </c>
    </row>
    <row r="535" spans="1:2" x14ac:dyDescent="0.25">
      <c r="A535" t="s">
        <v>20</v>
      </c>
      <c r="B535">
        <v>3318</v>
      </c>
    </row>
    <row r="536" spans="1:2" x14ac:dyDescent="0.25">
      <c r="A536" t="s">
        <v>20</v>
      </c>
      <c r="B536">
        <v>3376</v>
      </c>
    </row>
    <row r="537" spans="1:2" x14ac:dyDescent="0.25">
      <c r="A537" t="s">
        <v>20</v>
      </c>
      <c r="B537">
        <v>3388</v>
      </c>
    </row>
    <row r="538" spans="1:2" x14ac:dyDescent="0.25">
      <c r="A538" t="s">
        <v>20</v>
      </c>
      <c r="B538">
        <v>3533</v>
      </c>
    </row>
    <row r="539" spans="1:2" x14ac:dyDescent="0.25">
      <c r="A539" t="s">
        <v>20</v>
      </c>
      <c r="B539">
        <v>3537</v>
      </c>
    </row>
    <row r="540" spans="1:2" x14ac:dyDescent="0.25">
      <c r="A540" t="s">
        <v>20</v>
      </c>
      <c r="B540">
        <v>3594</v>
      </c>
    </row>
    <row r="541" spans="1:2" x14ac:dyDescent="0.25">
      <c r="A541" t="s">
        <v>20</v>
      </c>
      <c r="B541">
        <v>3596</v>
      </c>
    </row>
    <row r="542" spans="1:2" x14ac:dyDescent="0.25">
      <c r="A542" t="s">
        <v>20</v>
      </c>
      <c r="B542">
        <v>3657</v>
      </c>
    </row>
    <row r="543" spans="1:2" x14ac:dyDescent="0.25">
      <c r="A543" t="s">
        <v>20</v>
      </c>
      <c r="B543">
        <v>3727</v>
      </c>
    </row>
    <row r="544" spans="1:2" x14ac:dyDescent="0.25">
      <c r="A544" t="s">
        <v>20</v>
      </c>
      <c r="B544">
        <v>3742</v>
      </c>
    </row>
    <row r="545" spans="1:2" x14ac:dyDescent="0.25">
      <c r="A545" t="s">
        <v>20</v>
      </c>
      <c r="B545">
        <v>3777</v>
      </c>
    </row>
    <row r="546" spans="1:2" x14ac:dyDescent="0.25">
      <c r="A546" t="s">
        <v>20</v>
      </c>
      <c r="B546">
        <v>3934</v>
      </c>
    </row>
    <row r="547" spans="1:2" x14ac:dyDescent="0.25">
      <c r="A547" t="s">
        <v>20</v>
      </c>
      <c r="B547">
        <v>4006</v>
      </c>
    </row>
    <row r="548" spans="1:2" x14ac:dyDescent="0.25">
      <c r="A548" t="s">
        <v>20</v>
      </c>
      <c r="B548">
        <v>4065</v>
      </c>
    </row>
    <row r="549" spans="1:2" x14ac:dyDescent="0.25">
      <c r="A549" t="s">
        <v>20</v>
      </c>
      <c r="B549">
        <v>4233</v>
      </c>
    </row>
    <row r="550" spans="1:2" x14ac:dyDescent="0.25">
      <c r="A550" t="s">
        <v>20</v>
      </c>
      <c r="B550">
        <v>4289</v>
      </c>
    </row>
    <row r="551" spans="1:2" x14ac:dyDescent="0.25">
      <c r="A551" t="s">
        <v>20</v>
      </c>
      <c r="B551">
        <v>4358</v>
      </c>
    </row>
    <row r="552" spans="1:2" x14ac:dyDescent="0.25">
      <c r="A552" t="s">
        <v>20</v>
      </c>
      <c r="B552">
        <v>4498</v>
      </c>
    </row>
    <row r="553" spans="1:2" x14ac:dyDescent="0.25">
      <c r="A553" t="s">
        <v>20</v>
      </c>
      <c r="B553">
        <v>4799</v>
      </c>
    </row>
    <row r="554" spans="1:2" x14ac:dyDescent="0.25">
      <c r="A554" t="s">
        <v>20</v>
      </c>
      <c r="B554">
        <v>5139</v>
      </c>
    </row>
    <row r="555" spans="1:2" x14ac:dyDescent="0.25">
      <c r="A555" t="s">
        <v>20</v>
      </c>
      <c r="B555">
        <v>5168</v>
      </c>
    </row>
    <row r="556" spans="1:2" x14ac:dyDescent="0.25">
      <c r="A556" t="s">
        <v>20</v>
      </c>
      <c r="B556">
        <v>5180</v>
      </c>
    </row>
    <row r="557" spans="1:2" x14ac:dyDescent="0.25">
      <c r="A557" t="s">
        <v>20</v>
      </c>
      <c r="B557">
        <v>5203</v>
      </c>
    </row>
    <row r="558" spans="1:2" x14ac:dyDescent="0.25">
      <c r="A558" t="s">
        <v>20</v>
      </c>
      <c r="B558">
        <v>5419</v>
      </c>
    </row>
    <row r="559" spans="1:2" x14ac:dyDescent="0.25">
      <c r="A559" t="s">
        <v>20</v>
      </c>
      <c r="B559">
        <v>5512</v>
      </c>
    </row>
    <row r="560" spans="1:2" x14ac:dyDescent="0.25">
      <c r="A560" t="s">
        <v>20</v>
      </c>
      <c r="B560">
        <v>5880</v>
      </c>
    </row>
    <row r="561" spans="1:2" x14ac:dyDescent="0.25">
      <c r="A561" t="s">
        <v>20</v>
      </c>
      <c r="B561">
        <v>5966</v>
      </c>
    </row>
    <row r="562" spans="1:2" x14ac:dyDescent="0.25">
      <c r="A562" t="s">
        <v>20</v>
      </c>
      <c r="B562">
        <v>6212</v>
      </c>
    </row>
    <row r="563" spans="1:2" x14ac:dyDescent="0.25">
      <c r="A563" t="s">
        <v>20</v>
      </c>
      <c r="B563">
        <v>6286</v>
      </c>
    </row>
    <row r="564" spans="1:2" x14ac:dyDescent="0.25">
      <c r="A564" t="s">
        <v>20</v>
      </c>
      <c r="B564">
        <v>6406</v>
      </c>
    </row>
    <row r="565" spans="1:2" x14ac:dyDescent="0.25">
      <c r="A565" t="s">
        <v>20</v>
      </c>
      <c r="B565">
        <v>6465</v>
      </c>
    </row>
    <row r="566" spans="1:2" x14ac:dyDescent="0.25">
      <c r="A566" t="s">
        <v>20</v>
      </c>
      <c r="B566">
        <v>7295</v>
      </c>
    </row>
  </sheetData>
  <autoFilter ref="E1:E567" xr:uid="{CB5B4A68-2376-42D2-B8B4-048CE9E1792E}">
    <sortState xmlns:xlrd2="http://schemas.microsoft.com/office/spreadsheetml/2017/richdata2" ref="E2:E567">
      <sortCondition ref="E1:E567"/>
    </sortState>
  </autoFilter>
  <mergeCells count="2">
    <mergeCell ref="G9:S9"/>
    <mergeCell ref="G11:S12"/>
  </mergeCells>
  <conditionalFormatting sqref="A2:A566">
    <cfRule type="containsText" dxfId="7" priority="5" operator="containsText" text="live">
      <formula>NOT(ISERROR(SEARCH("live",A2)))</formula>
    </cfRule>
    <cfRule type="containsText" dxfId="6" priority="6" operator="containsText" text="canceled">
      <formula>NOT(ISERROR(SEARCH("canceled",A2)))</formula>
    </cfRule>
    <cfRule type="containsText" dxfId="5" priority="7" operator="containsText" text="successful">
      <formula>NOT(ISERROR(SEARCH("successful",A2)))</formula>
    </cfRule>
    <cfRule type="containsText" dxfId="4" priority="8" operator="containsText" text="failed">
      <formula>NOT(ISERROR(SEARCH("failed",A2)))</formula>
    </cfRule>
  </conditionalFormatting>
  <conditionalFormatting sqref="D2:D365">
    <cfRule type="containsText" dxfId="3" priority="1" operator="containsText" text="live">
      <formula>NOT(ISERROR(SEARCH("live",D2)))</formula>
    </cfRule>
    <cfRule type="containsText" dxfId="2" priority="2" operator="containsText" text="canceled">
      <formula>NOT(ISERROR(SEARCH("canceled",D2)))</formula>
    </cfRule>
    <cfRule type="containsText" dxfId="1" priority="3" operator="containsText" text="successful">
      <formula>NOT(ISERROR(SEARCH("successful",D2)))</formula>
    </cfRule>
    <cfRule type="containsText" dxfId="0" priority="4" operator="containsText" text="failed">
      <formula>NOT(ISERROR(SEARCH("failed",D2)))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crowdfunding</vt:lpstr>
      <vt:lpstr>outcome_category</vt:lpstr>
      <vt:lpstr>outcome_sub-category</vt:lpstr>
      <vt:lpstr>outcome_month</vt:lpstr>
      <vt:lpstr>outcome_based_on_goal</vt:lpstr>
      <vt:lpstr>mean_median</vt:lpstr>
      <vt:lpstr>GOAL</vt:lpstr>
      <vt:lpstr>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Danik Lafrance</cp:lastModifiedBy>
  <dcterms:created xsi:type="dcterms:W3CDTF">2021-09-29T18:52:28Z</dcterms:created>
  <dcterms:modified xsi:type="dcterms:W3CDTF">2023-07-24T17:37:51Z</dcterms:modified>
</cp:coreProperties>
</file>