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laptop/Desktop/"/>
    </mc:Choice>
  </mc:AlternateContent>
  <xr:revisionPtr revIDLastSave="0" documentId="13_ncr:1_{E043D07C-25E3-7847-B84A-7E78A3C8D782}" xr6:coauthVersionLast="47" xr6:coauthVersionMax="47" xr10:uidLastSave="{00000000-0000-0000-0000-000000000000}"/>
  <bookViews>
    <workbookView xWindow="-40" yWindow="500" windowWidth="33600" windowHeight="20500" activeTab="2" xr2:uid="{6D599713-1989-43D3-A173-9FAFCAE4DAE7}"/>
  </bookViews>
  <sheets>
    <sheet name="BaseDeDatos" sheetId="1" r:id="rId1"/>
    <sheet name="Graficos" sheetId="7" r:id="rId2"/>
    <sheet name="DashBoard" sheetId="8" r:id="rId3"/>
  </sheets>
  <definedNames>
    <definedName name="_xlnm._FilterDatabase" localSheetId="0" hidden="1">BaseDeDatos!$B$2:$O$371</definedName>
    <definedName name="_xlchart.v5.0" hidden="1">Graficos!$F$71</definedName>
    <definedName name="_xlchart.v5.1" hidden="1">Graficos!$F$72:$F$82</definedName>
    <definedName name="_xlchart.v5.10" hidden="1">Graficos!$G$71</definedName>
    <definedName name="_xlchart.v5.11" hidden="1">Graficos!$G$72:$G$82</definedName>
    <definedName name="_xlchart.v5.2" hidden="1">Graficos!$G$71</definedName>
    <definedName name="_xlchart.v5.3" hidden="1">Graficos!$G$72:$G$82</definedName>
    <definedName name="_xlchart.v5.4" hidden="1">Graficos!$F$71</definedName>
    <definedName name="_xlchart.v5.5" hidden="1">Graficos!$F$72:$F$82</definedName>
    <definedName name="_xlchart.v5.6" hidden="1">Graficos!$G$71</definedName>
    <definedName name="_xlchart.v5.7" hidden="1">Graficos!$G$72:$G$82</definedName>
    <definedName name="_xlchart.v5.8" hidden="1">Graficos!$F$71</definedName>
    <definedName name="_xlchart.v5.9" hidden="1">Graficos!$F$72:$F$82</definedName>
    <definedName name="NativeTimeline_Fecha">#N/A</definedName>
    <definedName name="SegmentaciónDeDatos_Categoría">#N/A</definedName>
    <definedName name="SegmentaciónDeDatos_Provincia">#N/A</definedName>
    <definedName name="SegmentaciónDeDatos_Vendedor">#N/A</definedName>
  </definedNames>
  <calcPr calcId="191029"/>
  <pivotCaches>
    <pivotCache cacheId="3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9" i="1"/>
  <c r="O11" i="1"/>
  <c r="O13" i="1"/>
  <c r="O21" i="1"/>
  <c r="O25" i="1"/>
  <c r="O27" i="1"/>
  <c r="O29" i="1"/>
  <c r="O3" i="1"/>
  <c r="O22" i="1"/>
  <c r="O30" i="1"/>
  <c r="O4" i="1"/>
  <c r="O6" i="1"/>
  <c r="O7" i="1"/>
  <c r="O8" i="1"/>
  <c r="O10" i="1"/>
  <c r="O12" i="1"/>
  <c r="O14" i="1"/>
  <c r="O15" i="1"/>
  <c r="O16" i="1"/>
  <c r="O17" i="1"/>
  <c r="O18" i="1"/>
  <c r="O19" i="1"/>
  <c r="O20" i="1"/>
  <c r="O23" i="1"/>
  <c r="O24" i="1"/>
  <c r="O26" i="1"/>
  <c r="O28" i="1"/>
  <c r="O31" i="1"/>
  <c r="O32" i="1"/>
  <c r="O33" i="1"/>
  <c r="O34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G82" i="7"/>
  <c r="G81" i="7"/>
  <c r="G80" i="7"/>
  <c r="G79" i="7"/>
  <c r="G78" i="7"/>
  <c r="G77" i="7"/>
  <c r="G76" i="7"/>
  <c r="G75" i="7"/>
  <c r="G74" i="7"/>
  <c r="G73" i="7"/>
  <c r="G72" i="7"/>
</calcChain>
</file>

<file path=xl/sharedStrings.xml><?xml version="1.0" encoding="utf-8"?>
<sst xmlns="http://schemas.openxmlformats.org/spreadsheetml/2006/main" count="2904" uniqueCount="125">
  <si>
    <t>Ciudad</t>
  </si>
  <si>
    <t>Vendedor</t>
  </si>
  <si>
    <t>Forma de pago</t>
  </si>
  <si>
    <t>Categoría</t>
  </si>
  <si>
    <t>Cantidad</t>
  </si>
  <si>
    <t>Tarifa de envío</t>
  </si>
  <si>
    <t>Empresa AA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</si>
  <si>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</si>
  <si>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</si>
  <si>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</si>
  <si>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</si>
  <si>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</si>
  <si>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</si>
  <si>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</si>
  <si>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</si>
  <si>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Andrés González Rico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</si>
  <si>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</si>
  <si>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</si>
  <si>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</si>
  <si>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</si>
  <si>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</si>
  <si>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</si>
  <si>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</si>
  <si>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</si>
  <si>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Nancy Gil de la Peña</t>
  </si>
  <si>
    <t>Empresa de embarque C</t>
  </si>
  <si>
    <t>Galletas de chocolate</t>
  </si>
  <si>
    <t>Productos horneados</t>
  </si>
  <si>
    <t>Empresa CC</t>
  </si>
  <si>
    <t>José de Jesús Morales</t>
  </si>
  <si>
    <t>Chocolate</t>
  </si>
  <si>
    <t>Dulces</t>
  </si>
  <si>
    <t>Empresa C</t>
  </si>
  <si>
    <t>Efectivo</t>
  </si>
  <si>
    <t>Almejas</t>
  </si>
  <si>
    <t>Sopas</t>
  </si>
  <si>
    <t>Empresa F</t>
  </si>
  <si>
    <t>Luis Miguel Valdés Garza</t>
  </si>
  <si>
    <t>Salsa curry</t>
  </si>
  <si>
    <t>Salsas</t>
  </si>
  <si>
    <t>Empresa BB</t>
  </si>
  <si>
    <t>Ana del Valle Hinojosa</t>
  </si>
  <si>
    <t>Empresa J</t>
  </si>
  <si>
    <t>Laura Gutiérrez Saenz</t>
  </si>
  <si>
    <t>Té verde</t>
  </si>
  <si>
    <t>Empresa G</t>
  </si>
  <si>
    <t>Jalea de fresa</t>
  </si>
  <si>
    <t>Mermeladas y jaleas</t>
  </si>
  <si>
    <t>Condimento cajún</t>
  </si>
  <si>
    <t>Condimentos</t>
  </si>
  <si>
    <t>Empresa K</t>
  </si>
  <si>
    <t>Empresa A</t>
  </si>
  <si>
    <t>Carne de cangrejo</t>
  </si>
  <si>
    <t>Carne enlatada</t>
  </si>
  <si>
    <t>Empresa I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</si>
  <si>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</si>
  <si>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</si>
  <si>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</si>
  <si>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</si>
  <si>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</si>
  <si>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</si>
  <si>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</si>
  <si>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</si>
  <si>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</si>
  <si>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</si>
  <si>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</si>
  <si>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</si>
  <si>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</si>
  <si>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</si>
  <si>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</si>
  <si>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</si>
  <si>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</si>
  <si>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</si>
  <si>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Documento</t>
  </si>
  <si>
    <t>Fecha</t>
  </si>
  <si>
    <t>Provincia</t>
  </si>
  <si>
    <t>Empresa</t>
  </si>
  <si>
    <t>Producto</t>
  </si>
  <si>
    <t>Precio</t>
  </si>
  <si>
    <t>Id Cliente</t>
  </si>
  <si>
    <t>Cuenca</t>
  </si>
  <si>
    <t>Azogues</t>
  </si>
  <si>
    <t>Chimborazo</t>
  </si>
  <si>
    <t>Pichincha</t>
  </si>
  <si>
    <t>Guayas</t>
  </si>
  <si>
    <t>Quito</t>
  </si>
  <si>
    <t>Riobamba</t>
  </si>
  <si>
    <t>Guaranda</t>
  </si>
  <si>
    <t>Manabi</t>
  </si>
  <si>
    <t>Guayaquil</t>
  </si>
  <si>
    <t>Ambato</t>
  </si>
  <si>
    <t>Esmeraldas</t>
  </si>
  <si>
    <t>Ibarra</t>
  </si>
  <si>
    <t>Machala</t>
  </si>
  <si>
    <t>Canar</t>
  </si>
  <si>
    <t>Azuay</t>
  </si>
  <si>
    <t>El Oro</t>
  </si>
  <si>
    <t>Manta</t>
  </si>
  <si>
    <t>Tungurahua</t>
  </si>
  <si>
    <t>Imbabura</t>
  </si>
  <si>
    <t>Cliente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</si>
  <si>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</si>
  <si>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</si>
  <si>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</si>
  <si>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</si>
  <si>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</si>
  <si>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</si>
  <si>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</si>
  <si>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</si>
  <si>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</si>
  <si>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</si>
  <si>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</si>
  <si>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</si>
  <si>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</si>
  <si>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</si>
  <si>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Ventas</t>
  </si>
  <si>
    <t>0-20000</t>
  </si>
  <si>
    <t>20000-40000</t>
  </si>
  <si>
    <t>40000-60000</t>
  </si>
  <si>
    <t>Suma de Ventas</t>
  </si>
  <si>
    <t>60000-80000</t>
  </si>
  <si>
    <t>80000-100000</t>
  </si>
  <si>
    <t>100000-120000</t>
  </si>
  <si>
    <t>Control de ventas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</si>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</sst>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 (Cuerpo)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3" fillId="2" borderId="0" xfId="0" applyFont="1" applyFill="1" applyAlignment="1">
      <alignment horizontal="center"/>
    </xf>
  </cellXfs>
  <cellStyles count="3">
    <cellStyle name="Currency 2" xfId="2" xr:uid="{5EF3C318-5459-4240-BB8C-48CE0D3E99BE}"/>
    <cellStyle name="Millares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/mm/yyyy;@"/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1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337E04D6-1D63-4330-B4E9-A562A8FC72AC}">
      <tableStyleElement type="wholeTable" dxfId="11"/>
      <tableStyleElement type="headerRow" dxfId="10"/>
    </tableStyle>
    <tableStyle name="Estilo de escala de tiempo 2" pivot="0" table="0" count="8" xr9:uid="{544DDC3D-0CAD-43A5-B480-25C435EBBFB1}">
      <tableStyleElement type="wholeTable" dxfId="9"/>
      <tableStyleElement type="headerRow" dxfId="8"/>
    </tableStyle>
    <tableStyle name="MiEstilo" pivot="0" table="0" count="8" xr9:uid="{E2F0BFB5-8166-4901-9388-6C1EFBAE23A6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none">
              <fgColor indexed="64"/>
              <bgColor auto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MiEstilo">
        <x15:timelineStyle name="Estilo de escala de tiempo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iEstilo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Graficos!$B$4:$B$16</c:f>
              <c:numCache>
                <c:formatCode>General</c:formatCode>
                <c:ptCount val="12"/>
                <c:pt idx="0">
                  <c:v>548269.44000000006</c:v>
                </c:pt>
                <c:pt idx="1">
                  <c:v>372911.1</c:v>
                </c:pt>
                <c:pt idx="2">
                  <c:v>339486.2</c:v>
                </c:pt>
                <c:pt idx="3">
                  <c:v>628816.22000000009</c:v>
                </c:pt>
                <c:pt idx="4">
                  <c:v>539950.79999999993</c:v>
                </c:pt>
                <c:pt idx="5">
                  <c:v>477189.04</c:v>
                </c:pt>
                <c:pt idx="6">
                  <c:v>464734.8</c:v>
                </c:pt>
                <c:pt idx="7">
                  <c:v>564966.5</c:v>
                </c:pt>
                <c:pt idx="8">
                  <c:v>504202.0199999999</c:v>
                </c:pt>
                <c:pt idx="9">
                  <c:v>525999.46</c:v>
                </c:pt>
                <c:pt idx="10">
                  <c:v>331783.3</c:v>
                </c:pt>
                <c:pt idx="11">
                  <c:v>339323.60000000003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6-A543-B15F-96282E7F2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68575"/>
        <c:axId val="190509391"/>
      </c:barChart>
      <c:catAx>
        <c:axId val="19036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509391"/>
        <c:crosses val="autoZero"/>
        <c:auto val="1"/>
        <c:lblAlgn val="ctr"/>
        <c:lblOffset val="100"/>
        <c:noMultiLvlLbl val="0"/>
      </c:catAx>
      <c:valAx>
        <c:axId val="1905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36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701487314085739"/>
          <c:y val="0.19483814523184603"/>
          <c:w val="0.51447900262467194"/>
          <c:h val="0.72094889180519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Graficos!$A$24:$A$32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Graficos!$B$24:$B$32</c:f>
              <c:numCache>
                <c:formatCode>General</c:formatCode>
                <c:ptCount val="8"/>
                <c:pt idx="0">
                  <c:v>1251166.6800000002</c:v>
                </c:pt>
                <c:pt idx="1">
                  <c:v>838518.6</c:v>
                </c:pt>
                <c:pt idx="2">
                  <c:v>213076</c:v>
                </c:pt>
                <c:pt idx="3">
                  <c:v>558625.54</c:v>
                </c:pt>
                <c:pt idx="4">
                  <c:v>496528</c:v>
                </c:pt>
                <c:pt idx="5">
                  <c:v>500056.22</c:v>
                </c:pt>
                <c:pt idx="6">
                  <c:v>1375221.24</c:v>
                </c:pt>
                <c:pt idx="7">
                  <c:v>404440.19999999995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F-554B-91D0-BDE3326A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7156239"/>
        <c:axId val="607157967"/>
      </c:barChart>
      <c:catAx>
        <c:axId val="60715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157967"/>
        <c:crosses val="autoZero"/>
        <c:auto val="1"/>
        <c:lblAlgn val="ctr"/>
        <c:lblOffset val="100"/>
        <c:noMultiLvlLbl val="0"/>
      </c:catAx>
      <c:valAx>
        <c:axId val="60715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Graficos!$A$41:$A$56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Graficos!$B$41:$B$56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1389201.38</c:v>
                </c:pt>
                <c:pt idx="2">
                  <c:v>341108.59999999992</c:v>
                </c:pt>
                <c:pt idx="3">
                  <c:v>274148</c:v>
                </c:pt>
                <c:pt idx="4">
                  <c:v>229457</c:v>
                </c:pt>
                <c:pt idx="5">
                  <c:v>296324</c:v>
                </c:pt>
                <c:pt idx="6">
                  <c:v>97188</c:v>
                </c:pt>
                <c:pt idx="7">
                  <c:v>40376</c:v>
                </c:pt>
                <c:pt idx="8">
                  <c:v>711364</c:v>
                </c:pt>
                <c:pt idx="9">
                  <c:v>267174</c:v>
                </c:pt>
                <c:pt idx="10">
                  <c:v>247889.40000000002</c:v>
                </c:pt>
                <c:pt idx="11">
                  <c:v>428123.1999999999</c:v>
                </c:pt>
                <c:pt idx="12">
                  <c:v>916645</c:v>
                </c:pt>
                <c:pt idx="13">
                  <c:v>212120.3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9-0041-91E9-FE42D2B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648879"/>
        <c:axId val="189828223"/>
      </c:barChart>
      <c:catAx>
        <c:axId val="19064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28223"/>
        <c:crosses val="autoZero"/>
        <c:auto val="1"/>
        <c:lblAlgn val="ctr"/>
        <c:lblOffset val="100"/>
        <c:noMultiLvlLbl val="0"/>
      </c:catAx>
      <c:valAx>
        <c:axId val="18982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6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Graficos!$B$59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Graficos!$A$60:$A$66</c:f>
              <c:strCache>
                <c:ptCount val="6"/>
                <c:pt idx="0">
                  <c:v>0-20000</c:v>
                </c:pt>
                <c:pt idx="1">
                  <c:v>20000-40000</c:v>
                </c:pt>
                <c:pt idx="2">
                  <c:v>40000-60000</c:v>
                </c:pt>
                <c:pt idx="3">
                  <c:v>60000-80000</c:v>
                </c:pt>
                <c:pt idx="4">
                  <c:v>80000-100000</c:v>
                </c:pt>
                <c:pt idx="5">
                  <c:v>100000-120000</c:v>
                </c:pt>
              </c:strCache>
            </c:strRef>
          </c:cat>
          <c:val>
            <c:numRef>
              <c:f>Graficos!$B$60:$B$66</c:f>
              <c:numCache>
                <c:formatCode>General</c:formatCode>
                <c:ptCount val="6"/>
                <c:pt idx="0">
                  <c:v>2196532.58</c:v>
                </c:pt>
                <c:pt idx="1">
                  <c:v>1428140.7</c:v>
                </c:pt>
                <c:pt idx="2">
                  <c:v>1411799.2</c:v>
                </c:pt>
                <c:pt idx="3">
                  <c:v>309722</c:v>
                </c:pt>
                <c:pt idx="4">
                  <c:v>180306</c:v>
                </c:pt>
                <c:pt idx="5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8-044D-A0CB-97F40E21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Graficos!$B$4:$B$16</c:f>
              <c:numCache>
                <c:formatCode>General</c:formatCode>
                <c:ptCount val="12"/>
                <c:pt idx="0">
                  <c:v>548269.44000000006</c:v>
                </c:pt>
                <c:pt idx="1">
                  <c:v>372911.1</c:v>
                </c:pt>
                <c:pt idx="2">
                  <c:v>339486.2</c:v>
                </c:pt>
                <c:pt idx="3">
                  <c:v>628816.22000000009</c:v>
                </c:pt>
                <c:pt idx="4">
                  <c:v>539950.79999999993</c:v>
                </c:pt>
                <c:pt idx="5">
                  <c:v>477189.04</c:v>
                </c:pt>
                <c:pt idx="6">
                  <c:v>464734.8</c:v>
                </c:pt>
                <c:pt idx="7">
                  <c:v>564966.5</c:v>
                </c:pt>
                <c:pt idx="8">
                  <c:v>504202.0199999999</c:v>
                </c:pt>
                <c:pt idx="9">
                  <c:v>525999.46</c:v>
                </c:pt>
                <c:pt idx="10">
                  <c:v>331783.3</c:v>
                </c:pt>
                <c:pt idx="11">
                  <c:v>339323.60000000003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F-8B41-8FEF-274D6BB2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-27"/>
        <c:axId val="190368575"/>
        <c:axId val="190509391"/>
      </c:barChart>
      <c:catAx>
        <c:axId val="19036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509391"/>
        <c:crosses val="autoZero"/>
        <c:auto val="1"/>
        <c:lblAlgn val="ctr"/>
        <c:lblOffset val="100"/>
        <c:noMultiLvlLbl val="0"/>
      </c:catAx>
      <c:valAx>
        <c:axId val="1905093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softEdge rad="540033"/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36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701487314085739"/>
          <c:y val="0.19483814523184603"/>
          <c:w val="0.51447900262467194"/>
          <c:h val="0.72094889180519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Graficos!$A$24:$A$32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Graficos!$B$24:$B$32</c:f>
              <c:numCache>
                <c:formatCode>General</c:formatCode>
                <c:ptCount val="8"/>
                <c:pt idx="0">
                  <c:v>1251166.6800000002</c:v>
                </c:pt>
                <c:pt idx="1">
                  <c:v>838518.6</c:v>
                </c:pt>
                <c:pt idx="2">
                  <c:v>213076</c:v>
                </c:pt>
                <c:pt idx="3">
                  <c:v>558625.54</c:v>
                </c:pt>
                <c:pt idx="4">
                  <c:v>496528</c:v>
                </c:pt>
                <c:pt idx="5">
                  <c:v>500056.22</c:v>
                </c:pt>
                <c:pt idx="6">
                  <c:v>1375221.24</c:v>
                </c:pt>
                <c:pt idx="7">
                  <c:v>404440.19999999995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B-CA48-80D2-E31FFDFB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7156239"/>
        <c:axId val="607157967"/>
      </c:barChart>
      <c:catAx>
        <c:axId val="60715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157967"/>
        <c:crosses val="autoZero"/>
        <c:auto val="1"/>
        <c:lblAlgn val="ctr"/>
        <c:lblOffset val="100"/>
        <c:noMultiLvlLbl val="0"/>
      </c:catAx>
      <c:valAx>
        <c:axId val="60715796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1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Categoria</a:t>
            </a:r>
          </a:p>
        </c:rich>
      </c:tx>
      <c:layout>
        <c:manualLayout>
          <c:xMode val="edge"/>
          <c:yMode val="edge"/>
          <c:x val="0.25047996865243161"/>
          <c:y val="2.1670556414798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Graficos!$A$41:$A$56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Graficos!$B$41:$B$56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1389201.38</c:v>
                </c:pt>
                <c:pt idx="2">
                  <c:v>341108.59999999992</c:v>
                </c:pt>
                <c:pt idx="3">
                  <c:v>274148</c:v>
                </c:pt>
                <c:pt idx="4">
                  <c:v>229457</c:v>
                </c:pt>
                <c:pt idx="5">
                  <c:v>296324</c:v>
                </c:pt>
                <c:pt idx="6">
                  <c:v>97188</c:v>
                </c:pt>
                <c:pt idx="7">
                  <c:v>40376</c:v>
                </c:pt>
                <c:pt idx="8">
                  <c:v>711364</c:v>
                </c:pt>
                <c:pt idx="9">
                  <c:v>267174</c:v>
                </c:pt>
                <c:pt idx="10">
                  <c:v>247889.40000000002</c:v>
                </c:pt>
                <c:pt idx="11">
                  <c:v>428123.1999999999</c:v>
                </c:pt>
                <c:pt idx="12">
                  <c:v>916645</c:v>
                </c:pt>
                <c:pt idx="13">
                  <c:v>212120.3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7-D749-9D01-9DF277BD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648879"/>
        <c:axId val="189828223"/>
      </c:barChart>
      <c:catAx>
        <c:axId val="19064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28223"/>
        <c:crosses val="autoZero"/>
        <c:auto val="1"/>
        <c:lblAlgn val="ctr"/>
        <c:lblOffset val="100"/>
        <c:noMultiLvlLbl val="0"/>
      </c:catAx>
      <c:valAx>
        <c:axId val="18982822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6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[DashBoard2021.xlsx]Graficos!TablaDinámica8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Rangos de Precio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Graficos!$B$59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9C-9B4B-927C-7DE7FA055C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9C-9B4B-927C-7DE7FA055C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9C-9B4B-927C-7DE7FA055C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9C-9B4B-927C-7DE7FA055C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9C-9B4B-927C-7DE7FA055C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9C-9B4B-927C-7DE7FA055C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Graficos!$A$60:$A$66</c:f>
              <c:strCache>
                <c:ptCount val="6"/>
                <c:pt idx="0">
                  <c:v>0-20000</c:v>
                </c:pt>
                <c:pt idx="1">
                  <c:v>20000-40000</c:v>
                </c:pt>
                <c:pt idx="2">
                  <c:v>40000-60000</c:v>
                </c:pt>
                <c:pt idx="3">
                  <c:v>60000-80000</c:v>
                </c:pt>
                <c:pt idx="4">
                  <c:v>80000-100000</c:v>
                </c:pt>
                <c:pt idx="5">
                  <c:v>100000-120000</c:v>
                </c:pt>
              </c:strCache>
            </c:strRef>
          </c:cat>
          <c:val>
            <c:numRef>
              <c:f>Graficos!$B$60:$B$66</c:f>
              <c:numCache>
                <c:formatCode>General</c:formatCode>
                <c:ptCount val="6"/>
                <c:pt idx="0">
                  <c:v>2196532.58</c:v>
                </c:pt>
                <c:pt idx="1">
                  <c:v>1428140.7</c:v>
                </c:pt>
                <c:pt idx="2">
                  <c:v>1411799.2</c:v>
                </c:pt>
                <c:pt idx="3">
                  <c:v>309722</c:v>
                </c:pt>
                <c:pt idx="4">
                  <c:v>180306</c:v>
                </c:pt>
                <c:pt idx="5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9C-9B4B-927C-7DE7FA055C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FF4B4608-3E96-2247-9E47-9BB4FCFFEC9B}">
          <cx:dataId val="0"/>
          <cx:layoutPr>
            <cx:geography cultureLanguage="es-MX" cultureRegion="MX" attribution="Con tecnología de Bing">
              <cx:geoCache provider="{E9337A44-BEBE-4D9F-B70C-5C5E7DAFC167}">
                <cx:binary>7Hvrbt240uWrNPJ7lOZNvByc/oChtvbVdztOOn8Ex3F0pySSur7N9wDnxzxDv9jUTuLEced0uoEz
A/RgHASBJVEiq1hVq9Zi/nk//eO+erizP011Zdw/7qdfXmTet//4+Wd3nz3Ud+5lnd/bxjUf/Mv7
pv65+fAhv3/4+b29G3OT/kwQZj/fZ3fWP0wv/uuf8Lb0oTlp7u983pjL/sHOVw+ur7z7g3vfvfXT
fdMbfxyewpt+eRHf93fvG/vipwfjcz/fzO3DLy++eebFTz8/f9PvvvpTBRPz/XsYG+CXlCrBuWAv
fqoakz5eF+ol5ZwrRQj6+IMfP3p2V8PAPzGTj/O4e//ePjj30+d/nwz8ZtpPrueuiT6tOmqOU4yj
j2v6+Vur/tc/n12AVT678sTwz03yo1sw3To3q9x5m997/MuL0ztz9y5/NMEnu3/zzF+1O3opQikR
YeKTeRECAz91gEQvEccEI04/PRE+fv2TAz7O6Ld/PV783pS+74AvA7+Z/+clHl/4t3LMrn539663
d39kh78WEuglFSHlBKnHH/mtZ4R8ScOQS0IhPI4/4vHjnzzzZ6b0fdd8HfnMN19v/K2cc9ObFHyT
9f9B90DGIoKHUoXPAgbcwkTIOJWf3aK+dcufm8z3HfN07DPXPL31t3LOpr+b79yjjb6XP/5a3ATk
2zCR6PHdn8Lix9/7vu0fxz2z++Plv5vN7Z15/8Nw+D9YyaIsr9819m5pHt3zH3A9fqkIP/7BnzKi
gth7WswgNgVRQn5JqoA2PkGYT3vjz03q+/vj6dhne+Tprb/VPrnI77PcAKJ8NNN/wEeAJ0LJpPoM
J46g4vcZlBLJqJCfa9+zwvanZvV9Jz0Z+sxHT+78rVwUASJ8BsS/WdlfBYTkZSgYkwzjz4DwWTqF
EFISMS7FMyAY3f32v/54Jt93yeO4b2b9y4vHy38rZ8SufrB31fv/ZD0DhE4Z5VjKx5zGnyU1aJEk
gHiBw08uA489TWp/blLfd87Tsc8c9PTW38tJ1U/n9j9ZdejLkEK4KEp/5xhJKSXQP31y3bOIiX84
kX/jlM/jnjvk8+W/lTP+5wLw73G//geqC4XqQhgL8SP4fo4A1EtCAbML6Gg//jwLlh/O5/su+Tzs
mUc+X/2/65B/j9m+EDCrO38Xf2RunhAQf3z347KBTXo29BsC6JvVP/p09/6XF5hjIUJCoI5/YYWO
L/omTV3fGd/8tGqA8Eibn94/AHBzP9243/4bIEj1NaE+e9/DnfNAHx2BHeNIAlOBOILuC9w+Pny6
pV5yHAqFIRAlQkIC2jCN9dkvLwCKEE7ZMTgRRiEn8thDu6Y/3gzQS64kP2ZdgRWEsIBO79EMF001
p435YrPPv/9k+vqiyY13v7wIBWyt9tNzx0mHIXSFsDGpYABrOJcU8nh7f3cF64XH8f9grsubIvNo
VQfqfSH92xwF75PUZpEMEd0Vsrtv0PxrGOb1JpThpKeFL7ru0RtSs9fGovLUe+E0qtVFMPRkSwdx
nxC0CWqPNeLJe1EU22aY7DaZ+I6Rnq2xKOLMsHKT1YzfAsezDpZ8PuAs7zdZqdrVNAfFpmLZ9dSH
1dvA12Gtkc8uXeGx0caoVxWjvR7EiLaoNmZlRO3ipuE3cPk8DJfmrKbzrHvOcr1kguxmW9U6w0W2
KguEdFqxTTgWcVUELA5xiDezatMIBWN1MjfWrhaJXndZdRgYmddD1pdRVQXF2hfZuQiGZNOi8i0P
F3lVlEOcNCbbTUTNehzEW+6HNa2nmx6mEMsiHLSamizqcRsbOeaa4aUH4/YPJONOl0L57VSMJymj
YC9TngRlceH9TLRsyssEqyHqez/qOsf1Lq+Y03iib1gT3HjK7DYIwnxLnd0X+Xg5W2GjzqZ9JPr0
rEqbCy4XGqcF7jezqZzmw4yjnLZvAzGpven5eS76cVO7YdPI8NexNZkOuDVbo4azcfKhZmqcL4oJ
39Vh7iKVV9U6wMllV9ndgFOjxxG/CQZ8Q+t+Q9MCxcSwS7SQlVSZ1cySvVqmec1pSzVPJqkHQ6eV
DHweF3l21xNBo9ymK/DEWd4nSTyGxUVaS6drlm37Wd20ZXeSI3Ex5Msem2GEuY37xJghsoHQrW/4
um7LS1V355NLTl2ajFoIv02ljwY071BGvXbI3KqhPp1HG/eUX7aBCnXbLr/OprhUS2aiSXRWdzWJ
U2HP2lKc5dOyo9nCdND7wzLVe2z5ZW/EOSfiRhXBW5LR1wGZr8LJv8qaZIzbSu6Loncrgcq73CVh
NHT4sptaMLzo7lMrp7jOiqjtXAWbN+EaqkKgWeBva9FWevR01HND3y/ZhPXQYK+DxL8LUn4ZJm7S
BWx/nfrhwWbWrhsmf/XWv4EkcVIzUegxq6poos5Eqan9gScJOq8Mi/p0fm/VdOXK8G3VsajK3Rvq
k3OST3dpQXcqya+xtFE2tIVOgnElbXmV1mlcTvh1SMaN7JAukuoUm/5inuptK4rzuZ24Xlx9KbL2
cmCJi2rRxEPiDik119nkVxW8ce5jTz2NMNJJGmP3sKT5pk34Aw3nw5JMFw23WySzw7QkUUeD2NJp
MwfqYPPifFCyj3BCLjKRnCY5jVor3uYOHdIsPPO0MTtRLmnUlnzvA5euQs7P62a6g1rb75PRbVpf
XZSJWVedXTFbbkner2WSbm2Z9GuSZTuVd7d5MF8I2CZpZe5mx7dV6GC7WFToNqkOdY0Pbpn2krEV
G4urOZMnTULe9aN/K3K1WshyjfIq1RMLV4jJ4r4cyLusSreJJJsqzJd1j9EtHtDpWE+bYp4uy9mf
NWm9LsrlJBvwdiHVOivK14tikTfLuyrE434yqo0Yi5MSn/ayfINH87bNzB4S7q4fum1DXaJt6NYT
Jq87MKIwfNuh24ZfEXmZLPUNGsINC4YNYc25SGevmUs2IQviqjUX3oZxrubXZdIe0BKWOh1Hr0Ob
um3amXc4JIUmRu7qVG2LwJ6JhmS6bOR5nwkcLcLFY7L49+WcnlM7ndjBnAkb3HnkztLCvJMqPTMs
O5sWs2dDfpsUc6mTypSwF5tNo9y6dLEMUo1wvgccG1OE49pO1SpPstu8FUZXYWj3AhWbYcRxghGk
/TYk+1mGN23HvE74MESdUkbPBJ0WMhSaofwmT1K3hop3lkq6Tme3USofrhfHPnA6PhSu3xdEvksQ
WhWTP5+Gbl3gMdC8zl5BNmtWGJgHQfpGFyNj63zmB9IPq5SPRPsUXWZj1msxNAdOyvU0tid1PnZR
mbNT0wxpNHcOpiIugi7cDGwIdN72PSwc8nyWz7tAmIspMefjkIW6KudhJYtqK0e+60a7HenWgfxj
+HBFQ7kz7HbKYInJ9SLHW+fz1Vg2702w9cu8sj6EaHivCr5NcHtr2lpz9maEkhvVU3ZwPXuVhsjC
p20cmubM9mmpa+4v6yrYqq7iGiS1PHKMpTs0mXnHWDathaNgOJuMi55HNhvImlMTyyxNTzifT6rK
xRxjsWIzvZxQN0VBPzYrE2RYz2jackYuBtKezbx+aIxCWpb2osPDRV2hvaf9ph06qoPWX/fJdFkY
VumALqNeqCKaDZC26j6BDk+kmynvH+Z80aWEh82vS50eLGCiqOmaXc2Km1HVFyXK5zNTwyuHfmmi
2vC46cYlzoP8YMA+HYRsSfJGK2sPGS/O2nEpdC/K+iTJpnvZdmXc4SDbQC2MkGn6TbfUu4RlyT6d
Aoi+znZRJvElal2rmyGbN8JWcuW6vl5lWee0q+tZUz+ZKClN7HjSaUuKBtYC+S7vxb1KAhNVQ7HD
Ib1muXpTGo5iPwS3CW+97kN51tVpVBgJmZ6qnZr5hw7q3q4ZgvNyIW9yNbQbWVeZzqxEq9SNgwbD
AThD+aRFgGFwkZCVUtP6qVL4DVS8b9rZ5mn2WYL98ut/nT7quh/Vw6/XjyLu19/O2wdz7e3Dgz+9
a58/eQT+Xx79KkMegfYXTfIZfP8kBz+C2r9y808Cf4DVQlEA4/8e92/uqt/+u71Lmy8awEeI/2Xk
Z4QvoXFjmHAGZAjwuwDJvyB8RV4ipLBAISWEcMDxXxA+fsklprBdGWaMgcL8Fd7jlwxJIQDdA5VF
MChtfwXdYxDjnoJ7DK+C3iJUMDuppKCgOjwF98HU9FlJliBeymYNO/+G+jGy9QcTsm01qV1jNn11
Z8xtJU6kGGLMrfZTs+uCfjN1ZJMRG6Np3j0x5XeajmNL8aTlgFkpBBQEVlA0BSMIGIins6qaKZGd
ClTcI9lGw1SaaHRexS6jfZxzFeg//t7RoN9+EFosCkY9WoKDZn+8/6THSRZWDIhiHudL5QKNFVJu
EzoO8NXzhSd6yEqApyngaatHEwgXcdQXmU5LE1w7XCxohRM3GD2lXXXWL3NudZ0mKNSoDx0gL+SC
S9xl/nVXTomNTVnIUlOOcKu7iZE37bQUqU6HbHmdFT58G/RiSjeJmud2hTPlua7DIJ3j0uTy2ji1
QDkk4WJ10eRdsj4ujceu6h3gv4CF2YaPyFa6VTaXe9od3VsVphx0uBB/lTjYqlEzV8u6nTDggHyR
6SbgcxGuzGxoArDCPFQk69dZnSKum5byfddUZtzkXdiFeupN8ToNawpWYap9Nc7E99oUplh0NYz9
rx3jUL4L12XrNimGVDeYVG6VQjc5a1dCc5GXzNbahJMqNFeJ95FK085DE1YvKCqGxvg1yxgPI5bM
y71MuinTeeJlrS3GaR2XaRu2UV5DuOiCuqZcOYbH2BaTiByVfRtzMoMLGC3aTC9B1XA9SFH7OLVq
TLTJghDaLmiQuEaoCl/VxB/zbO7a9dRIfjsFHaDjsRoxNAuoLc5wQIblB5sP/263SyQlUYiFHOg4
JEHdebr5FjqxAZUjjU1PkmhqPDRDVYdanbG2G/RSDf0uqaZ2VyxZvze0LW9JT23ckkHtclTiSC4K
XQZqKfZZUjRxPjO3+uMIwcdE8E1IQkIiiCIGf6HdFZDHnk7SkbSVFTAmcWNFN0OH4F0V+UChLAJw
q0zky8DceDgj06yUcUWk6Jx9mIQEKPeDqQA/+XQqwFAA0w/UjAoRgQxJntvLzYHtlxLFYz7Sm77s
3EWRuXE197U96Yfe7FSVmnWCcxUtSS5PgnGChi+pTbRUWbrKBi+iP54TATbm6ZwUdA6AQcCHCDiX
kJGjj58kkExwCw1/ymPfuWGJOwdBDlU+zN9BCLOrmXVFpRvAhFZj2Q3DaizYuG0nkjaRhyB9N4xT
9a4aOkShTWqRj33aTRcooNBmLMHEC120s6cxm+SU6CkX0P6nY0DaH63kmXVhJYLCNlRAqoSUiY8b
4clKgHpYelPOJO55j97OpQ3XiRizyzEJ3StremUjNxtJ9FJmFd3k00TTqGundstdeCRuxjmSigG0
dL4spxXPF3VXF00p16xMoOOuJ8punKsAsKfKJ7AYkXf7RYSJ0QmeK/yDYnIsFk927nFBcN6EEiYp
qKhcPCtxfeqZsE1B4rxKphX1c7MqfTGtETXpD0L5GATPPsVhd3IEpflYoI/V9ontylJNODQ5jV3e
X+XUlSsoGPcASRPd12UOvaCdD6njbJski/rBxzH5/dcFAcoNQ/MF+OHIGD79uukyV1oObA7zGd7U
QdJsFlWSDaGtXQFP2EWJ6cR6KayLu6TNYmRYczJDTV11vuDxH4fEd8wuAPAoMAYwNFw9iwgArKMb
EZQpAp1ClDrcr1TfqpWYluxHyekY8c/sLoAGhVVzpmDzPrN70tZj3U4Sx5U31Qkfev7eM6BbQjFA
d0WQCde5l9meJnW3LsNxORkMTtdpXgKbtECfzEcOFAQM/EE0fWdDgGGBPeUspBJK1bcuqVFLXFOE
LG5Sc2ItPbSE7TPRnXU8f6h7BhVTiltG2/s/Nj7+fT4CNMMZADroa0Fke5au204N0ArMYUxaaJIy
qM4RX7oUqr+lWrR4WUFjHZlkvFkCEUZOFokm08x+sAmOXPkzz0giZQjTACoa1n/cs08iouklSru2
pnFtcne1SJ6dDIOc74BasLf1svRj1POi3C0+g5Z9VhMDZo5NOw/M0hj5muAuKpLMT7oE2opDa2ux
0DRZ+L4KRZCvs7FNdG1rGeewx0w0OJWbPR5JFR7UbDK+Xlq1BSGyK1bSD7LSJS7k+KMd+Kw8QpKR
kGEA5yuA0cCnPVtnzTqu0qAhwIj19qQmIouF7P2O1ZnZZa5OK73UWMYqIMGGqXmMRM549qMU8J1p
MIZACYfSCF5Hz9ye5DnLiejCmM5lO0D3DsRW3Co/5wC/gJXYdRyPla59N4O/RT7nEaeDedXlPBx/
sPd/H5QSBCsoIICbwTj4WGieuN5mlNPAUhbD3TCSnflAF1n94CPk2wgDGQRjpiC8AJyAhiL5szQj
wsA70yoUo7JIFk1SHt63LsPAICdGsHUN5ewiNxj0gWFacmAZabOcuZIB+danU7XLhbdbitrlxAQc
inFeFUA3H5uN3CZr0U9LqyfJ6S3Bfb5vkHCHTC25W9MiNwQaogbXEcuW6rUry6XepqUscm0LNZrN
4vz88MeR/RFJfM11HxfM4RyDFJyGWOHnZlVp0rQmZyQeqnrtUoJWpOCj9p1F68aqZJe0UJCZaZoI
F/WFKiRfmQpAtKJEnSWN6yIWJG7dhK5ezTXO1nOeAukydP2mcAYSA2DcaByW/AYv+RS7pSURy014
yY1II59Qt/+4pM+K3sWnyX/SnJ42+k/7/v+3iQSIjH9PJOim+u1fw9cjKE9oBBj3VSiEVhjOO8PR
TUDhmEAh+SoUUkWZ5IgAGlbkyDB8FgrhsCcEBxQCxQCOICJCuPeoE5KXxxcdJX4IHSWpVH+FSICD
ot9ketiXwFXA8ajw4yuPquG34Q7C4Fz4omOrtk66Xcvd+QBZRdt0ECcJdyD15GmyI7ju42Wos6jC
6UGlao4IjALSjV2EQDCcQi330TTYQkOTu3K+uYXieo36lOgKl0zXarlcsmQjQ1us1JHWnoD7GqTj
G5jAqVcTWQ3ttJ1nIN2od2rtZ7lrqVUnNLdXOBxHXdV41klBy4OzAtjaOWw0MJvzOnO41G4eDhmr
Bg2NYrfJwqWOag/dolimDVvgNZb/SngRFyVymvg5jaQIbrqqL/U8+Y3KuhUNCt3xEvTEEkP/6Arg
brnYz4sfr4o57LbZhK5Gko8xGdJ114hXvksr0M7Mtg3qChhnlRyad/mZB9a39LNYuar4NeR9rcMk
+1DS+qRNZraqxnYGWtfvEfSwUD1bDL3u1EBiK1g8KLt3Qfem52V3ZC/Jvl7UAPx56gGI4lwH2FwN
vKQxL1C4K+s+PwUNzl/6kYK8tZhTbusIEimyKGKgCjYBsAMtzRqw0SDmTTolasWxuQ9a50+nDqpf
R5ri/SxBp6xHNGk1jGmcVKMHzTBZ1gEg0bMgVwfaoddZktS6HattjtkqJ/MN7umloVarHGRWB4JM
lo8uakCsQJUlmwHYf50F6MYWwGUwV8jTmoKwC8qSAFUOqOKUTsCgBPVJDrRAzECSBcJf3NQzuRm7
Aq8tH+9CAUq061q/mVj9jtMu1x44rEgFoY8qOK50IRzjUWXm65o6HqdkdHoi7TrnzbVajFqxwmTv
VZtjEHMCqm0/9RGaRrzirEEgJfu47hh0a2Wa6rwbXycl6aPeqZjP5UXCShYha29lmUdpEVx3gzwH
/8ZYpZcL716rsD2pBE7PnEP1tisbvFJAaAfpEDUmuCxKTldh3TXa0OCNAimsyvMr2H9j5PrC6S40
D1nAJm1NRjQidAsS1YeuQTvs23vj+9uxgpDDiiSrxVRgOFm7qGCs2NiqDCKgFEQka9No3gQw03zp
QAYRIjIdT28cXxbdwH/n0ZNh16BtZ4dicft0Cc9sqO4ArQUbZ2obUTS8CRTwz21ZrbuuziCYizau
W5Mcqs7tmgndVBjNq6YMi1jJGW+KnvNVN1f3dVDdLtyVUcrTQ8Cg/awIAqItHO/kvJzzaVkFlaUb
78lVM9TVyqfL69qZEWRzvoJ+dUu4iEGdPhlRfg38UacbkAodDhONOvsG5AAQyHM0RwNmu9K1F3Nb
xq6ZoKIWCGAybIy193LZuSVJIyBV5ij37RoTklwysqCNSZNyHZSq0SHrxK7HA9XjXDUxYikcGLDI
bjoM4dzTtt4Du8nWgQU5ZyL2tEzn5NdAlK+GOpy3IBHglZjZNXy4jIaqe5DKnqqs3GBfnqSZONTD
YtZqrPvIyNLrsXQH146nHBQnwsrbGbdXti7HCKA7isC8Z2gorwW2/QkG4LlPw+Fdn9hmjZuKagkC
PYgIw7ItTUFBfVVxPfsrU088ImH5vmswXw8T6EBzMpptg4xYg+w13lR15bXAzWEYaBdZ3r/LcAvi
GQo3o18vjYnKoo2mJc6AF53t2WhBnWP9nczCMgJZ4cHVsokhcB7gdAE5QZ3cKVFdTnXOtK3NSV2w
t/NC1JqXpj3JGtXHZWerDyypy4iReomUIzPIjdQAocndaYtUBy8+nhCYW7qnwvo9JMcsHpbUx2ic
D7LGJ20mF9A0+0ueY6prOgEd2vFGtzPb46w8NF0yrRXPribZ7JYlA2WteR3068K8F70dgG4LHxZZ
swg0sj00citqAeQNqlkNRXtThcCdjv6mx52KZV5cdU0KJC2BCiJS1G9KavdDaoWWvRrijKtTW3qv
6dLcZskgAg26Qfdu7qvlVw4y2LYbMWRNm2zKILcxNAyJZlAvfs16dyEHyISU1vvWKhnhYWyibJqs
DoFPDoLqgNoBvkpJFRUl2YdMsUOYkWZXDRDOwO/v88ZCcNdtFhWUD2uQaMN1VsJBh8RfKiYjYJmz
taElimYsISlAVZwHB0dnABNHoG20q0T1QdTwFMc9axEUl6lbWWrzGHsxxW2TtBHuhzEODLuYO9Lu
cMoejuULGCyh4XDBuIGWVKzHXu46JufIp9StFsAMMeq83+cJDk9EtdwbOLHz//Gln5/gRIBi/x5f
nsB5tKvf/vVdnQoGPgJM9RJJHAK6BJRIFTqKUV8BJjBZcJ1QKiX/KGE9AkwEZ0jhhC8cSWQ4lNCB
IRj3FWFiCoTxkYcAYhRUpr8mVVHyHYhJCOgYR8VKMKyeQ0zDRNkkADGn6pXKKGgwasjWCezfAfZx
Cvs5P27sIEfDujtu9uy47eGI3b6Fvi2q6qTZ4QGxQwCXBsWrCB8Dp1jMgUMkYQ6kJTkGV3cMM9s0
e2ixXZRDBIbHUDTHoJSigbjBwWaGYxhaHEN3OQZxMpX2Xf4xshfV3ZrjcQm8BKeyL8Z4PCaCsvF7
eUwN5pgk7DFdlFV1VSejijvIJO0yryc7nDsEVb+g5nUHOSchbo+OSSiw8mEgy7AjI8ju1RtC9oOo
oMnrul2miisWlPM67PNDB+mtO+a5GveVFsfcF0IS7I7ZUEFaRHI8jMc8KY4ZE7hRvx/cTPegleRx
d8ys3THH0mO2zQSckWONXaLwmIvlKMoP+TE/i2OmXo45u0f8bQdJ3CcVA+NUl46r3VxJcsJE+4Cy
HFQYWjzA6T+oBTw/nwhgFZpHbbisFtrCfKGeiFBAQjdDvgIZabxphl7A0QpmtuOxHNljYaJQoZqP
pcrNH6pjAbOJWbbqWNSmoAGN/1joMqh4U9iavfxYBKEa9kV7Ro/l0R0LZb6YqxrOmwiooHLsT9Op
OzTH0pp8LLLHcsuwPCCovxLqsIB63ENdLhpWRobxa98PULKDdNmKwryqjuV8hrouyirUzQh8gz8W
fcD+cM5qEHaDj5Cg8baJiVsodB6L2FmbwmmBI4gYvUMbEIfhtFzTrJMj1HAoB0nqCD/EEYgs/UCi
srTAXrdFjLy56AG1tNMAEswRyDjVvEEEJ7qps/PwCHbGMb1uAP3AGTYQdaHxICDpHeHR5PDrZrTV
KhzZlRhnugEqdlWO+DwDbJUtNINOaA4BWueHIBlhvYDEOtPcD0HAAXRyvEllUsRTygG4MXIzMb8j
aEwO9RHczRBwugG8V1TdhqM2vA5Jkq3JWNxWhBa7aSi6q9o2E9SJ6mrEC426XnyA/7RxQE7cUiff
WOaugdrbNiE5mFKse2939aBU3NTlZeNmp61HSYS6bt/lya7P0lc0zPZBQd/4AAhcmcwwezJHJuwD
OEaSkEgSALmYDemB53C60RWqWFs/dIAn8WuEAwF5oMWbLP/f7J3JkqU4uq1f5dqdUwaiE1Oa3fve
3ncTLDzCAwQCiUYI6envIuvUqcyyU9fszKtmaZXuGdsdpP9f61sr3OROR+BxFq3LIozsviEDnqK+
+jFxvy2SRp18fNRJ1u9hr9zDUMfthyfAqfIyKtZ5eXFW+cSXsL15SofHYR7q1I2rTxW4v6NSXD13
uK+CcT00vsvyfu3PfIpk5oKuLPpJT9cZxOqOTmo+LAFcVWPsdKaLz69a2Ork8cBNwxW0TT1zs0/s
/O4ILKBmavod1KLxVDrOlFrX1udExP4uJOt3Fw63WIfkc6ZDDCTInk1jbFbasi0AkTyZjaKdHV/m
NY3mfTyH6xla7o47Q/TqdWu7J/iAOumDnWLhMQjleIgA68K8/oXJy0sTYLxxGPyM3Y4caBffSwb8
NF6G9k5F3hu4wnfc8zh3RrLi1xDzfcX1h9OJn5Oa/CNxIAQ0wImXcfzEUPDQeuoOOh4BMrRi9t4Q
lnaDWYJkWlK2AS7Jhro0G/TCQb+Iub4fNxymBBcT986RbaBMQ19b87mAnSEdRi4FmmYaMLn44GsI
OJuQtsdyA2+g//8MNxTHjzuR6qSB2OxBRJ43bIf9AfBMtsv7cqC53PAeVy8yrUD8BO4C9GeDgJwN
BzKcH2ldq731TDZuyBBd2xYcqf1JpphfQB01Ka/YtQRpRLXTY1Pzc7ExSFN9rsRgix50Eq5gpPs3
YIlv6JIK+K8p8d6Y7N/acbgfS7gZQ+zt1ibYB/RI4IH6rZ3zMKAPjWeLBAc+0frW997ZrxWOiBJ3
JADbtdwF4wNGxpwu5S3saC58/EJcXSjL09n5jtfDYrtUB80BGbeixuuA6T4G/hGF8ql0Z5sCiTsN
vr7OYQx3t5wP8ZLo3cTnTE4c86Z59frtNF+ecP5CrQnn2+IeKTVXI50n3su9W5GrUVFaMXhPXvmh
oa+siuRWsawbQb2KcZes7atsbJL1pJV5H8hke30DsHVVQboQH3V4x5b0C1r8BWf8q8vwSOqf1s4X
N5pZqh28O2U3vTl1eaFVeFctdMjjcfzBHH0s/friBeuN0oDl87xOaVXpMR3Zup+ELgYlLt7sLcD9
a54mUt6B24Z5MAMXExbHo79bArOTk1/UC62238V1kPRnmXRVTuz0zDDJysTr0patX9Kym+exC/Hk
T0gnTtYOpknDmX041oF+xNULj7MykCx3u+pKKlVBvglV6oz8ce1KAGjqpFoLpi6wH620j7NZ3zr+
PQnbpm5jnycGTJEOVKTepDyQzvyyRPwjTA6Jg39D+Ds+0kwla4Z3I5WshyzxwxiVyXjAdaPrVPHo
i/lxmcEYv1v1BG2g88M0EUvujNUuripsvkPyS/PlO3Sdm+vgZgsXE2KmsHUatJFz9KWqCkA5fQoC
6pKENGt0+dNbhzKde/IadU5wnLteZRFlZB+WgEbhSgGgp30KyjN2yEU3t2b+2cv7qAGs0gEAPTdj
Rvud6MN88R7WQOONEfgYV8hdGYShtOv3PomzuM17+dttrjHsvnEn4xOx597x9zImVwBNRyNwmlQh
eFmcyQ8dpPlxD2M+ZYwXgkj8yEPQ+FzvDBx16QDAdSAQ7cLgmcAodnaJ26bQNNLK5sRga65wTuzm
ASCu2oFG8gcBVrYtiKp+QnvbwJhD6/ICam42EudUjXde26ZgAqKhLrzXKK5+y9q9RgTrvH9g/HOg
n92Uj4kA1ornPxFfLenuGMe13Q43UM1n5ZGUTWC9cWjcGsUu4yB2MCv2wrJr5ayQSWk+LASX39O4
WsgSp04MmBhZJhgI+KkhWefqcxz7e73Jkyb+HSqajw7Puy5MlQ/miy6g3U+iHbN5tndlVUJtILiP
gG/atgiYzKOvvq0uyE6czBLezUbvwqjdGYAOg/+b2uC0GIyC0wGM+xjLjIo+LzfKKXadF0c4F+Pe
r0s6w3mKyJd0b4AiUv+Ve92tYU4+T/JtAOrvRNXencc7AoWmxoIJ3MzmgPn3bjvvIW09xlReQ+sc
oXl8IreQGQFVSuK6qKK1qKv5HvTqm0/5fonuW5mcOzDmqYsghlsPmVXDoSfToTXj47gmUarH9lRP
9TNv4UzWLhb02ux0Mp9pVOZxO+77MS6CqWogL6qD6Vo8YgxgddcxSKn05xzonKvywaXkuy/L0xQ+
1u/jGmR2oDtP010vg/3E1oyM9tLQZ4x9aTQdbfNO2Ivs/WuDsWTUaVI7NQbd5TjE1YFX8rTy+MBq
iNl+V1C13/hRuFpZE76LGpNgDIMLxhWM3cISihecx3kX9I/W9LdBjveNFCbTIa4UhW+voNIkOGpO
sANHZwF2zz7krAe8wA0kXjfTtIe3Rc/rFF8wqe04cN18Gkk69f3bjONRh8PPuoGoMpBTrIcX7Ik/
Z0zL3PHhJ47tPoodmUZhfMej4M2s3hNAMB+Gs1Nf54qlnv/Im+kIYewg7ZwN0lwFnimIMnvNu/tx
cD7XlhVmItnoR3cwU7E0TQcyLfk6Mi+dgqVw2tlNl3Bj6efh1MUuRsHwsAYY4YV8UjXb2yH4nuLl
jdv4lQb93iP1vZZzEbmpJ/GNp01Yee97fjBSFB3hPF/q8puZMueABGrNP91y2HmcPRGkeTJB4YwR
nut1ynomIWhXOxo99u5Rq+ngy+Q4wUKEuXHxSn6zmsBCg+47NkjTeNirkpmASi+zcnFUioBygUxH
7tcZ+J5G2UtA11sZ6uc6WB3EpjLvDgRQptmy14l+8Nf4t3SaHxt0nSoWQHCWGkJ6jeMqfmk8p5CD
3uMHcyGTusPLDtFUevXBAn5CsmffOMtdhICODrAcmTv8qHlau/QUhkneLOYwVsOjlCWOwhDPRgeN
q2yvK4uQqPAzQ5zDMsjLGq8PSdzYYu6djPiY+Ht2gaDfpcyRd7yR+8Gl13lWBwc3v2/KzzZGAMLE
b6IRz2UyXJRrd7E0j4PjHXBYPekh2HdK73qXXEsPtwaY6fO0Tr9qOT2wVhWrU53sCt3TiI9STZdZ
uzyDlbr3Y37Q+FlX03gjFCc2ttRxyfHLPvS4wrwFGYYqaW/cNJkao1zHv+NpOTfRdKpDt4jrnz6c
oXYpj3bs3p1ZnIeF/7JrDrIp6sqnRAtMmZ77jD8yGHbC3oZIn3zPBxkfux+0HCEWNPODBzNL+t7J
Z366qZPlLPZG2+PoBr+sFvdcj+eA2lxDW9fJjTth5i415pPlLez4lc4DmG+8BWkvgvcEcRNvmC5d
re4sgKq65YcaCYGqj97GWZ5M3e4mZIw4G5p08uVxdZ2jQhYvJXY+yvE3M/QawonWs3egpX/y5hAT
8hz/6qfqXg0qdzwMy3jcQzdCyg1O8DThVZUcQQU1YBPvQ3LtQStgXfmJn+GOiC7DjPudlI9OYID3
4oFuC+Oqx4iIOeX8VyOMTiGXFG6z3q2xng4MIwpmr6DPiEMehxJ0aq0uZF1unTJHTvvvZMWXWtLk
gNmeHD98EfjBplZ7ByUwOYzrjrNqe9nu+hWva+9AvoymKwIczVVr/He7RO5sXGtcLLXJufRe1GJh
Diw9Toryzk5VAvfH1hgjCZrHBsQLImfNOg2sv0ygI8fIc2HCKWZMADrxci+Irsbw1yA2cRZ0/kk4
I7xxfQrZULi196OpIoqpHWmftfKfupruqBMcqqY8lbAZ0yVxhkxpRJMYomIwj4ZMrLXNo3q8tgmo
qtnHax5OX7Bvdc7GJ28EiuPEUUY5kjxOHWeqjA+hOK8Ny1YlcjAw+2oYH8bSfoqRYdABtlJU/TeR
uE8H51gmJYyR2v60cZKTeeZpYPCHCJV3Up72Ut+Ed32F+25Z2A8ySoNHu73U/FPZLxrxgxBlsdKx
sNI7xU0LuLk9Rv3BoQ4ItTixKfUtfnMu1poJZ6Nk4Stf/EOpsSZ6O2gTfepP/ntT26uYgycqg6xL
6mcm5IppBaKUmKp0ZpplvOp++iz8bHVJc7+CqOY6fpNXq92LDpg0NhvsOjZ52vIKrE4R28E9DFQZ
YEWFQQGLruwLBDIuFC98aZ/D9bn2dgmI7I2b6Uzw0dCXuiJQyOrMODc9PdLO/bVM9qoi/Cfn9dGP
Fb6Rj5Mb0pfvmZ3v1hJ7nSnWMD67Q+FXHHe8eROlO15CmHopMh8sIy2PscnZXxVkICf0frsO9Pre
1BenkWCLmkPjQuNiwamMVCHlcjfLCZdDj41H+zcHz1Bq2qYBpokwiO8e6w6PeGfp+wIb20r2teLc
w2Y232aCmVW3BxHFOcHqko0wNXp32RvjPUVRW9Tj8gQO+HMw4aFzxYulplA02g1reN9749PsAWkK
NY5f7SFcMsCb8cVj1YZ3QePdgwT/oday4LV/H3TqUAdQZKoQjxDkMyL2zFui1FPDc7Bx2z4zz7Rp
HqKWHILAyeg63mZhXjytjn6YYAQD0JrSyNQ4iqffDYvmA06lEhuaHvaSL8gGBP4TtlmEF5lHM+1p
8IYTWdJyLu/h+FFIUma8/4++/3d9PwHKRXywff9e3v9zSc/f6zM2Y+C/v/Af8v5WugYML0RXITIF
f2RN/invEyS8XXAiyED8Xfn/h7yPsIkPxhr/g3mEPPnGlvxT3d9IYZJQ0FuQeJBD/V/xI3/woH/m
mgCuojAR2NWGzoIw/xeCzrZ+sCqI1TkeqL6w1JvSYPCHh24aze94wcDhWjGc2BTccxBtb4bLNdVq
MFB/1yWzUH72DfDjPfEqyHirhbwcyQenJi6sVy6Lei1f7QzQoVlfTS2H07hdFo3jjUWsfXpwqr4F
HEjFa1QaumMidIoVcwXgAi/AipNA6GDel1eGJz5oSDRBNx9UzH8jpnaL3dUrqro6YM5+EWO4rdht
cuK8IlljwJy4jKw7RwQclEGzcyf6BCL1OoxBiD9rqRBxIJAEAnVXeyo4l1ChjhWyskgxNvhIkbxV
pnrpdSJxpVfQMKnbF7AdREYIJBIRwmQTtTXpQhIch8bD4VPTu9K6bwvd5j+m7mD0/oJdwZH5U4+2
j8rDKMI1K0PwNw0jX2Orf05N56bAab+XCd4tJMB3sQZIYUiWqaZx09o6LPPCuYNo5OL8Hitx8CNY
GrO6p6NQKYuhp6waTIYjoyEfPLrmg4sYuumwQ9VcDEVfYvOx7JNrBsKlKWU+l3BgPXgpqeqhzfpt
J7LIlF7qCciZJPCh/UDZzHxv/SUJdCo+Nm4eIV4LiKUUSF8afGhZfrJWNHtlGS46s6u2lOgwQDqI
mji5IawOaXBZsRgno0JgpNLppEK5A1f6osu1vDOiNwioOCRzW/cT8WU8gj2IVCbmJTO2b/Z6mLsM
6tsnbrwmpWtC847WsgB2DS1jRiJXdF6SAVdc0lFitnJ9M2W1EnpnZ2ZucOCaNFa0PnIHWkFV4rtU
TLlH1hGSQnIWqVONMvU32GVwF3yX3uJYVy5+4INGMan/oxor/NLW5XfV8gc6YzrTUhVL0F1nD+EP
YnuWC7q+CCvugTn86IUf4Rmcj7xeXhJA1KlnYniwTQS1aXldIvJJ0LmArHA9ZiVdMENzCK0Lm8M3
PC723dTu9F3HDpJPQ/mFUNOj1wxVplV1Dnu4Oq5QKgubeq/LoEMG1fTIGkNELOemOfGq9bN1lcMO
PIh71yJXfAC/smQYpfBhoTr3Iew6fF6TDo5O8gEc9cFQB7/QuASPOUEb8KskvASwmzMz2eSqSoOl
s0I9xDTNQyGj2r2LAxA5PhVDOjDK70WCQRG39JpFlb1YaUTW4Ma0FUQpM7ZVSqif5H0NNdKY5dVB
PuNp6EG2yI1g0hvL1GAAuwuBN1VV6UD0Gc5t75r9DP9ts6TcBPrJEZ0RreAZ/R2G2AnMfhWAwFK2
YOleM7FBVOEYXsmGVTUbYBVuqFWMyHphLX+Ec8NSyG8TdhigWXR2vBNGMuSFjXjX4Le6mPqF8Aax
j/Bgpd6GecXgvboN/PLUjJ2w5hePO98R+IeUkuqDb7jYOuOtK+1+rHCigSXz1orvSuBlK6dtNjjB
SzliwSZ0KQAHPzp0HQ5SSH2I9RbtJexT+PEAlhX42tBXQ4pf9IHJaR+12IEmN3nuZlVBP4cD4W0s
HPU/fLBxDhZSvsFynlm6LNoAumpD6dxyRu4Brmc0AbPzJyIgwwEyII1qz3HnKqTbMLUSEHoCX5Qq
R8yHns/zfhhnxHaS5SCXiSDAX981mkf7aKP+VsTc440DNAACOcDAdiME25Di1wiqZgQ8aCea640m
VEmNfBldQRjG5L7k+EwSWm7WAkNcFDy3EvprMWiIkzKqxtQXSDxahF5SGIOHycLqJVvRRlPRzKdr
B/HHeWsGsHD1iCaICkKiw52LnfCaxGN5jHlRcT/OEu7/Dkv1NcJTAMYCJRQFEztf926mFnlYSDDm
LTdQgNm+Rgfyrovbs+cGS7pU+y4imK3bD0zky8nxml09Y0AegDsieLwYvKpJhMBcKKLk0HtehgUs
DRv2NTP2Ypfke6lrt0D+xc99nbyXQzufhKckZFQv/IIx2B2XQPQXEWlUo4RhimaMX9pZO6g14VZa
kQ2EHJtGnJTwnpjC7G3LAXBwrG7rEGczqWUeVzGaA9C7UKkSWtIUQ1Qiunu2LLKZG7rsgEflI+xi
J7fNfOOsv1ag+4oJC0JtQSkvhNb3IoaoJ5j73AYzSkQqcRmIv2RwBd33ttbvkJwGkKLCu/UEVKmV
cZIty9YfotvkAGFEAZJDThFHA64DI0okoadP5M0rKMRwTrEOdIWKg3w20avFBYiCmvpHKWqosAF8
Nt2ZzGVOdRGuPjSTOVWRdFiqxATld2Bdtjhh+NabrnvoLFaWtSIfpJ6gm871JzjbEkN4uDgHT3Q6
H1b/N2Kg7bMCjb6Pp+EJJzvFzZLMhfbL+YjOiAfayw85Yi8wrfcwVVjlhOX/lb/4D1r9f72/J60x
Jf772fgeLUs/7I+/dDr995f9YzIO/4ZexyTxghAzEv0LWU3/5iEXjDs58sGwAMD+M1kN5OWPyRj5
Fh+luX/hXlDpBBQbHUyYkAMEX/43k7G/Ddl/ytAA83cTsGAJQo+4nWOUJ/+VrEYDgYMs4GTyyFfc
x9rYt2rDHbiKgh2fvXL9aH0LYD/VJEagOJcDb5YYloFeEYyNVHui6DDJvdWhufH6vvDCCWY/a4HT
dQO26djC5Zyp90MyH/DD4i0ZEdGcR5gy9xVAzbMhrY+dUxtYuazexwhjPY+qn65wx8nOxC19W/2S
FmuJI0v7s3tJsOnt7Caat+Byd4ljfpAVmn4M6XEf9BjNJIw2V7TXgDyyEE62YyAokGOs5H3gmWEX
dJAfI24+1t7WR4Brbj457nys1Gz2RCcUmQ+9PCDHyG4t8gv7du3ZfqjZcvDhWXwRn4dFNUFfJQsH
KJwoZB3ELJ6r2I+Pdd0sp8idvJ0bOvRaebh/yhHKQRxSe+lQHgOJzIWw7vhwGkUZ5bNFtRRIoiSl
hmBaxASXWQEYIqCd+hFDrj6NUH5Pq1q7rIFzdRN/tGusc3v1oBvmQ23qazL03gl0JAzDxS3fosEg
2Mti+1TSQJ1jpugF2DS6lWTrw/oC4oLVvM561BjtQgzsh9Vi1rdlHbPcU1MLHyQYi3ld6W5NEC9t
TfK7H5f2zo2F2fcNTPS0JA67CoycqNES+s6LLAI5c6xOnQHIi4qXOvO7LoBJABSpXSU5T3xt89qM
83lNSIiMNKo1Bon0IOxse5uD0bvDjBzMgF7UJ4uG8g3TE4jYqu69XIy6enZaWR0aYC64djtZvYha
eM2l53b9Ua+kzW3b+GcC0hfQpDuGd9xwP0nxw4e6Ir3ks1GCMDyflGz7QRXuejx03z4u8zxwq/Cx
w5WxFG5YwW1F2Enli+7q5xCZnCvKwfS7GWCU0aqmMMFqBEz7BEZQBvDJ+5RGEujX/uRWmeP28gQo
esqTGcZKOifVu+P0KIaSGAq4P9uX1td+HgtRH2GNJjsPHVaQduu+YMAa0Ye0DCsgcovRlc74NlRw
ujPurl+uHkLHmcED3yHD7+BhisowYenCF3JezLDsKwcwFnUApgdOBY89QmAhV61gDxFHORRiQFLB
QkFZFuZ1s2aVqYsWeQJgKqggc2c23Jgb6F2ClektArKVtpamJujWHOVQu5GjyYQo/aQ9tZ4sV93J
IAsCuVXUw1G1UXsYywSwTckJGBYTw9KGK8bA84rfNarQQmDp7dQXIN2xjzsQ3jdqSuLOrKHl2RnG
czsykMAd6JRmYuLoYP8EkEal+OoHyJo2AFCGciF5Q3kAqlYCg4Qc7KZQiLtuFusnb93lG0mt5ahG
R+KWbHm1pJWK/dvEYjy8oV9zmkZjWeea2wnTC9L8OT5RuRflqk6zJcsuXvrvhYUuNgcP8wPHWuLo
HnQchSgckGCH1p/ue5mRWGgq4z5oYj084KCDGQIH7XpWXeP2yEPh+zezw+4klyPUwMAtFKJ9ryMS
FZhUlPEx3I+1zPTSJtVuhFt+cZkc3vqlcncU5PPn0Cyz3Xl10Mt0CsF05QbbrpM2Tti+BuPA+KEb
lzlIk9CMZcoaiVWhBgv1GUww/7KOIdQtXXd57HoZZwwsFhyKvhOPNASvndE29G6jNwJ9Z4OsLu4a
8i/swusNYd/6SrnbjOgOKtcn2k4q75gUZ0cs5aGb9PKTGVV9ywazJKthrKTzuC6XocbO2bUoRviP
MvcX8vb/L83hLpE/VvY/zB/4un/MH1DmKC54Cu3t7xPIn8Fb/O0iPhoFEuJjzNgC3/9Q5lz8xSMu
VlQMLmGEYlAAtv+U5tDxv+W6ttFlU+9cpFH/UZbzlzQeijH/65//3AAJI+RfBhCog3+MSFvuEETX
Ngf9OclJUGO1Okvl4ThgDwppFYnUSiDq5xgpFtebX5Mt1hIi34LjqwCKpTIEet7aLQJTogoOtSAK
zu7kpq3jeXlPPYVzAeEZusVo/C1QU/cz3kxkbDSyNiRELrWqEfSVwj+EPUKJlLc/tHU+0TKBrNaA
ZqrR1Oa8zihNsWaIsUQSkU0SQFY8zMuekr7brZF+JFP7I55Jm0p3ZV/cx9ltLGSWsATqiHrIN8BK
YR60CagjdDDCPHYK2Kz+WzKHuCNCARsB/ZApLhac8nqsQBsFr06oPk3N78uIfZKOvpVJdYkrCi0j
eva9vhgct81jvaBaD3EcVHh0CpV/qDVE68GY957/HnWjm3IF+b0vI7yAzoutliSdheMe+qGLXial
r/Ba75kEbINmxhmHsnrXFb9bOPxQCUK2I4nIQrj+JxFyXCZLf4u4YDsv9JFyaPmNlvONIOiZDhZr
f2fEd8Lqn6atoeIH3hbymU5MtujZYVBKqBt+riL+ESgtd6VftcD6m0NVyzVbBPkVr87HEmKFWnEY
ndZlmS/SIhy7dLAUhcbZprrSpNCL6W7Gb/cBfZw+RMekfkE3WdrrFmn3cIFNbdZ7QnmA1CwsTQxz
EPto0uZOj18m/rUTeFn2woUyqbtCaAodFI0l7sqLlmNfDHGRF4Sg54Azb3iZPKFv1gh2HEJldt5K
TVp5ky1COQPq8xtYWw7KRBA3wdRc9rrLp8nnO8+ij2+dkoeGO/g4Cq1wyEkl59p4u77BiGUmF6t5
WN1Asz2ggOY+cpJo3/TvJmFHk5T3w1yDwkGGxRtl9Foq/YioXjElBKzAAGFpHhqacQHLhwqPn3Ri
rkBIN47Ra3Jvgk7KOn42jH1POOJPbduG+xED+cPoqRNbXD+P4HJeoxX5o+aj7Mcoa8P+a0X1TjEa
e/Z781v1ss1bBTfJKeUvg4R1Ucr5EyLmfoijnYzWATRT+DwF+obethg9iz471p5/9CDAbbhpjPzF
9MFlCQmlHh+aEeSbjasy65yhqCo0etx5MbojvNGvjiXZonwR5iZwi4CYISakEMRJiuTxFpis76n0
gxQ9fAdXiFeKCk6E5j4DcAO0UoDfKP7DzfDlL/NPcMRfS+Ke2Wq+BJ/QMCgzo+au8BdoOxVkEFQx
radoKjOHrFeCx7JQDUt2aHh5QB/jCEOgKnynukeE6mMOwYoivVZwitZMtZWySrSzGuq+rVtdK3YD
YJgohsmSEXGztkGt66xZoWOyb5ftIvTLKreYmCChG3JctmJYxReTImQprlU83Xq0x8ZJNRVti7/9
CEOAe2i3ktmmxNsqY/SZuLNzP0ZuALFWjPwz2TjbdSNuB6C34QBEB9E1yK1U3OZSfdfa9Xc+WqHO
6ACeUtrb8YRy325XbmTv2o3vHJUl+4QAH19XlNIGwVCdpn7m10gN07mpXT+dwLgepo0dbuoO+1gM
jrHbyGL0cZ57dCvm2mnWgwv82LT9dQaO7I7lx7jxyRImxxGx0vZm5/6Jc7SUxqiM2Khm087tR7CR
zi4t3+KYnkMzndp5BQsNKLpH+P3krQbvw1AWy0ZOVxtDHVuGH64R9CR48AbPdUAKkTQ7E9RTKiO0
9NEYp2mMOuwMT5UDOxm8dhuuO2wdftYQtAYD6caY/GyQ20W44TRszLeulwkYXvvQdX5SzADDbRLu
8JydrTGHAeCbLcN3BM5eYwDlmIl/LxthXq/9I9+Yc73R5+3GocO+fQ02Mt1MSfDkUIGSLTw6IzPv
45ZdxF3r7Jep+tIqvmLTPiWGs3MyRU96DMAhzcCZG6TrntmWi6R9MOQR6M4s3lKT84KcyVJLJ2Nb
phKxK+S20FaZYgIowdzWFlli9eoijIlF8oj98LdFSHPY0prVltuUCHCOW5Iz3jKdLcKd9YL2XYQ9
gy31ybb8p5D1I98SoTBN5JYQHbesaLulRsNlvJhoePvPGPeXMQ59Mf9eRfr80eEvfPk/MFrxV4ow
+f0/jHP4+j+Nc1GMthcS+UDg0NH353EObmqYIF4V/2tQ3/8biiwo3m1ULyEnhYatf05z4d8wx6Fb
Cv8vNCA0BtL/zTSHyPK/TnOgwaFXeT52H9Qi/THt/amXA/VpQyw6ILu8h4Q/BYPIxrr+ikpkr2MV
vlWSyZtymwTvBIxGHt65A6Irqxa/MYbgZBYDBUizdnuoZ3I/G6fbUy2RfxxvVgBqqZUzoAGUSoRJ
o2Vv/fY2GrSOTLw8Llx8h1o8EzOaFBt8eJsE2mGC+P+xdx5LkmtXlv0i0KAuxBQO1yJkhprAQmRe
aH2hvr4XWI9NVndxwHlNaDTLlyLcgSP3XieujpaFom8wevss0xrrS1qL0Bgo3RaLUbDXWT8IELFe
A7TQqERDJsHeTifeBsaYFDujNLVrBKAXcUmldsC2imBqixo5rNXuMqQXe4ymVjhV07C1mU7hxZy7
XakYegVW6+Zh2XTArQB0btUqax9SFEOCXcXeUw3LisobnJtdUcHG0/hqL9W2yc27qaWu0YZFrbgv
ykwjfbbc+I9tGYd0yn4co9c3IFZwu1DJwfcuXjBV2+EoaAl1kc6X1C9wlUl3POA6e6ZdHw5jJT4T
a6nXCXsCCptxiejjz6bl9zjKewbLnWARMON90i0UDXGDDVoj8cZ29pmPHqp/Kam2EluGEdYoLYmq
k5FJ5kRx4m0NC7GHVOOfxABTmHbVwZCg9ZSPiqfmcwuaAZ2Z8F334LnMvKokoyO39bdGqeyg+uzT
SdlwdU32mWXWF1/bL12bfnoziS+dq5BRR3p2yBL3yuK133f19zJFWOVFEe/8WLqhm+r2Q5yqDxHp
P4XRAbW2+vQjz/Nkr62sQJ4u96TPPAWDKZd3DXA7z53i66iBmc/6rF8K/W3iA7A199VNE1aebUPl
qFFHdIwpNyPQoV0OddiLjQetb9/1ilLSaNwnHUBbMMfucnU1Z/ozaeIJ8sYui4u7eB6f8r64+REO
kdbCSmL6/DieviRQ2qbu6EYeJqfFOvBqjYHZ6R+LZl0yQDH2tPzQebiI/C3vKvwFFJ/zjYof/b+H
+VW2pbkhmw+btGnjkI0NcoUl9a9g9WC8j0iHrUGgEpqnOFzi/LfT5Uno6GghBKUI04wKCxf9VzXW
cldOS7txWhepeaFv+pGPRx/lfauNP6pyrP3stfa2WNqGXciI6j9aZOD2/dWcKR3wKBgpi0ewISgo
nIqJk2+9LnpxnfDeLXa+BF2S4iUesDAuGSrwUl8etJqJYJHIY9t1WJxAhSZFnLHyS4etqsuLqZIX
Q5UiiCZxjGTFjLJJL07GDluX6PXy7gmBiXXoRYPy2mGAXQx3xNujdJY2zD1Q5wVLM9Wb15T5RACW
uwmceATiQPMSVILZM7BbY0NXZ4BDLvESGT4bMNWgwJbAJAZcGEFfu9quligEG0H1VdoRGxZWxYGf
GR9CZXhbmNVt3Kg9T2P/7cbJgxfRtdpT9ZaDPB9c9U5V/Ee11AIyWd4UI80jaljuXRZ1zfNrzHcz
fPEQEvejytOXMcGFOeDWCkavdrb+4iKIr10v8BkS7mIUhpAzNL4lGtqttsxvi2Yy9+4URsRqxheo
XAx6y15MiI3NNtLQV6xiSh3mX5Lab6nmP+ljGZPmW1bA2fzCIG0I7Sh9n1zt0+yXjOckxQcMkD3y
VLGrVQExpNG813HJeVi8VefPh3UsFQrZRclfMEhzdH5AU6JhOifElGvLhuvJWKBGcQmBGatXvmL2
KJ+MTMVB7ghmdyML3X2aU1lbto9atPZ3ICbSsy8Kmu0ppbVBb8Is9tcgG6QrhDFWko2xk6Wrwg69
WFDkThN4kfLOmscAG/MoLV/xJ8pQZFiZ+KlVCT1vcKlyKgc+yFxEKErzbwb/hA32anlu59t5xmEx
j7pP+e/T4HTtT1E6eD79/ChxNNC0TPGmUs4UlC4aTseWHlL39pNhCgW9xWg1Ma23Tk7Y00Znlw5x
92BONXx+VPjoYV8r28p2PYPwym65lTBa2aHp5/xkV4wt5kwD0goAvTHVdIgNfdii8qfFzd2a0nZG
STwsqy4CFk06QxlM6j5F/zg+N5k9gFBaXTtj/kQPjqa+1HbZDLpCts6ArsN4cueIjNwJdjXtjwQ4
etGFnZwzDzw5nomT7g/p3mlyptD5NF4rhyFqmlcvClve3m5rIyxKz9lmc0I26wTSUJaau5HtJPoM
Vt/tXYoSfEIJ3hYSxavkR6r7+UdLuy5QM/0zOoyHXkUfpp4iP/VgytZKx4vs5PEOGc38nunmkf+D
ILY13mcvRV1R+xjl2mm1vHZfUZW/W9h5LKsCjCtSZjqTh5LKsC9WpO9ZR6G4tRCG8yIlz1lVTfvE
r6AM1IZ3zMYFbK5X6acFVVRQwtU6Wi2KDzWI+B76J1bZwp/CiLntp5U0BWva5I9anHsouONJ75KV
FVQyjrXtdufYqLDVuIRSkEuNhQdK5azIEXQEs0iSvdnCojf6sjhEJtN2QtOhnvgi63lwEEnSvS2G
iRvK+Z1ZVnI3sM2CI0pIY6Gy7HWMPztbVq/RCrYps+WrW7TyEEsRbRIIIK/83JjZato+Jy2+/Ij5
vJmVxLbWXBj/ihirDCJyeWhVRJu3crsqk5dkcBduLLSIZGY/lRs4d1bQG9OuNc2dnkdsfLRs6zji
nCBnCUF6kcmnCGt7+SsencvAim8LmSWsLQv6OE5t5DA4okrjy6cJPdlahfyVv0LMUvSBk+Ebytz5
jHXuaCSSQGMVzWM8I3Yz0CKVqX0EB3yw3Oxu5s4G8pYUmBJiCGPxn3E2xkySS+Sq5XivHGTBVjpv
OZ6A40A0R39qb3mtb7I+evBnwSbTZCoydVZMRjEPCBMAWuhGxgcBv0w4LCAcXhsjxpyke1Md5DMx
XizdzUnmcp0bLZupnY7/2+b8tzaHue6/b3MuVfo/bcr5Pf9obfy/cXzKAerHXSFo4Tqovb80pFxb
XtfjuhCMgv5aov9jUk1rg4aUebTHr9vCEf8yqLY5f4Q3mRE1I2xIEvAK/4NBNRKAlfb3ryJSW1i2
btPcmC4nlYTx/0yqMydJLUN5cttY1RdSK/ODYtjfzCJrXpP1leTNqw708V9R08Gh4r2FFSh3lSr0
/TCiw0ltiPleAzEI/ebvgSEcA4pl06dE6GYNCzPxAewuYqU1ZCgQk7dlDSO1kMifiSzx0DKvsPCH
DUSdOWMEoDdaC1xM6bsOoV/Ann8ExuXdm3H+x6Xg/PsK6tNfg1q7hjdTZck9ercc5R8b3nkNg7ox
6Se9xgoUWT4MlVjVIQJBnFmwwZ4r5S47KJ4eQlJ9365xdg24om7qnb0GYcqZe42obBKdqzVMDy1D
rGUN3Z1rvU9rMO94yXHuzO/aGuibNeRLyFasxVHQKPKBO2sPw5ogwBIwVCZnjDbzT23ENUgXcwJn
gQqqRQFf3OulkwVTZPc4+8hB+ZqNyjUvjVFqhMOaq4o1azGi/LBzd7wi9mXB75vp3iri9pST7jIR
p+d4zYBNp366NSe2HcQO6UTALVPXCZM1ferK/s6M8qmmFwzbNcV2xfKcrklXw/iNLM7EJrCmZC2K
oieUXXWwlC7SuzV1t2sSNxKEmfDFGbCnSCHXVO+tSb9e07/wAbeuBQFggtdmLRGiudlma9Gg1vKh
p45gMvNWrIWFaBmCC2oNR8+8ILUjL6g0n8mOb8QbLac48ey8OGL3PjHQ/6FjbnHBUMpgzcm3deTn
W4c6p5tWR4BefRs9j5PsfPTPkbTDZi2QuCDyw+oTSE+Lh24oy19OQ8+dNREOx57xY46LYXHnV5s5
V4uf7GDK8Slu9G9r9f+g+RhZZo4ge2q6itQ3bpySEKHTrLKNEse8bue7IRs6ZoHZc+6ubRnQYiYH
6aZYrIsNnyJoDQ5Mmc0pFQixZTN/p55GD6iKvZ9VJksaOpO0HKo9qLLflcrftYFVELevHsrFvHYO
t7KG4TVD4sjYd2bU2d7ZyojY8y+vs0xepFu8Z75GStGfssZ5tsYME4ZH4mjtGqWIcdKNBuuKkW7i
1Nno0sGMvvyekvzOiNV9OXZh3OClRAxz6CHZyaH5sKiY0E0yfRNTuZ7P+jPP/csYYYXyG7RimeZL
hDDjk6XUg2isGpbAdKkK7eh1tdopu/B2/Nlm+wbX691yvL1Tzm7QZzRZkdl4hyiz+sCLtQioXoxx
1HCfutizA0cmZ6gM04opdRmV2gUOo9hH++0VAYcD7rXY28bWI9CuPvOw+zZoy8COXrpkBIZQB6b7
2/a+OSdxb42raGxm4xZXbhxaLgKIkkNOuoMEvIt/CYtmw2h1j3p0eBMugjwW1EQN5rSDds44BmWS
sPduhBXYdztjq7n9Txq1jCjs6ZPCaNxVIzMSkUU0LDgIN4akumjr6T7y98pIPoTJbjuOrCdPYq8B
/H8S0cI7klhHdnFrB36PQP3Nr4ewdpJ3lAQPva1eJy3hjXTQH0Rav8WD1wf8o7V9Pnc1/ksXjmOK
5AeHZziCRtalfXMpMegckHc7INP2nqUVm7KIgTC+V80fT9p7y07oaUoM0cWwY4KybSb7G+nQTU+s
Z58JS6CDxgF+1cdbz0T82CTLeyoctIzAeNgPYZsZiuVTuvKSx+V7k6gHyWjlMFNe8iIvT6UFfmeQ
w2fsyre4Bvi4KFTUuRPP1xKDss1wJ+u869xMh7z0H+LBRDNSLy+G91a0brMXnM55yGl6Lr6nqbDm
nwFeS7e37WI9A9LZqHoBWOgOdykvPPxZD8QDHSESyQCUxteM91UVmBiVPgdzjTUb+O/RwMsOBiS0
9I1046PWmgIBLR4cTb8VXhpmi3PDPBAkBGF6GlB0nGfrcM+7k/kyOaoPWqRL3M1iTp4sKczlWTsl
Cz+zyRii3JlNevXd01R9e84POx/sQPVH5TvbsnlJBRh9WW6Rt2/QSO45gxHk5dH2cXtX3EfjoeAx
gLFQ2K9u82Ji8qbYlmE1PnnLGz7Zj4iG1eT8EKhEvqyTaRzcatlx9YoO91TQDc6KOcCbC8pHNXgJ
ELKN7nGa7mXyg8rLybV922Jka8/Ks+JtZ7KOci1aNZC5EPr63aSeskWXWwZy9H5pvxsM7x6kJCKb
qS620xD9tLEehRGLHPI2jm0zsv+k8/wte41jQZUuWJK2SJjUMe/cX7TYV98iG+qaZOrYEAfaN6zk
J4+zAJtGem8C+saijfep9TCDX3DNotxqZoeNETmqp00ZvoB5Jf+sm2pFTa2n2kZfIIMsJcMqPcGB
PwNGAR09slrAlnGlpr7gp76xkeIuxjq48pNX2/+ZMYjbrrgIc9w1nXx224QIBoIUawprgmguNtmg
78wc33mBiYCtDXveR8X4yezecONd2GPJwMq7Ny1j7psP0aelsn1PU75l2f+TshR2mdc6vJRjZwYZ
/XRkLHcu97qsfiwYH9Im9vfrOcBlvBgsTQvjd8mD3Znj0RQ5lQGyFVqHFer/k3ON4+D7/V4l8zZW
YttU9inhdJNcQCpMnP7Sk2Na+rhYzZw3xEfPpQaZbea+uTnviiFSmaKq8qBCZK38tkR177fRXWzl
M1R7JgVOgWTYj0/QPg6WsI65jvArjhscPhYLcA43TPsq10lLI8iW6eINzXU1ZM9os5oofq/d/lRW
MZsidv5BZTtbwHYlxtfjshZ9MzG8squD8Bg3a0MHT7uDumTVzp1Tj7wH2q53YyJfz/UrN1XPjlcc
TAgIRkzDV7gCzZRort7kiRdsBKei7z69pb3oGYhCbbyUKfycKINQzzLe6Tltom1LsYqXeLvyjj16
Gz9yduamxTwpXXGufSbUHn9mMNjoh1wexFFB1UtsQFoT43AOnHR7hUoOTZ57xqYaKnN8H13CjYud
cyB6dCafvm3kGN5bnTsMZvKsu6T6/iZYoIdYp127fkWZNIbw2cGZFbq5besl3bRtzBbMzD/bmDlo
5AMaKAEWXIBp87IKLvGZTvfN7G0/NXp0jUvIZl6xgEeF/qAtgxEkc4pHynNPpRc9py5hS1A/bGvB
9razgNLG6CQPsL19OBbYBYyZ9JbihdJXfwBI4zBxLmYh7/MMxLuDYhVLAK21VXio09r26C0Z2m8O
5SAAzx5bv+43yzL+0lhC8ocRxKOk0UA89BK3dBW9DLV+hljGX+cLgIU2FhjFtbtAASkKjWkwPkFl
8bNmgIR06RP/iT1g4z4M0LrnRPN2FZd/bLc6j43xNkEK4t1eqaQLHNo4aup7sxNnxrtbQ48Pfszi
NWalyzHI7M7x9eo+qipmlnxfY18feuhw22IEUUfRy49hva/zbJ6YmSq/X/08cr62Bfwzr/rBc3Wu
aRuqKC6x/vATT6Z9TrsoPxVCXWpp2cfSYAaqq+bK7HzewF3MaNHVlyOBWqBHPGRm8omLnGNDbX7f
ZfOZkMhbbqEfmC0BMcIum500uZxZL9nVivtDMyYfo17eYulfW5nPQd32UFKbu8IyX+YGQjpcV3/X
AThyYgbUpfR+O6n1yAjuqhfAQwSqoFo5lDBm+WQiD9wJCuiwwJl1GBx3IITnhEt9dnZxxYPeNgva
H4fxwcI5VJBVYIP6Dqf8mL06xgI+ARJX1mM4i3vjgtJkPvNgXlnyrHZ748VrZbExS/VrRhgSul36
aprqt/BYkCBiYuwqHSzPikMtWtsfhwqb1dh450GWv3yjvEwwJzzNOsZ1/yYKdtI+ItgsT+4Bxzy0
KmHBpbXcMs13RNQ5yDzMebOkhytFAnGZG7VBx0m9QJok6mnI73SXEaOX/bDtB1wi5g8W9eYRKuiC
3ka9GfCKN0Q9hjvjegYIKgehPj2MTfLYjtUHEN+L4ZOQhGw+kES227FO7jsAJ3aJdzgWnAtNyfRR
/sXNKcEkXwGK9chkI8qATMcqVpDVBxdHxzL2YCaoG5T1J44NjkaOM7bJTj7iV8APHD9GeY6Oq0dh
g8L+OnrcwbPshv9E07jda2Aa40IQVx5afcsELWcuxjEsw9AhFcNLedbi3t74QEm3uc5xxAYTZcwG
as8xI3xUdtVtk7H99Huduyw8zmFi9QjFJm1rzlq+R+I+cvmpJR3h6AcC0GwXK9lD490nNjf1pprL
ukp6DIry8dJMzaP0FTfNmHid+97SKUjdeAOg9eibmX1Lamg8jnZjZH3zq+Sr7XjjI6d9kk0Beadw
3ryBIOfG2nlJWgQ3zP1T3rFO6DwgYweEa2S2nvh/BKqywLKWic/TfGA08Cya+Q6YwiEiznIBYWBG
3N0V4/JMhcEX0sxrJsM1NAst4gXhI0wi5zxM5Y8V2/u515ZN6udf2uC8iGI8VV30GNXyvSucD8cs
HUzmloNcLb9ECrxTm8vnMu0eJyN9yGr9WKyVcjOou8jxuaEoeKRW8C8ttmrLO2z8E4g+1b/oioZz
Etmu7NPL6Bp495jOn/NePWpiyc4RELHWcYvnFEB0MFZ+tOFj/K26aTv03RHK7HUR4GaVQPu8+nm5
3AuPw7YQSvAbKFxxQuJNJFkv3qefRfr/KkuTf53VmUy2/v2sbvPZIkX4/4UI6+/6x7TO/ZswEZQC
9RB0hagH/u+0jqvjKwIY/ajtGs5//dJf0zoOBvgcllgPBhgOSgMf+cJfhm8Up4Lz37qurwdlkKv+
R2fFEfT8t1EdpFkOHNpc62ECiK4U5QO//i8yhG5wSh9pwBC6EdRtAQScTYME9VeoL6MwhvO0NCcr
G8EQjMt3E9l2wHElRhaR+HYgEm+541IGDCufqiT6zkcW2BM6/s1UNjeW9vWu4SHVB273xR3vLwgQ
hF5FdbNUl2xdG/CmAlQQlpgoSU1NTpmBT1ppbnYvZBXvo56/sVgM9v46BhBdjw4C4gP1WAeoizWS
nQrynGAhXBhUwZiZK8SM402OMPNnUBMn6Tfkrzj+KDn7QvxNQgup4K3pTDxyXQ8LrcMhKCaIiGme
7Fo5ytCzSncLaO7u7wEXK/yx7bufKNbUltGK4AQi50M1zO/IDaps69W+xnzOPOqCo9KiHgK21ofy
a9aNTa6xRkKNZf9RTeC7MXshu3pVXOwKceMYQb88dTBLEhhTybY/xflhKX3UiQewE/S3APd0c+8N
53UO2BjOwTTmJzhGLIZTX22auX/mnE4RLBZ9VW1nu8zM9k0KomqAnjnClglxnP8pYu1UDrtI+zDE
nQ4vhJbkKYqxCMeYsx/5vTfzra2IaaPOynp4b3qWI8bgyus4M3fMcLps696zN64aDxTn5abK3+KK
tDNbX1zSYRyYOuama5pDkQPFXlxc0Ibs4qOFR3MrjfK99UbcEXgVM1oHD1ZfN7Ow8HTtqSqcYzpn
m35S74vFB8LlgKwSnImZUIeq4kGtMiyHvb4Q3YfLl71mXIcATcHdL72EBe58a9jrA6i5nJpSH9LQ
OJY2HnugR6FIMPL7S2PdytH5WBqKolgDVVxs40TYOEFWkt8Q/eJCT4rHMEKvPD3TOaIw4KSAHk9X
EfsUkl4bThnUuppGeD1+d0QcsfHd6ZjTeW6RUtyBTRBAtcsdDhbcqW3P2jaa+a7HnL1rsjCxGdrc
2C0zRtG5ripYUBl3jguEmzOtI4/+oLbauOygvDmBVhiAR8tz5kZyp7kSP2eGELVsts7KEygs9y0B
zNkvGtyQrj4sAEkCAWlpNmK4wW1PwWdsbd3tDkNhX3FlfdV1OgPqnCrUszk0PWX7G67VS+Qi44Ns
GWRsHRgB1cQ/xsfKzWMp2nBu1XGItCGoOAZKbwohRxgvaCVCt1l2iQZqxAmX/AG2uBFBAssyxumQ
hBFjIohRQ3QZIIyiy8FTcassnWpqfFAKOJv/4EgLRvNLyqxtiGEBraMyTz3PtA+dJEo0GhvrRh08
ffQp6EYHrNQm56z57P7yrbQLOcK2SWJnXxFh8MCakNAGtADNqU7HW7ygUESfizi2ODmNuHaLc5Al
Jyemnt40ac5Tq/YYSIOKnR5bA6bS/RQsTFoXzYYy7D9Fy51h/pkgthj2y1JDVEnxzHHTKEj5zxG1
csw4yvtdKScP75SLZ46qXVQfbYSpieGo+aHLBB5EdScS98lXIHHndLprZvOJGH+dMvb1BkoHRU+u
FfQkxvDMy/ZsDPU3h42aAIN/yXVOCzkUwtTelIizWFBY0/eAbtXvMLxjffERajGcXU8RO9nZLLuz
H5v7un1Xwj5l0jxrk30DQL2HNycATmXrPPBxTn4a6yoWRgNWlO5cZX+4GhqVdIMRYevE94PsYfba
hPamaZDZpLfFhDLcFwlr3dWRJ4ezIfWrbhHA4uGuB3sZJhXj7uKurs8rn23WTcpK69HHruB12cGr
5bSthpJTHHwWkUwuLLqo5Y3x3uvsO7MHli+0+y6Kz1jb6HQ97xWNza85k/s8U+is6USsGW1IxLMZ
UYo3OLriiluTScwojqMxDD3zaK8PACtyklFRT3+o+UOnHXiQos95MH6Nov5jdOxeMk+9LUPDmcSl
wbdmbxLf3vIveqyBxRoZXVZXhuAdA03VrzmgzYBt9XMk7N+R191seIosJxjupsvNV79q5l3cZY2g
q2JRcgbxaY3iW+rVhxbPD3Zjx2zBOc5gxtbLzP1zbISwQ4t4uV8W8YQ/9saxRq6zogNHmbbvTahq
jOXIHmb3Ehnm0TfqRxeQNpq65JTATwwj98fzm4ch9Y9DTNbIOs3bKtvaNjXHTP0hT+GMf+To6d0M
P3ljjoi70rPe99xCf565weMyJW5a6R7N0du2FlRhMOHXqJebChiebYMVR+aAHt0daNQa5yExwBt2
vOaVrp9zHt4qGb54OK6+8q8x3LGgK7o33SkfOzHtM1dtOAJ/70dpOKWgnruGm7G8txXGuKA34QR4
xgtwkw96skDo9R3S9t8ZN4ziUr50tbwKPfqJcPPFqfY2D8svAu2+t7zXZa7vWit9ZXpQgg1t0fRx
VGQRDyopkB6KtNhYRvbYF9rz0CDyFZxR8dXZqqrkaVHRicFAAbO6PWcAlWry4tS6K/BF/wAIcxom
xvwZ86XSbI+l5SJOFxLuc/GSyuoqUxXaHO3G7tntLb99H81hy8HJYuN6xamN7bdWpC8SthfqC4DY
kTpOoyYPM1CTrWVOYZLFL2k1joHsnXmTMorKLDZfrkKvATgx64gFTXYfmxJVnPUEWo89hfb3UQ5y
oMJ8SkRyo388osG+Ibw5sq9CRV0VWyMbbiInKE7K3INH/J0N+xKqXYCr592dwReousMFAkvDc+iH
3YpZddXsUlPCFZ6m/QLFLrTQOAVAUC9TGt/4+HhDGWP3XnkZxnlYnXZoA23na0JgSQavfJLysBdZ
Grarl2Dxpy3L2O8WYm464aYt0lCYLhfPMiSfCUEoT+Vzp2N6qDMI673kPjKtcGA42BDiwY8vTqqj
Bjeb5Ez0X+C6tu0Z1OZDUibYKAbtttiIWvFoISSFyxa684QKs6zkph6HP5os/J3b5eyd6MyXxOT7
mu1LYkzjtnfbbzgI5aacvOTQOvJIQUvdOB8qH83klJzTGvYex6q3Ymxw37J20Sx3CHu20wx0Bd/y
MBR7ewA2UY9ChUjnugP7lPI84mlCuZqW8JydF4SMEbWo0uE7Ol0wUNm8ijj7ZUrtm2rgLRLle2GL
LyObgB5CPS8di0FOkp6kzSzXa2o26Y3amIvH0x0L4CrpjQX8eEMyDCd1Jd4XSjMQng4Xiq+/Dqr+
L7/gL37BKr7+923esfj6/FLt/yDLWH/fPxs9D9MOlw+F6xr/RSn4F7QXSV+sBxZ9a5Wi/9Xm6X/z
mJPBJ0Bzwf03fvmfogz9b4Zp+ig9dP5QC2aY/x81eo63grv+qckQKxzM5gosq06072hAaET/tdEb
QRX60jOHcLG5OGh5HQfglAljyZ/8UNPizwnAwEZJlq0t8D5vlEB4Jxc/F2kOTRJRhIszwIq0wXhJ
lxm3XtR1pyWNLLSoLONF2f2yR6xZ7ij23PqRYT7oxha1cbuPxhlH/zRBJuUXAjuqzR1IJS2U2ogQ
0ceGn2vDnd0TiPSpFudl1SczzsQtbX2NWf2qta6+LRcPCtHSF2GRQYB3e/1PVjFuKlz+sW1c3fos
ErtqWH4yRrkBiH9qoyWar4uKnaMzeuLO8ppzoffNwR9AE/VirT6ogPEGeheGr5zjsCZtl9RgYhpL
cuoM1nNkQOHVWvWw+Lh60s5DPy/vivU9S3jhTPp7RrQcmOrWtxGeJe8lL+i0vqkFgsl2fXdpQrfx
+jbz7p4QB8MIW990k1e+5NVnAfLOVYg3i5DgEBoQbeqv2hot5qwhbqwRZCSUjGtM4aYF1zvWOGOv
EccvdRWCPWmDQVUFug0iUz0sxkayzAwHwpazxi/oTWAFCGkAVlhcuFeZTQfIGTeCPLfAiIHFGg0V
YTFd46MgUGoo7sOY0OmtMTT1OeTXEFbVGl+9NdLaa8zNGvYQ+hqHpza+c7TC3eiE6HmN1Z0v2PWt
8Ru5ebtJ1phurtG9WON8vkb8Yo39eqShRJHPXAmD50B6cNY8YSf46kgcmBVf0Qt+84NvuzWzGBVH
SphcYnLyEQOt2Sezv/w1H41rZkILe4nWXJWOa60d3xK2+PaazTBSWWFc81vXTAcJDRBSwg1DHr2u
nfbDmhUtIAuBQ6Ks1ozZmfueBJrnBgtPMqpJasUvsWUXwmGEAhUQybdol2NKMob189Q3A/480nQ7
IItMSNy5E90cErnuOkeTxO6R4HHBMvPwObW15n7L7tCAUA6Qz5isUx/Ma6Xgdusej9pBDsWho5jo
KCqGvjrZa5UxlOPWpuyAub8Xax1iyyHMKEzqJnvRKVTgR0nUk9+pgzRiktVqFmx/Wsn3bERspeuc
aXS9uPDDub+8DBYMNfteS1MII1b50ibibsqz34N39l1IVTH377QOG6jJcjdtWOPpYZMb7+3icNNW
2wiQXnlW7lqQ1V4+bgcBAS+V2Qs16rXq/JeYJsKU+p4HLfSSnCeHIW2OBHE7liXKFrdgU4O3uFcu
1k+f/jHppn1UKC/odLg9QsXugQ2xvCU5ugB35EOgsb6N/QAILpZnk4twAXcqnpzVr5vpLRjupnxO
MywWnoW1npKvxgHAV79o/A8duqBX18XGmitnw8z4Ac11HZL2c6BcWnFzDIctaFdhLigRRMeU56NT
58/O+GyM/lM++8c2nthpWy9t3w63qK+cMLOShNNiLEmgPUjWxS47z8rfV17Bk9E1+FMJZXniPk/0
w4uHTA2X79cAn38bZ9Ct+VY35ij917bGQmKBH2au1jPqzVZgGj6eZ2Sb5qbPGQOrJoJX7MIzTDFT
5/qlBY0cmjjrtilzsmOuqh4FuM6YSvmX2sgYx1goO6qYfrqKxPIrdzjl59WTvmMz9qNGmBNVmhWh
E5WPnElbsI2zr8t8asRUsIgnzAYGsAcmbRSSS89X7huozqLOaOB5X+ZpoLqHO07AzkKck8XBsBRF
qT5FABeEuDEmB7PCFhO2ucsTtTSxDJvGX0/oiGeU2Mk+El356i3qLYniXyz34U5uElQEyfya6HLP
QZOQQxFpsXenC6eHieP+Bas20qN40yK73uS+8ZgBZf8/7J1HkiXJeXW3AuM82kK6Rww44NMydWVW
5iQss0ToCA8t9vSv4t8YjxfYRFU32TTMATPAgC5kvXzK/RP3nlt3/ldE02tetoOTYVYpyq/xhC7O
zYwn6dAXcJlUSjyWNTEXVnwzpV10iYVgL8yHg5UJHsi5dDZdTFjBaL93roczGI52Vm/BV16GiiFP
jMFHLZiSaiZ3N1Z4buyTP/jbfHCPEOw3ZUDyXWkX+77WSOTS3rSfp/oOj8pTNtpbRncpZW9sIF4g
NqEnWAfHTTqusW+4KdkJci+DzyLaIkHLlzPKkS2NUOE+RtFNTv5KEdnXymWHbw/eU24GBy9+95Po
s0iGe1HMO9bBxNyUzfPALlfQPSfjOi5ZnbyYOuAzd2JttYGtgo9KtvE+iI74Rq/SNF7ZJUAFMDpm
uH75jKaaRDuJpp5kpG1PLqbsmw+gKwj87RL9RuY2bx1ycdL/lFr5i7p4eCnJazG6DYMo9vALRUYQ
moc8dVHXtS6VczYcwK19N6r2szTgoyWJt3J6/2E2R7IOtR0jN+bxEjikKg9Rf8WS2wHEXEhHnWlB
kU2x2Q8KfB/JpZ1xnPPefgkV4VkoVBUarO+u5FG7uXu1s+aloiDZJiU8ayN1D5XrVqdsHoFK9sRp
xEjekpkGfTSBJYRzjlS1538RJn1p8MWVWYCVanrphHjqgbbFqmJ8QsZeQkUwkvWBnLydd33q19sU
/ie68zndoLXIt4mBKyKTGTTBwVxPWiEyZsvzOPZiY01WcjsO3ZZtFlIMvu0r4TAu7pSATgoWdCNK
9+iM41MbCMhm6IPazHos5+YBNNGAoWJk7II0b90E9R1jnuboRu54jrvsbSnbVzcYPudaG8QC/U0u
UB1l657M3D55Kt9Lv0a6Hvug+AcKLDBqd2ysv7kJneci7oZy/pj4K3FMcDXWQwlbxzvPHbIKot/v
Wz+8cfsY7BNqJPzgScVGignuR0Uwh6NYLWRC6xMdlq7ScgiVmvIHNL7PuBgxRnnxpaYGRdAKujKR
GVTAMd1a6G9XMDc4EVOToW566oruSehEtNDz+GagqziQl/rq1qNcD+NE3WkmsO34BQosEbx8DITB
xlJiqsbF2Z77Z2WFJd8NrtapqFxEE9m9XWYfcmi/kCGp42nCdYWOxo6FPBhTgoVHzohSQixgVknI
uJRoZ/zxwieAbpt0nKTW02bgF61j4DPOQyIjbVbPUsz1BqWJ+d1iHVhMy3UuzI8EN4w34aHrxAi9
NhOfnIhvpK2IVhrF4q79VN4VVfFuBvkLH3zsL0SEkLJBjIOfbptuOhIZ0xzTCL5Gn5rDlQ1otUHw
/QKEFL+lc/2XHv/vOz4GeIxE/jK28S5hw4fh+Jfm779/7qfezzVNG1G+x0j0V7Mxtktp/1eY48+t
H6k4tqS7syzpmGDlfrIam79J26JDCyT7LFhz/M3/jCDfF7Slf+r9kOkDWCKl20aX/mvv16VobGwP
RQbbCTZsyn3KO7NcD17zXFaAhknNa6FiuZSIc1NsS4dDDlBMdJvrP/Kb2LhBqsr1LjgPFyTza4uj
iCayiPeR6p4MHoByioEMJiEtsbepFUeJSxJg3SbpU6SxscUuZgRUUvjJbTsguS5J8rZUBzS3Qnzs
ZKSgUXTawWmcbMIYmPhvnbgkAEpO/W7QiWKeWeZbI5U7WKwMeqPsvSEgeStag/Ta3jP48cpDekM0
JFJ/5Imq+2QFiXZWgqRAY/pEmtIrEpCFVD3+5iJ2jkUeNCth6R9h/MVNgjQqQ1C7nuFd+sIgRdhP
kvVY9tY+mZq3OSOiOAR0t9KGYOJbJasPioatN8YkjDARYxEDkascFyIKPUGb2rMc5HAfOBB77D6d
c+GIurHz+M62co+hmIfNuhDAOE2uKKUxGKXT1zuTLQW/Nar+DMDJ1nPi+8JoCTtpUuxrtiYq62BI
I067NeLW92RetK0OOw/PImEjWMqVPREYm9fVbaam4CqK9MvQkeOF8/yW8O7baJyaNZgFNE9242zN
DsCcAF6xycwJJudkPUzQRXb4kuJNwhu5YpJ9BOZ3a+XRDXJrXOaoDgD0AUiZDR9ctM/dYqcTYzaq
1ZTqPp2Kg2fomYMxvlS+jdKOvMZ1o9Qj3NacjC6ZrLG/P3Rgvrjlg3jbWGXzZLgp1z3HNkNe0DTK
RuidfYvCWq4Ci/zAuR6NjaF3U4tJ74KM583uQ+Iylh7BO+cyJoPnUczmBp0RcS9mcY4zxPCk4e2J
QU83LW32jIOgsBsynUJZbqSUl5DpAMK2gcyQ2n4O9Ggi1kOKVo8r3CIl3unHDMNoB6QdcG3JZm72
hR51zDmb40yPP6KSq4h5CBEflPskbBzhCLYklXREp+kBCleiWPljae8bPV5pxiU5Bnrk0jJ7GfQQ
Js+wTze98dZikdmYelQjg4KvhF0WyLmdKxkzO4Y+L8Re6ChkLgJH44dsz2Vtxi2B2TJFkMvFEauA
EKGQVVv+UuqbJQ3uJn3VOPrScfX1U3APUco4q3gyqC9ld1y4q3p3QqjGetFQ5nfH6mrMdhUXW8E6
v9OXXWUs8izE+GaFSm1SK38cJ0S23JD2j6vSzSrGrFyf0cxF6ugrVXG3zojiQAzU776+dc34w8ZR
TdGGQF9fzFbsEDkaSnkO9LWNZo5OU1/lpb7UvbYj58yNbkd94btM69fK9F9nepVDUVsjWF0KhJ5K
gfLhlPwoHaghtJmH4CCyqnV5QT4FhUYS8O6k0GZzLN8e1UgxpA8oJiTRU7SPuS5ZpEn0Z0kVk1PN
pLqsMfkgNNQ5YxmRpRfcTNQ/yTTQmETuuaEy8skOJEmDYmmkauoW986jisIK+U1QVYHrKzaZLrTK
oufoofbyF/PE2usEW6hau1n/VugyrRq7zyZ1W0L95ulCLtElnRNWd6ku8jy7YTaiC79lUA8dlWCV
a/x5iny67p8ktSKBXgODIV1z6ULS0CVlrYvLiSoTMSTlpkGzOlGBgsIs2OA05loBiN7Orrurhzkn
oqRjL6CL2LCw623e4juuVOmz7afY7ar6ANju2mtpPNWwSVVcUR23XCDViCKZ2r7UOomDGylUlrqo
TqiuZ11m4yZkTqVL72X0DqkuxkfX9clSbF6meHz1dMGeWt9tXcAbupT3qOl9R6GspsqfdLlfgVUH
9EwLEKnpWuimgJb3Guo2AcEJv4BuHRbdRKQN6zzdVgj6i5A+g53Fd5e+w9ENCEwKyYkB9Us3J5Zu
UxCcwF7VrQsm+EuGmGqlyjQ7O7rBmTWJsNFNTymrj34oj5luhzy9YrRG55jQKTkac05UabBB4/AK
TJU8tyM5muIxa6AaL4b/WlsmOFFUm0VRnksPGBeYDgdxceYXN6zm36LY2FfRmLKo6TZBlb2ndUcQ
TL312om2/cXr3kkr55CcBq5sNCsx4fFp/akHtwvKqONejbZEfF3SlKtu3roFLhZltNu8kQ8BYghj
Jn4RG9Y+UPOzb8DoThRRbyKzmEcCO3WWkkK6ZbXXQ99u6GGjNiCGYBmyQygU5RMwHWl9yzpprKCs
0/wbLSUu8cmnivd7ExrjdPZn5/tSaHI42soijM0VMK1rVjQgQdCyPFuS+dTCCvMyugSw4RaTbvJh
uMtHUvs+6zkEsF3S2St8No+CG72Ix7cytD+W2L9EMNyZoG/8bDnlhXXuSHVtGlPnHIyEBrWs+x2F
EWxmlm3e+Un97MTxsc7Cfteq5NAHhN002aEbphaxSZiexaLeXSFuW6PFLJGJk8gWGC3AaOHVejc1
m/QK1LaBwDqS4VUZ5l0f+D3519hyTQOS+bhXjrGdl3C9+PHZzbvDHE53DKzPIGy/4ava98a5rr4G
EP5rwsGUnR1hQm5Nw6HBiNGfhLdJyEgS2QgEdprHBR1Gcz+3BeFclgDakt7Ofnkwy/4O7cG1NeBS
2eSQwZAw8mgrm+whjLHr9mBKTb/BnJU/8gsfC2sBVhDeZkn72cs8JiXe2xCZD100f2VgTcI0JqaI
Se8ZnkUJIjRi6ARFCXaSvHBmfB4rgYeMMs8ljwBsCwqmnnMyjMS9nMcP3yQ/qtS6y6lyvmJUGblO
FAlJVvO8BFRC6cjMJxuZHvYuPqTan7bJ1H1RkwK31Dj3cYuCxinK9wRR9gb5GmKvcNzmYvgU2vMD
l8PLZMXs770nardbyDP3EE1PYd+d7XghJiKyjgEoYUM0SEydbZBxyvpLTNJPmd9XannNvVisBocV
9txu/aG4Nmb5jJxbO+7mYwQWUUhgXmM8sWKNmAa1FMJEHzPY29UEOfY28pIiGE/Q84pdWTt7N+Ck
yu33he1C6uBt9BkqTAbBFW57ndowJGa05O0v5o1T46YOZTWusRBCFA2RjHgOrnJPkWk6RenZnctN
kPBi+BdpMjxIyBjoUHqFx6bni96aO2vGNsANfuXy2nY9OPd+OioZ7vICgYiJOD0Jd2h9R+6QZt+m
EOF9Zu9Tbi0r3num8JP1HpBne4U2sVHqMkx8BlN3ukF+y8pS20mi1n/N22EfSz7MRS9uQzkFp9hR
b94wW2tMHpBoE6vfw2l2yPOr7vyeqWwoEfg3kpI1Ge+lVCewuwn99tQcnMp48lLrcyLAqoVhW8CK
J0kvLNC1yyq7Vw6Ql9wz7wZZnN2EFIg55QDP7O5A5QC3zNTxUSG0D4n1EkhC5Y8MWbmVwglmZJB6
A57+SZ9x01O9jDvWJJAq0Qga5MceDebR0iOAsjazt3Kqwv1UGjcZ+YK7Pu4zNCB4HhC8bVvNsBPA
7GSQ3OnLnpOD0Uif39NIBbgPWQKFoPA8ihh0FtPJ0GKbQSchaG4eriUATZgNpvljBKw3AthL8/GL
CXAvZ58vI26UqhiOPkg+oPrMNavnoMV5pVBKGVl6V2qKH/FpQBcwSa6UZvyhR4CZp7l/piYAmhIW
oB19UnIDdJH7nHHvuVCHWSMDEw0PnCKFFhmcIGq3V9lqwKBGDXaZd2TlmBxHrL/rBh6hOckn4BUM
BOE4GcrY22J4m34gDGEZphpq2Gm8oQ3nsIZ32HEMkqdWfoRDIdZzGL16jFjhSdzE2qddkm5Qa3xi
qkGKme1Npwm2YgxjkcyYBk0a2MXFiEdAMfNNJoP85AWpvYrZ5LH3mQE2InOB/jvzts4P02yLZzkX
XGY9QlPQO0eVtq+1b8+bABpkBRUyY242aUykDB18NrrA5KQ5k4zS7gynxMvZG/eKmTW2ZZCTgYZP
jhpDiTEkuJdo61buD0qlYQKsNDW6UmmIJXqt5NhosGWmEZf/Gqv8Plah7XD+cqX+H0v/Pv8snA74
wP74md9HKv5vRG4hmRZU25B1dfrWP9bpaKPJqOI/Lb1SZ2n+O+XA/o0JDAQESAdQB6DkosT+PSnL
+Q1cgiOB91v0cY7r/FMAN07aX4YqSEH0vzwhEHATWyB9raz+WTmdGrWNAd7fpPb3YgyiVahROqZy
/XPYaRxOkJNri2F1g30HX56OGR81kAf92KcUQg/LJRLZNLTH0vgeC9fTrnbYRRNEsnMNUleU0yAz
tjX6x9IQoKqqX2BjstvRgCADF/ljYrj+Fd3ZGQCR2MMCY3xDpC3UVqhZfRAcZcAeZ9AAImbvwUul
oUQ9wOzdGLfYMnWt1nqY26YB9inDyX1jQ1BofCcEdoKLzrOLetNN5rnup1dRsycyagX03NFKzx5W
bmVjpgq8pICYHgZnH3nlPqu6btOYcbMjBISBc5tMa+Utr34fV+u6yAiMmez+BbjQ9Fb2Ploz4A17
c1TvGKkU450EHaqOUsjaAZlqtUKNTEzi0NxZbJdXcB+0U0TKHbkEwEsa88Y0ikc4u2rrOKK5jEbY
n5OgV9tgRBXb5SEJOy70emgM9KmeRLXUhC9AUcjCqbtslffNPajUrbeM30rRfJhDPjOJtZw1KaJf
XJ/hL1Kfr9MYYMyrSog5rEmzmahcr80/lR0blJ5gh4/ILB/HtoW3mkKqaJMGYlfqJOcmz7+laRQR
W4mQNY7Q+8lUurT7brwlbP2LE3nIwvzlHtp4tasj17q4IRshUMcvURxNmz5ZvhUij57tiFSaPsUj
iQA5Zyhg5oTS+M7d6EkMZFHbgiTriw9gt09L0z3WFuHCzPYQLYZ9bW2QT6JfR7a+af05o75Xr/U0
HHrXz1eIGMjqShFThMTt9g0xD9SuzrkeuQal1/g7EZCzhD/IvXWGWlvAyLQO0HUGw3wr3ew+jovs
ASbCRQbTfbYEBB1XMewJ31jJclLnjkCclVS2sap16kpA/EqYLfddwGsW1Q2uUX4IUQqE2Dgd+7sh
dqddFsILKN3IOlWRceUkPwR8KL5UaZfcdbiyGCS14janJsGOZn/vPfgFHTSCDW3F53nC8ZxlXfmZ
+ZG79XxgzENdY3FF+5E61bOt6OzGjNKd+Fb6hmNHyO7eniq1bQWC4olXJ5PaOsAad59g5sbixTo4
DMmVjvPlS1I6NP+puSNsUW2WYrxk1XheBvOtUhLrkTkBn+8EE8sOxmA4RR95TmpbNddX4g16ukp3
W9vhc1MMj41wjLWqZwrmPij2Mxj7ncE0b+M32Vs/0Bnynbu07B46wit3/UigMr6+Q5Ytl8yH/WXU
XKH5HOEiWjaBiiizSypOOFIpNl7uN2sZ3OsUkBfpg1VaNZq120SC8GBIJEXj3vdxxpI+kdMW1Um0
KsIMsUlp+s9WyWwutYuWHt67WMo07ruh0Cpr0rutCOOFiJunINJIf1DMZptel4IoWoTsiH+QVUQz
FGgk9pQuAqGyBSz83utM7RgITW2cdk4kEmCchGmRNTy2ZS43EPjyjT8xdE6q5X4kfANRTnquOsFM
xs+wqtAj7GVDd2oISrhZ/PDCLY9BXb8UKSpZDLu8UZWTkTzVWjewFPdp0lnr1G+aaxt9TlI+QQvm
PsL4qKU6hiC9bxbrODA/d2m1rJgMw0IaE6y+/gAqne3+Kg/EZ2iJJ5tUG+ajwGniFG4HDIMLmXmo
d5vl02DUyFmtb7WdfDfHKlpFmax2SSvGjUpaTKUaeVv3af8wLOFH7SgIbOFyhyuVQ5kR98FarIcl
Z8M6LM1TRRbqHe7WfN/PoXMhdP0wJUgV6hpEZWzQfwZe+sj06zuZgV13tpBgWY7zODXDEeFatWkW
xo+F2zV39WS5d8KIkUXCLneX6DL4mE4ZUrIilYPYA51kKNj7/ecwBP5sYe/AKXGIbfwRoRSvChWx
DMYb/PRHdyhfw2Eg/0z/HhNKha4KsqsY0k3RaVl9Ou0Go3sdK2NvjMB7ia17H/3hNcnTfQyPlZUA
hlaCtK6YglD2BzNHlWftR7cVV7u27D2Zaewu1JpZwle8cvt6sclqjM+TPDFYwgmTf09HHQNcRXfc
dYJq0v9icY6ZdVNckBX4V7ohtCkpjtrBgQ8q71gjiN6/GWDVT8NtmQGo68DY4XO6IYd8wOtOA76L
3RV7x6HH/WsTxDisG6cctvhYzzMqK9eJLj5zwwBIOwpNJiw29zt2YKL4pDWimyvsr0vYnj2fXwrf
k3mM0jw72NlbRqHOSNBjUup8H1IiJfFV0zrT2Ait9JdrAzjLxrYHG5VcegcZ8a0EAcrwRlya1Lg0
tvm1TIXaNxJTktEd24BwEPSHFxrvL7Hb7tMiecxb/r1YYD6NNci0O7bF6w4CUmWcCB7n/nlIko+8
ntYeqwioMtrTaXAwdWEC19Cat6RnL/QhpKTnSu6n8cP06g3k7NE5O6D5m6B9Hsz2a+cah5rU4iwY
D42lYFkg4DFCezeaEaAaLL9mQvZO6oCWMPheXGdRs31dxsc6tsi+YZA2F0KdwCfbb2XUvkZO9jrM
OFoW9z6sMqCqmVarqFHtjdI9EYRwH07fGUZsxThsymo+GeMrFupN1Mx3YUYNH9TNwhd2erfsnjOj
jqw1xud7PzrDb3KY+DvZvm9nAkMXFyIkCDc9omwX8o4bqjaIJOxcA3J2gBfOnPtATehu1Wnpglta
shL+EbaXLCnSvV+gF6RVOjiFdYKVckqaEYMEiv5i7h+KIAEBcq+aFBkd3HuGDRUHvBox5SzxO8El
GlTyjLxg3pRywNchyZk24YZH6bOTtXgDzPohglF4b7qoiUT6IhDVzUtx6vSLqD4ivEVm8mRL/7nq
JuLNUCCxxxKm2fPsmPSrUgTbZRgRIJiPIIPwi2nujREzsyQCCLe7j1Tbi+AbCpISHIA5REnqcSIM
nWJiNFJYs3+IFRNmhCxf5WBf4sJZQw1+nTj4O43kkRrOU9kRSInp4nKcUYH2SAPGx1QDfbjVIq6A
sFvNVfPct/F7pQ5EnwJsBwW0RJyFRl9jkYWaoWlBEdggiZ7fBPXTFeltA1YoI2sLnxl7NnhDWAho
mq2TsZSPhSYS2ZpNlAIpylv7MQVaZAiUHEjhCmBGbuOHuwy8Ue2bn9soCtYt4CMzzHZN615FP93L
IUSmEmBUG5PvjoI47ARoL33NUWqx/e0T0EoGcJDEY+CFffBk+PEnR1OYqGEvUnOZQmxDyg/jvQWy
qc9gN3Wa4kSvz47JBDOsCU9GTMGqmU+YCsHOcLyu7QYiVAQaio/YI55+xtJAo5zSelGxvrjdgicG
V8rThKnFyD5Nmjn1r5b0Fzcvmuf/XeZ9fS/fP/7///u5K2VnbkqY3/9QeQe/uSY5MBb3pbR+3vT7
1m8YeZ2AztSmShaa9/3fMm9HumzzkXjbAPto5mgVf+9Krd80c494GBlgzvVZ+/8zq34N1vuDyJvH
1soCfhfTEX/oSckHmzNGlUTEqE6refqML30yrH96Xe7+/vf9reyLuyopu/bf/+1XvN8PKbkJQ9Di
qdBmBz86458636qKPGjjIR4+hGK7qZjqfTUUzcUvQ+OGEqFd/fXj/dpp//3xeNFRyJuBaZvBH6Tr
TNAdBwW9CZB5GK9eWCIGGuz0YkxljzeHCAljbOyNv4jq8NeP/D89U2mbLuIIHyUGYMRfenxjImSl
HGCQVAia9t5gsBBjdA0KDDrEEiBC+OvH03/fP94/ZgpoM9yACD1wjMIVP9zaP72ygWEJerJGgt4h
TxnacPm1dCqbEWFanVkma9MOK0J4GvHeyZOvf/3ov3569EQDVLxglhH4khgcof/8p0ePy2JMgKwi
yQPsC3NwtjdxwcH914/y62uqH8VG9aJBlKQ5Wq6OU/r5USaMeIXvsA5GCplGSB2sdTe+16Co//px
/vxseBy+qpAoLdfjOf36OMijg4h2XG6G6H2BWtMU6f/xCHzU//h+8Vx4z5DwSGlzKTKl+vm5xB0C
rYEx86bzhPG1laHyt7aZNYfMJHd15Q2CzMApVdFNNaJK7Zp+mHcElcy3FRnSDCB9CIfdMKBfQGVb
fFfSsx6tGBy7E1nNh2GqECzOOEYRc1UCAikMR/clluCM13PQAbuuIzUQo9Qyk/bAwmCQsitjxIyB
v3KGL+KM2ALmcmhYW9TCBv1CEuFJKVRL2wkojMXEvRuZQ8GSe3FqmUM9cXiHHiIKsXcIE1+ioAlO
TW0TZpRZdnzy/QxRQ1eV+ZObzbSWmZFZ06qr8x7eTjRv4WzRHzk9OLUd8VQsCwc2qWItjYYpgO8g
q6izGj1IVTDEt8xxhOxE/l/B5ZYAavHncoTaWS14JOIMv2CdIE6onfGABNQ/sWCSpDFPhciYF3fE
ruRi5hr1knC4BenZ3RgM4/HKzzgqtyGS4gI1IHHIDJkQlBodKoWcgILnRkz8UYfGtme76hBusNTL
8GpOi/wE9KoMN2qW7kvS+/ZlskNJ9dna8lJNUckPZCnlZpvaD2VudPtOFUz5Xe1Urv3ZfBiEs+9I
I992TQaS2iPa82xEswMYATk5pWPXyC/Z3HhvNVvNZ3gqkrWmPVDJml6GNER18o19ZPTsgkFgQdvG
IfxJy2wfPFtYn1xoC5vJtYYSsefcNsCC+YCsFXeTd5gUUfA2cDQTophd8SYoaziw8ZDPc10T0qwq
0RRHK3RaPOLl11kOHdkojhmCE+ezJnfSzzWqLYKwTXpCtbccu/tUVzjCIxOuwJb/Nizn+geWtIxM
kvKSKu/UaiKWcNyWlOEUUh2FnHJHp7iTC37wQ2aQroiBXyIZd8CwT4z0g27eKHdhR+OXpfOSuQow
dBHH1QuxGCSoTwazT9gNbXkuQmsiusxn9OFhMJ5f4x7oNGkuORQGjDLqbPUBro4ia5/cAUr/CLcU
RbogN9nh/xepzFyXbh7iEzaLjIANyPxr37DmFxm1Loyb2JmWXZ+EhBGOWe1eZTfOMdr7KHkqx7mx
AS+50dVkAPIeOd6zIs2Pd0ahon3pYHfXUf2dzRc68L8+yH69/v5+YHq2JRx8ZZzQf6TpRhGCITOT
4OmfBpiQiGQee2MTb/vl/ziZ/8zt5Tj7+ZH00f3TBWBmoq6mlEeSK5Z7UMVX1QPrydTdV0wKVjcQ
Ggby3Ndr4/LjKf7LYPhvLDCk9Gy9iPjfS8/H97J7/9s2/1b+ojP96Wf/ay0C4VnfnIGJjvPP9Se5
Dcy8UY1SUQqu1d+3ItZvEGMkcygb1AzXr0Dy+nv9ycaE1QuoGYpZQcAggJp/gv3MquV/uBE9yVUo
uKrY6Wgp6k8focivK4APY7DJRFXsCoxGHIGfy+X8g7icHDIIX8g71umY3aYOpi6lvjUKUXzJqcBA
Cki6oDe2RaotGah1jKQ6D4VPUwxnaqVQ8xMZa6o16GJcYE1xY6h83gvNY3HS5HtK5Mc0s5GcjFsz
D44V3Ot14IDZlJPEZTUGZ7d5L4Ig3sdjVVPgJMVhylgSlISIgWuEK5Jb3lM0p99yh4H9kBg9YoH6
lUjX1wj3EYfmeWzhoouMFjLyWPnk+FIWLMygTcFyrwNhIGdCepLKuQeISg6V5cfl3s6LJzlwKocA
cvyQrKxuy9+8mqp+yxGMPjR01lgCVriS75KyPeKHRt0ovC+jKR4IdSCfpQw+sf+9THNyjc3loWNw
Nhcglbl5AdM7X4Dp3LQRJ+ReRTNIZNr0DAhPBHjLsZPNovJDZwO/U2q/OMNz7hjvlrimcGikd6tx
aoZ9STtgISsXpFSpgtulTZttFE4JEfZUOhGGjh1hmejT0tneJiQgoGEL+20/EG4cL/22GwTyCgnd
02LomNbuzUBmHia2+1L0DC++4Qh/clH0Cz2UcGX+6ICmxWxKizwbivBf+DNsvfHOlD1AG9dkEIMq
PiZwLAL/ICfO+7h+oFu/svpB0UJp7sHnbUe4+bhwmPKPITyTrn/F0nSNoDKuuEazDSI5AY0yJZGs
za+s/0/BoE15bc1MNaMnt+xX14/vIsl1QOD0O3cQHAJNACjF9yHsP6ps+J5XzYvjVmfHSq5O8VQE
xN268BRnyiRcRoAc93WuNgxNUEJsHDc+YZ4CodDW+1gdAhTKEazcqXqZQ6M6pGH0hDrvNAI9Q6EX
IWYBwpFm1v2E6MKW8buoozsayLPACRh9K1BhStKYiviTW78lc/wkjfRYFtbHkgXDraXsfeALjO/p
Qzl5HkOSnMQbo+LtW7Jmy9KDOIrIPsbtEFxBFMdZ9tgJgs/GOshuuyIn5EiQTKnmZeIzHi/qrcwG
Yiur6lOdGvupc+GGS+8UGl64w8WGkXc09gIfJoCHmNdiNNEvwmJAwxzuRyuKWIU0u7JQ24ltDnXr
w1jv/PqoLBfIAKMVpo+NOx0SCcPZEOIAZuJgmoh2GBjHI7F9vHLuEny2YAtZbnjLJB2Fi13fdMNy
P3jifZj6T21XX2GwHJsRNKjqxRtez1vmPthnUrSw80et4AL74lbEdUEH5Tx4GvznDJspVghNx3Nn
l+CQvK0UFTAb/6QlrdFobDlO1pqIazf+/Sgl5vz7dqnPtp/ujKy7dAmFYW2QxGp/5AkahpDqdPZe
rdS5ZcHBmCqqD+aiDr2O3Citvc7SahXJ1MZL5N2oZNwas83yLP0qZgxZUXtJ5X0uh89zTDwQH4tX
Pyb/zq6+Cjvf1Ql4UYwFmxDertVUCIOm5JPv98YezEDOmSNO4SxRo8D/zO6iOZjQ7y1utB9cX1Hf
EXpS1IHHETDmmhLazAcTYyS+cNCWrTkwCs4hlJf8Xp0C8+IJrn1bet/wkEY0EcOCHsx656kV6xbx
PCE+C19APnslO4uV4TfBG30OcRf+EDoYjM2O2WjoG0BBmqc0CL/1k9ccENfs6AOzW5j3/S7ulnLv
1UGwESNFcFLO1zgDqAqMZHlipfCl84Kri6zIRvDYVjDsFaGTPG6EuIkJ6DLh+A0owobs1elYE5fR
yMexKA9VOryZCQxcMpvL4DK7pz6sd0bebdylwc092l+DsiE/zIb2GWo5tzeR3IKZMrF2Q1w80nGh
dp7lo5FXnyKb9M88eRv6iSxJI0nsezN0buEyk6FaOH6k5UGPVd8/BxMOdF8DJzCnEanp0DTBeyJO
kwvks0k8Srh2m/ESIfR+ifrkEPcjQYIOUh6ktT6DfMC9APRPsIb6h2DCWc7Buh4apMrBYN80nQOP
1UxaN4O1nXTd7l8l2c/DQOcvK7Jrxfb5/W+6MEveo+rPQ0H9479rVcRvTKeY19g6wUD8KL1+16r4
jPf0hIBEDMtmGvePkgwlM/88oN3RZZuuk34vyZzfPKY/pE9I4XmCkeI/NRLkl/hDSeYxymE5QVtI
HIfjmX8YUghHNari/tykoPUENuSceLBZ9S0pdmaBuzXK2MHZ/HP5oGBUgEVwE7WfS5njmZVT+oUd
ILZU/cUcPXe690RndBhNYhelZ+k067Hqn5Xb760xtG/YGq0ikIjWcVLxsFdz6O/cuhVrFbF3WYMz
mNGyMuY+i2TilkBPBoB8Ms2vwvDBR7u5H2y8xmXT0PeiAnFi52e3d8J92dvE4+VV+NoTWrReNJRe
Ghm0MSN0PvX5NCMSlDgvR4dgsKZyzafe67stYXeIgkMzsh6MEW2ZaBYQtk4HNZMFAik2eD2GDmPz
mvWrVUE81RnsTdyoVd+Qy56yOyTd8D/ZO48kyY20264INIcDDvGGEYEQGal11gSWlZUFrTX29AZv
Df/G3vEi2Syyu/lbz5szsqyYGQLun7j3XDlwLy/kthe8rg/mLuGxRPx+9nW+ex1CtxBrnPJadP47
gcTTjfkjE943jHNHpard7oN5Q0wXR5Gjk+QJReYhL3W+fCPEeF8mdNKq0/HzmArdL2lacwaGPwLq
y3bsbQTWOrg+0xn26484+/5HtL2ECwy3I9WR9zAQyi+kKq97M6mblxH6GDD/zI/2S72yLJ3ksFgb
8mKt7dg4/vMox+iSsjy5WlBjbMciFYi2k4xAMrujFZ7lykI/ixZxlzKO2RlRV3xOs2/vJSTZnWri
HJGz2YE8isyjN5afc+mPe1gDw8VsUgJY8RDv5nxlRuO2YbzD1AoiGgaHoM9eJotVIm0+DlcDpyMY
tGhft8PVlML4FW7Evreav2CjrDDZLtk8bL06zvaiq8QlwqgOhSZwgHQoWTHWUQWVi7XpRZTBCoQp
uX74qZc+TJntXYrOrmgAkvp5QUWAEaFLkr2dCyCTER+1meC52hi9iE/geVcCKyfPuq4L02dJbtUN
7xYXWQaI5COTi3fNhpSs4XZQSETyEW5X6vo3lcsIzsP6BA1y8Z78VTGDa0k7N0san0FXMyOxMO9y
JYhBOnX8YjPY+RqBoQj6RTymMvFOuZV8Cj/7WlRNuW3aESVVo0y+B0V5Y6jSPY2uX0MUbqdnlo+A
1K3RJEbOMCJUB46JYU2UgddECczYJnxcG8N8IODEyTcoW+KjTFoDs25IZkLfuABqrVbMm6KbcOpO
U3gA8Gw9p6ZXPZejjfBmra3+ym4ZqUzsC7dhTAtWdgOUaTMyCANU4ZfCZ/ReFVVZnsiKj0wyB/Lm
cvEqD68w+p+0VOvlyvjvsTPr9knVSF42jtYTxeBTUU2tIcHvnCl+iCWn9SpgbpM5tGIzuAWq2E7Z
o7+bACrgfYotIvmUypYHFnfUQKs3vJAbOlyRb9XP565S3tEVYXcxabWWHU/i1nawzLdTVGmxbTCT
iwb7ufKHu9nL6iPMxOyjRmw4bGJfsf6E84J/XHv//bU6I8SAu2cQqPeCHkVgG1z8+utC2HyKCDtq
b3uvH24ymcLWs+bkRExmcWD8hn43q3x4zVmMVILqgBRllukHd+qdu8a3wxfGr26QGSXUi8Jxu8up
qRnu2yUVm5Cleyem3LN3PuLhgrEWkX5AZH7dOPx38vIb2knv2v794GX7/j//7739F7c7f+v32x1M
L3ReFv3Ks4Sgf/9ZiQqsTNm+y72pJJuNPy54+QsTO8HMhUwtVKzgdf+44OUvHjcyG0FWSr7NyMb9
T2Yulv/XCx4dqtQjF1cKqXgG/jJzWdfMGhZ7UrtpyspD35mg06VnQAgaH2p0ZRX6skELzaamA5WO
9KzI06+I7Qgb0LI0eAPLLrJD2Dho1nK0a4DhLzkB6l2ZV/Y7YvVwz12ZBujmXBpwtHBKq+J65HEE
adPY6fajoxdvGiuYkdINU41nK2qf7ZZum5OqCUw13kitwEu1Fi8ZyXkXyPNqsCtkIrCbh071fQb8
AAkFNd9syvGBWKvkthZE1/azcawR/1VaBdhpw4krw3nvF+5w6yFzw37McD1CunKMO/I1ZivsT3ED
MsZKc2/ndc3DGDnqQEZv9tiS7ET7AlCBlR5kEjPEw+unX4p5moDFSySJTGOqpSjuJkOpl2hC3jFW
HXydRDE/zrrlohYTcVUG+h+gjtvZ7s5GFfebckDQEWqO6+I8j669a8mtIW94IMtdOdqU1n2pQob3
Y7hUO+wKCDfmeCDwy/OO0xi3G1EzsUKrAP+ir8wbo2B2INb+dRWDeG0la4oaTVNu9xQyVSIea7e+
niRTi4SzbduZ1QdsxTaIq/xapP0N7Z+xgxj/ZiqRHPVaCufgVDzKDvxSrFWBCitT2SPLoLyqdyQH
bWd3uBEhQHriIUpwdSbgweJiye2Tb3db9tv3swHg1Kvcb3WlFJEcYzDZFXB+qYoTPa76WuNcwNyD
GYC3ZzqQ9/EwrivzvAojeFBxzbIzqcMNmZ9gLJXVnz0b8JFXQ3dt9RhwrSR2wgyBWGNdRB43KmXL
HFBkXPRJ1V00RXMG+KPOdQvH2bDxIVULrt4CuNGxdJp535W8AOdzLqajzamdz/WnHcWChXVH3GTl
in1ENRvMLthib1DvxNCc20QcG/NUkPyIpYVvi3O7NFF1TsMBy7WB3kfaHu622ONieRiy2y7dRYO7
r115ozLwyQtAYKsP5cYZAHYl3Rv98DHGQO/6IW10boA8JFm5KW/cmF22vebkOqOA6Smac3Z0FoBJ
e3yne9waFUnC/gPX4K5vVzRnw2XuIjWLMH70B9sMb2mmb8p8jgMkdveda14uooODE2lrTnNWw6en
CGOCI5NgwPIXQ0esfIu65rKNsE3T+sAv7u4LFlW3mcguLcA/mwbnTTDNOMYGBqtce1N7zeZmhuhV
4WpxUjzPG6NUqJ9xf0CudFZ17IC6LVanjmBXMfQZpzhp1aVvJOd+SY2zgTrzMRLmR93CdEaE9Rii
8ur79MWaSeDxCew2/PxjdZ5IN74yQc1loMoWEPkMNyR40vSrUcgg62xNxTyzpQ6YAFM6UjNV2FeX
gCSNKz9RW4edNQb7HYdvvBU19zhvwWlpLYwviMAGYVwArzy4agyD2i/8Q6LGK4ud6U7W0adM6u6p
rdbHOI+9RyoMwiy0vDMlEiZD75mmBH53DdHjqRaD1loWGsuWOKDGeu21ZNR0cJhjj0axnpfjJkZZ
6oEr0kLTREtOYQ8cPC1CjbQcNdTC1FxLVD20quW4PsxavBpqGStNiokOC2lrpkWupZa7Rlr3avA6
mtq8c7Uk1mHtisPXvGZkEHGGxU+uFtB6WkorFdtdP/GYPmmhrekguZ21+NaYkeE6WpDL0JGAIW+8
X4fiPtTCXRcFr9RSXl+s2YVKx4ZQMcO4i9EVJlr6K7QIuNVy4FwLg5k5IdPVYuEhj/H0oh+OWzJo
GcJeN1paDNx+2Uxabix+CI+1BLnTxw65jfgeE3SPwCi+MD1+n93K3qYImR1ZHAvU4pxmaJxbLXZG
9Nxr9TO+2C+h1kPPWhn935HHPyw5xD+w9vn3pVBA19a+59/eu5/LIXw5v/7FP6oh9kcMJ7RKxEZd
gYLlt1mH3k1Rf6C5MBVl0c/VkPmLTgTlSXFsyiTL/IlzaYhfBCMO5tfMQmxwLLrW+k/KIeYwP0lo
tFjIdCmHqLqgnaC10n/+0wLKNZw6WQTZljG3+lXmS4jWyVTt/HUWgaEBjT+9S/9CDPVnmclvP4+Q
Bgo9xiuO1MXZTz8vmiOZpkNi7oBxl+clgVCShzgi//6n/HkHrH+K5aC38vQLshBB/aXE88xKkA2H
sGuaze8uzf6u6npC7IkArhxu7ClCcp42S3nz9z/3x3L5D0XSP//gv6howiWt7CQpGPkzn7zIay+/
bvPxzvAdHRWFxoVkevcTX4p1YzEm2mqEwc5KYu9qZr12kcUDVWXVmL8ujD/m/xN9Vv/iXf+hEvq7
3+svyqwmFX1Y6QhTRqrerT966t7Lk6t1HIz92qvq6BlGf1VoqzpekVcqXBuhQdRt+yaLT//Lm/Tn
peevb5JEIca3lxPZZGD3p++AURppHdmG2BVob6AoL902tBEyYBYfbnE+5BdmzX9ToeftRKNDFz08
0P/LL/HPX0S+GjYPEht8vonuX76ISYUkT65Er0q/zQKUqfi8DFQcoVuEQZzrjCGuIIwBjHdUnvl3
Y22M16up5s/FKdyHhKJnt0x28fb3v9g/P5B0LILfR9Gn6Mfyz2+OtC3S5H2WRpVyy0sCmOQudweF
mG9N9rHJpfn3P+9fPCo8+syeGHaarND/8s2YvMq0qhqbhvQnP8DXJoIep+ipzGb3UcUruNDKZHIZ
xXn4Kyrr338rlX4xf/5aalOgglKEVMNGlfjnFzszjcupXUglHyAHWfUUn/OqJBev46B28265rK2x
v3SKgRgHB4jS1WqRA7sfrJSFlxWaOHcHK2nCbVr0yHHiDsbZjvkUHlV/InsJnEHvksDIRMvdeubQ
RzBXu2WFfW93t5XplwsO1qy+7CIxALpZOnZI81w0MTyyRMM4zKa+ZhqcfCEpj3y/gs1awa4uHz5C
0+zJMnGc/p1xZIMvcQ3xzldRiWV37qS6h7dJ+FqM5iHbry2OMmGPVH95iCUbFVa7UAD1wEGy2B4d
CD2AUh3P8NMT2Z0rKZpDDaSJwjp6QO0SXbI2wR+l/NhnsGYbhD97KamIm0WGNaGodURwYlFMNKZ9
ksGyWI06wtPeE7W1aa34kJVQ2/PevXXmTEJHjQ3tELaQCawXA2uar/NCdCNRlnn6GtP+aBROxlDJ
U6r9WoxR/Rhl2Yz+0HP6V7PPHfPoKLaQW5jMA4ueIYufCLR1nmQ6QKS1vRRCBK45aeOXAXuMRzNm
t+rh4x9nW4FNSWJ5NyNEmw+AfEOep0YhCbNxQuORmvLbpNXr2GJpI8iDLcvYoJ0WoiITrFHsLmHx
GQWb0n3epojyzW4O163fgRTdyCV0cYYxfXUCdv2tAfPfQFoXDxjyBAbNC8d1aHMc2UbGgV9dfAEp
SajDYleFScSJ0WMiM5NYbKJV1IHbW0BRaq8j6QB33LzigewgerbwLv2trQVrRJBp7ZpQ+L15BSy5
xT3BhrygTsvdCi18Iw3AvG+1GK78oYsrtUTOHCrUco29SLajg/0y/FDTZWPkPS1aYtf+UNvNPhFZ
ZEFPcFzIYm4f+6727l1iLMKzabc+aQDe04+z4b/Trt+mXZLz5t+XeA/DB77P//m/1Z9KvN9E7vzN
32s89Yukh+cK+WGT/hln5/6CTl2hLKeac/Wq6x8DL4HGSOoST2HIFtKGa/7HwIs/VJwJyH4FhmkW
XvZ/VOKZ9o9D/I9z1tFbLEkuFrJ6T4PT9ev+ueryirY0y0WXGnaVB2Is1DYDttvXxlcGVfCdIChv
FyO6GFyRbOW95a8H2qFvI60MlzXDnGYbayWgue4ybDcZXR0D9vq1tY0rL5r2LawPyxmuSWgknz45
TEN2X8wkRzbRIwA8uWli+Sbs5naZyyez0+w25wrhDzDcmIU0fKYunL4TDrdd+/F+APpSW6GEamWf
8jZ8dCN7m5nhddYme9o3/t2/SPzl0TfSbxw1F3Us76MkSTH5VPNmtt1gaquABfoTTNNvQ7+8Ra1F
OQYoJ1XyaLrJFSs33g0iSsV8RDh8mYgswMMaXyWGe+8ryFG52Ap3/orF/JEx0FVcudfs3l4Kz7iF
hwpyh7QVLEdXjeM9VBnhrTiP3AbrlcFQqR4NLhYyaM3SvYa2Q7iDF15Iv8cDtpgn05B4ipYYnmhx
mF3rynX6U+nWd2qSex8LDqDlGxr5L2gxA8cKb2XH2MptttHUXaRWcTe61lPdJE91bpA4WR66Lj+5
M/YCJYOFMcXWQpmQ1cs3SBM7lkcec5QVH5a1S6Yaw3f7MTrV12oNj/bI740GloCbAtCTcRZK+3ps
5hjCOndtTpQWCZVruMN+fo5GoHL1+tm08TdIpvtqkO/IkD+sArzZKm+Fw+Qwzx+NWh6txrrE+bsV
HuVEDiEMy+O+YwS5pbOJgi4lDassP/oqxrnZX/uzu3NAe/tA5hq+bO0S9AoX4QgEPlu+RV548Kc4
mOfui1Ll2QhrvEO+ddNO3WsfG/uSxh9Pone/Up8BidFy1dQmdzBK34GYf3MzdON2b7dbU9XXdo0a
FcG2ZqNGgRoInlzN6tpZR+Zk4GE02TEVKWnE9WOSqXI3qJHQFofvrNW072HmP/gJEd2kluC6Y10E
8BbEF3HpdwQK7+0xPaKaybaVS/wOZPkEPjdLx9RwSZ1M8vvVNxi7OslHWNhky4viNM51y16J7JnE
Nrp96LefHUuT3TpSBZhLIgkeYErYNcsTjr/nJMEQT27oIQqTl9VMXuChXMhkOuBgY8UG8kbjfepR
vRH1EhAze+o9Bpbaij3n85ksuUcqoRTwun9MRZEH8VhtJzP9GifzQfX+tHVCl9023KMu56qOPhsB
abmw3msLiDzCu4uwNXcdOh8eOy0C6UnlkF9aK79IXBhRK8Fqg0nE7nBeQZOUQ/ZYhtMuXRHcu0DC
l0F9DiGfFENAONLZsSm8l4aItDD1LpBtH6IRiZu2rnL+nkzMq/O0PrSVx0g34QXAUZCRum3r8Shr
dbZX9QKk4ZTWEqpsfTQm/x7yz9OMOt7I/WtjMi+Ia+eFo94rsvjIM3y38EWKkvWKifCRUSigKFHv
aJW6XSjZ+KrcPFvSvvqRQzI38li784c051OKkVJ1KfLLjn8hbjOfxos69xXOYgJ/BlaPo7AvxNI/
M8a5UEIfsnN0b7vjUxQpzAf40prRZ3c6xFCS0o8a9Za7VK9lQvQVf0reePZYefkZGfe+SIwLZ8U7
DMhxrt2vzlKc0T+/1AXSpzW8tiZE7/ZYIPyb1+PIAjmtEhX0jYYeIv5GvN685ZI1fi6N5AjtKoVC
1vX3K/jpoHP96sqDUYoZfPZQ1Kkl8Bgav7qujTCqpoKTuxYv8r6wF43qCEMOh9b4bqML1HgJkvuA
SO+jGqSlQgq/KezoBQPyCu/LeSttQgNj2y93Mfgm5sV9em6aJNoOhh78M5HFM8wkv/HMjzFFtAR+
dDpnU3jRLp13ydTiu1KLd+/7KZ8qa8d9N5eKEpKsbCwRMfk5VNlumd87zGK2vZURXtd2D2vbmo84
TMVJsOQnyqGanvEcclbqdnKpUJZKzSGMiQ/br6V8yv3mnmLVOuBY/w7Ji/Qhs3tgEEyZayy8+BgB
R1+8NGVZfDWWFPCCm4n9NJARbU/I4ADQE0BRGKDqwcSTWpVfQUolZ2ZOHpPChxTejjc0Bt2hsQ15
jfcT+3PV3BLVg1XJCLNjnKePeZq9ruZELBuLkS0GB46OdYiCBnvOEazkwuzYje4hLHUH7b67MpLm
q0IMwSBhjo812IKbXJphIOdG7fyxbTZubI6nhLp1S6Y9nEgIQReEoJGjXeGv7LAKHOA7EORRwc6u
ltjb1FhssejGXjC2Mr8ZHSJXnaJ+tMMcHtagNX4KkR8CkEd6YKCoPC97B5Ysg/rqASLEp5yYIcyp
D5Zpyr6bikz2PJ7sHYHh59it5HdOD4fIv+jT8lCi+CzcjwmxBugB7PxQ2DWZdEq+kQ+0PJmr4WiZ
g3fLdnEpjp7DL7uk5ktC6AHG847gFMAdm57DZ1uVPaqJhLmBKArKlDVyb/iMlp3Jd+0scz6yAdn4
3gP7sDejsIY5odxk7xE9sANOR0hlPRHi7hfHqGsbANvzsBOIU471pMR+De0qSNwoQUEbv2YuGDKr
Yi+RpdUceLJ6j40O6l87II9MJqg0gFkCLCTLIbWVBy6l389hvG6x9qdHqwztq5rkjKSOil1rwfcc
Y/CGtpseptZ9yQb/m+cs480y2oK1RzYG6A1elt5L+ezs6h14GHlt8cLIt18vlaT8AUjzNRb+ixRx
GuTk8ZI1GQLBSBHH1Itx6aeEHuLPzQ/9itK4J0ZrmwmzuMEnWwP+jAFTwJfZrkTEIBr0bhkPrA/5
6L/4KQDUcq38veXJe5AtuMZNGe56AHLbOLe+c36IgCxqnhMPsOfIQmoxjym5agIoF0f5cqihBQet
5zQHEGAgzNfwzAIz0hDBOhA5Mdhj+WXIae+X0Nl7lonG9Q0V72ZEKhJ586swNEYr3re9TSZAS7Bw
aujmzVGQamYWVyRTGWRPQo2LzqH74Wb20eTRmiKxB8F7zdrvG7rEixHV+9oRzhYnWxZkhogBIifZ
tx63cbb2E0d7fjIyb1+iqLDa/sL+AX5mTrDpa/N7l2J/t+KVPQsLFeoWlmpXPOj3K0BcsWQ31B4s
faxbfxm6wMibj5gDoO6+5yVESl8BqzOQaBCA7mdpDGX6Ic+2AgHlgiZicsWVbNHXdD40Ia5yodLX
qPJ4XHxzUxbpsZb1KUyIilyLI/kj2KLdihw3NjghUXZMENNd3YuPamIAOYcnJmEEkCZgBowANj1h
W/apkb5kElqRc2DqU37cOGOzsdarUaK3Nq8ab7xx/Wi9MM0Q+OBwmaQGBEIRr8SngbOcyFmQyzgG
2ewdQM70aODdYkuD+sg6CzK7e25gvxdvNXMT5X4356HbZEN9aqIbt6j2Qu3M9s11OSB9sZCvMXm7
eGhu82R+aCIU6WGWv1BRXA51f5zz/ox7wOZ15oImOzxCRZAbbqloZ6TeqfNMtW/Z7doSIETEnpdT
VJjwTdP5Sp8ejeU+p7MXNLiRQIsYyHHbzhnpO/KDkw0OkwVe3ZBgWa8aP5CJE/hR92L2g4XbQmc9
rY9hSDgDRfvaLVs3uzSN8UX14TlHkAJZBJxe/S3MTYYwycDgMJJbaYcI1IpvIkMdFiSqD0J0XBwO
5Zs/cKARiMFkDAl1u/OHapsv9afKvWQ3+flDGUIdFad0rc9dHJ8H6LKWDs9tu6TG18XsRuIs5hdV
Q9CRtgumDWgf+pnRRDUHzDooKUh3EYOdvUNar6Njeyd8JQcnXYny1aG+gnRfP2b9Ws3hW6yDfxsO
NUI40dnJZbhmBErJoIOCHYkg16J5ek4sMDhTbrTP/iQvhNmFx8q3L8Ocj3AwBTVpEseHwphQU3e2
hcIaXWQqa3sjIY7uLBJXOAkLyMLkGmOGQ4DvJjXZeDLk1pFXvTcSfEwEZS6BDsyrdrR17gfbi4eM
mckm8RYOCvKUc8RRWyc30Tu504fMJmM7kb4sCnM8Ryt2UJdgZt+VSwA3UW4HQqhGzzmNPlLtsB3u
hnZE5+yaN7VOrkrSBNGC0xh7xG+kCRFw5eukqzrT+26dfpXTRh3hcJ8XMasbI1aEDdJqXZV2G7O4
pfuMBSjr4itsE0W4VXVd6qAtESliPcjeKnxkc1ECAL31xG0bShhRlSmCSBUvgtwuY0wvyNuFg8Xn
elY63AsVys2IAdRtWmbkztRvkMdcNq4sd/kPDPdcI7zMnlpjSHcgSQ++bMRWwu6unR7RhMZ5+3C9
S35tLl5Q3ygMP1fY36y+MdFqHDhyN4NJF5UlOBcI6FDDVS3fOo0R9zRQPIQs3mjEeKZh49r6TeBT
dY8l1qTnGQ4kZrEfrWUb5NxWtau6rZ2sH9ZC4zOg8dz2c62DgKDp9F5DXUybNCxlREWWX1IMupus
qY7QppxNi4VnE5mM3PHs835qgCOW1uFSrBAhe+Mp7zmYvdx6Kz2O38ZEOhYtULqaH+bV3rjuK1Dk
PZQb2JSTsTEmF5x9taIqK2dw6QsafrMuUhbl8G/mBDqwh2n7Fj4blqfYIs2kwD6TD/wN0XJwDxww
20nldwUs2U26QsVe5fK2ZPIpaUtiNKxYF77CgZosL0sPi2jUN8wF0ZGwycH3ZM7jk8TLEGVLtTWn
9iZ25XvmVp9+CrJXds9zTNXIBPBFlaDfZ1YSrZd9y30XzQTTTx+i50U0Ro9o7Qb8oFm+A7recWOU
xgYglkEmKHYFB/Np5ccvBCtm9B8tGDlhvuJNeXf77HaaynfbtdYt5RsehQzstkjA7cpuIZ1W3fMo
Efwtvo6qqE6hYG8/6JBcHhUQqF4+4vBorxH9H5ZUwKi3qnujzb/5OWoNjhpQ3NI6FlX2LbKt72Ef
v8RT+FhnXF4DpuFrQYt+nCTO66ozmTg4XFZboUjn9hN6lbHus5OFN3rf9MkYGLaNldmt2OVXHooh
ajc4THigmQjwBBiekZ+mBHdb3Fo8yab7XSWZs006hvZ1HA1BFpFcLacwJxS6GY7KMqCaOOl+XQ33
mE7ptCOT3d8vPd+ezlonyqPyLZWNFg5lDnFE+Z3jpc9x5d3gdsYeI2P8XQMhYIRIMf72O3XI++yY
pkUM0X9+afC2XeHmYI+0qCs2wnWQRKF8bEy82oUy3jljb5BFHluZXdedu7Md1C12g8Es52HoSGTY
EN3c4vuAadwClS6m6VL2Nk65Ema4Lw0cEWYPc3R+XQEZ1A441qVDZJvYr6KKPlsUE0YcnpgX33uk
JnTDsgUSVBxb5b9WHpcpNCsEOmuYBXli94ecOKjZc+qtXPxdPIGwpso9emGx85lrbfx1eavsBp+6
mexaZ9xPS3kqIX1FGaj1eOTzcfOL0kQ1jB18TpClKDTrLNq4JQaX9J8Q8n2YsE80rPTYhguSbfJ8
VnPvFTNvUfTsNfwhM3hUDaIYNm1NrECc9bvR6F6opU/lWJwHs4gp/MyTMYu72CGju4YAZHMy1YUI
aqK/SV6N5U7O9aU5vqXLC3QtVGdlUBF+6lGqjeJzoSroeniwTkv2XuVcWGBusPQPLIea/Zy1amtb
1bUnJBKTZNg1KxHH6ZLsI/JyQBm8pKs7IsTnQIpiQElN3FGvDc4TwtNxn/Ke7OFLHify4tnrgxg0
8puKR2wzyVIBsDZ8AschcsWswzWom2mdP6omyJKRzZSFSSxBPXZdCat8c/pWvBQW2J0OiOxFnhOp
PThDwicH7HDK1XhBkmqEO26wA0hWZGz7Ybk+k/k17Rc5iNdcuqQaDBnQX3fVQ7HWOVrKKxmLMp9A
dVeG1zMs+50UZfWsVpIOVyIZNAd+gHmWLMWLjDFv0AQhnVqBdJ5lPbZUjD2My7LzIJnF/nMTey1K
JC2KcYeEE6muIEW2FafqhCVgtayLFm5WuAyf7dASrG2vW5xjxB8VyJdg9KLyyyPv3JTymLvR17Fe
L+nMDm6cHOmQIcphJwLXT/OIiNePXTdoWcMQN3KipXn2BWGKPujHeWpfch/J29TQ2FTQ7Ts+rJxy
ZnK8M+RFUriz8cahhAsAE3GLzuCXQSSRTjPskTzh5O8R0ldkTsYuXwXImVfKIONB1Mt3G/bXZuEY
3naGfUGGONjxrF0OkeC64It9H6uM16aeVmKQGLVdymh9ShrilZY8OkNNviyT+Z2b4zsTQNZbZI1z
sALqNOd2h/jqy6LoDQT6oo67mTPjEJPDQgz77Zx5W9gD+GHdiEQSYu12IwCEICuL71mO3tCYgRGm
gCGXJn8KyzndhYt68f3OOmSo6yrDZ97ape8JzemZfAQmdjJ/sco42TUlHcXUdtfUgeO77Jt7Zxia
bRmVhHeo6cz6E3bcMGaIK9fDnOTuFcSx9MkqHfvR7M03MboIklp9F2ZoD8HS+7uedm0Lu9vb9oqA
Fb7lQP+G8clY2ySw41heIzZwt0gXEYuXS36lSsKNy+HIrKu9iqCaWTRJG3dwmmOKdjbtqvgMr0Lu
KklX0wzKCfB+ZXhe8TrP+siYRuMO+endf5dev8uaHKzrf7vzesT4MbTv8fAnZz0JTr/+xd9XXt4v
Jnswlkku1B3geig4frJwQQ2GqfSPP/ndxCV+8T26MME/ypWQYBRag99dXOYvSJ2Q57Eug2EsUe78
J6om64dL6y8bL1xighBhtAU4xv6y8RLFOshwiIEuebFPSo1l7B1n+BQpJ5aPfAC4KCqnVKg2QPXh
cnPNKVBOLL8wHXI0MZV7SP3Z29qCLAFf9iJw5wluab+UQSybKUDKJw5tX76oxM7IKh+fGLnSLhkr
EfJNS8G+yvWE5p21ceoHxJmS15TCe69U319jYQkDZ/TxiyRoApi/c2YwjDsUSVYhaZztbWMaPgoT
kuFFrG/UxWbktLgCT3k1niInlDu27dCO6mbauz5tdFmguO1bWOf9rL1fs/G9nFImIf6oNx8Dt1Uk
ybVs8Ku7ZfS9zbE54UE3dr2GuEfW1JN2E5pHOKTmddJU79NMuPtKeAIxkxQCYXoZVT5Tb6t1Nmq1
w8vG0YTP1RtPKMkWcjqxQMVeZtHxqO/FMiFrsN3rrpbdLvWwe3fIlgluX/NzXHWfa4ePNJV+TvFS
vJfYkoKy6NCollN0Lrxxb1qkurnyiyrS+ZBnFQV6CR8V+j+3sYk+Dcikwp+aUKKmFpsYbzbe2nn9
ZkT1vK2q9FhELgBazMn4b+x3V6gvckaeu0ShFyjmPh7Yco4xbeEewq/5Un0uuOi3UtMhCX24yav0
RihoPgk27z3DqZsImcfBXMeSqhccKM6z/ZSLfGtX6ZWYptcq7/ptWrPvwhWs/VbXVVM4TzEuvCMt
OS1lbDy1JgHKw8grwZO/YT37Og9QnB2BOMLyo2HHRguI+zQCIzQEQlMfmYj57JXercFqBEDgZeGo
F4KuvjRpehs5wxd3sp+x7UdHJ+G2B3DhMBn1pvu6YddYOYn10s21ETQp9H+V+c8m+RUsl4YXh5uD
4hhdhWrCdQeAl8akWwlVpHtYnOleVDQ5Y1aMiNDhf44ECLASjhkkLxGjvs6ez1aVIu4lqIEO1/+S
CXz4Zcn/q7KOUz672HkGSkFz6jbDVDgBNu6HUay4HNFO33qGQh4sydZSVsO1kWdf26buMUjaIJuc
6b1aPbHPF/k49eqximlumn6t4QrnlzZF0IaMD4RANsskKai0IrRTV8bql/vcXh5phnjKcpqXUnp3
9M08mUj+dwYtaN2bd804PSbS2jErO0ZhyEKjES+UrudQWvV1qpY9liIaUW+coiCfMH+FdpM+ON78
vLoYEooJH3ZT0OoZIaGfyaxuDSTSWxWtl0aG/3zqignkRQnZh8X5xrGRP1ZOLK7arm8C22AQGy6Q
nOZu9a+tFoeoa/1/9s5kuXHs2tqv4vAcFcBBH3HvPyBBUqRE9V3mBKHs0PfAQfP0/wdVlUuiWOK1
xx7YjopyJhoCOGfvvda3MuuiaSIk6Am9vQHTxNKaEjrQTLW8tJ7X/tZmahFLCD7QsYUBENop0Zab
Cb3DNoIZkASJvnTbON7pLcMgtg85uULs8FP2GA3tnaXWsLMZuoCkry5YKq56Gwj7W2DDwBpC4krI
YZ2eO1K4nuiDYqEvJqiMZsgAVXS0Hi3xNYhGrKwxrozR3jqYatEyyQc9brZZoQOPUMcX+sXX0+wl
/O8y/fsyjVyYrrmJg2om8GOSnjl6fy9TuaqJ0gbG+FaHfPSv+HPxNoHigFlGYagbmu2CsPnX4m0D
/YeIYxrW78RGVs2/Vm9Vtx0WaP415+YQiKS/W76pCdCzuIIER4q2f8uErTvv1ZmzYIVlmyxHSiKI
dNYhwxBONl85WLq4EzLhfGHOi7Ng5ce+Yq2mxtLxeFRIPAj+CyvCQrVC+RGi+WWVNLEDe6pvJxZg
jk6bsRiYAxd9H1PD68leqVT7JSW+DicvaH7GH06No9WdC9fUQNdlpVl5GxHjTLdHqR+ou+OvJDjr
t85klnd+XCFwGAN684G0XXSz4IRJdlRZmNTGjNepb1l7q3KyXWdI7YrBPNv91IqNCwRdbAPcYTpP
w7E9Myn4NpY2mhtZTfk1u6PpKoxUGzL2XCvkcy+Xfrimn4+ZbzGGbvk02XFaP1sl1Kylpk3Zg4Zx
8zJuXXzUQGP17xIoK1znjOrRk3Nhlpm5telkidttrt/011Iu6HRLrpq51kteyz68ufb1lMZ0aMYI
kzUDWcUc1jFIa0ErK3X6BS4Ixlo+KE0S1EDITjTY8u6+zhqmokVTYifTMrAU7Bb88aszV7kVgV8o
EOYCuGh949wiDu06G3RxljCGRBThWI+0vLNtrE31OmtK9SsSRmytSdYTAoWJzDRyHTO1TpwiFGRG
DubYXVTT2FwSzMIDoTCmaA1Vv1dsxBsrvVVJp4zn1ktcFt3tqHTuvvLpIiG+jgaKP8kEDT+QUj2Y
McEPuFqlCex40ElUb4sODNrcbEKVGdTrWrHaBzIX4sey1otkMyii3gaFhppykj0So0HedFpgPKqa
kd6rs/JoAgqz68s6XVo9viA20dVlpxT6zyKJM7xWRvcUqI1+NuWGvaPluKP0u5+fYyPpmgtjyItN
VEdyH9CQ2egOfXfawOPSLGpWJUi3hFIXW01Fyq5Npn2Z527n9fSGWQCKzn8WVJyXriiVr3aaRPoe
yxAFZ9nV1XUTjOYvRvPZDWFwVOCwM3t2fb244hGqz8xaSuazvlAffN6QlZHnI8eWKBwG6JkFhM2w
JyjPRObqTlUcLNDhpivfqA1apkE7t0sV2uaBWRhXNXwBBF1YaR5hjBa0rmwtWdq1mMMhM9vaFGkG
cVmxHK+PhbwAAdjuTIVufM/Ceo/ZnEBAa/ATT+MVXItYSZe9zvn5wfjYaC0tX00ZF1KxHhMIxYQl
YzBb9p3bnQtTZezBqLQwCyQpWVx/AzegrVwyO5/kpOq7KKhQ8bIx/VFNSX5jdo14GtnKfjFhoExL
BWPnqpII4T3ab/cmvqRVQB3+UoxRtRlNN11rUmPgUwdusFKSKXsWBbCFju0b+l4aLxiy6zj9akkr
/9aYJSlK2WSfZUjVLomWdq/KvgPR5ZrtdZLZ13OmxtLE6zGzusYLYOzBPXrkzgPXoIG2KuwSs+DY
mLeil7WX2cL52fhEcxSZA4I+6gqe4qjU3K9EXidnJbAxl4DR2tx3ILXA+yexjoTETrwsnYaXosHh
ceFkZfCQ56bfgnAoSdkQTnBv5ma0ktj1kIEUrvuU993XJggNQjaNWtuLsZ+uaHSjXBbIQVJoZtCp
a4yIKaG18VCKczkIBmdZZqwdJw1JgY+TO9k2xXkZS5M5fNHvcZaznUKDchkbtBb5WBTjJqtlsk9H
91fvJtgktMpZ+/jtAW4myZZRLzkxpMLbC6MusMyVpOzZiR4uYykn4I0JSXaylwSY6Yxs+PCwF83V
O7May20XRspTYvDcOVWu7arCCXF5AlanDE0uc5rhqzwZTeQBQ0bNFnc7qw+aXdFp3UvOUNJj2IVU
sm38fVGoLmsDsYoAExCqKbp1ge1nIAoe4JXsMtIMap7oAobNYjJJVDPVRqOAqeWOU6PTRyDaPQOf
kAcoZY/qpMM95Y25qpUw/VaHkST7NY82TqRXmziU0RXsXHmTmRSPilmOm1ohXySvNNWjOA23Pbfy
i18pyjUlWbS0YsmdZLdKQQJJX9Ic5ebU41ryVbzofUvccxOdFUod56lOdbGuury5ZAsi7suqDDfl
0I/QKxJ9zcxkJKa0zTddTwg96b501NrAPWfI+qJoZI6T2GmFC7TXNGRdoEejPQeZD4rjNTq60sjq
kl2eM59l7Y3+A1HyVfkzv2vrnz/b/Uv5P7Oe+XuBIi8Kwvb/vf/H5vd/xibjvbQv7/5hhWOzHW9o
QI63P5su5Y/+bl2Y/5//13/5j5+vf8s9k9n//efLj4zqImraOvrevt2Pzb4wY8bh/v02bkPE00cz
2esf+nPj5v6mujCdETxh/XLokfxr44aZDPQNXRCIhNCXX133f23c5k0kGGicCGC4aeWw2fqz7aL/
puKCoSPDn6XxorIR+/Mu/GEr4gb+raHjvXflFb2JaQ1XG9M53bEP0Tk0eVsylTsynlpTv0gGFklh
ALXx29TdOTBh/z0Tzx8HpGa3TI031p5Twd/qmiEOOqDCOCA83MuJU4NPi/NYiKalruKT5Op8R2Do
omqSE/3ezhW70AKFiMYW+UYXA/tLAuOEDWw2ML1tPjGgYrPMbaDzZGCtOTgtgYtC1xqb+6CgDmLF
Mucq1to69ShP3IJThzqwC9lGze425VBRWNSrUTJztZs0h4VIBOeb5/GYiWw+7YPLsnn6NLAOABz4
3/d3G4Jb5vqdY3lTrspr2nvYUJpIW0JGFOuCPvUtjhzTIzBYWxGSjTbUbGcFUf5H7fe3z5k2+/c+
nAlfJvjbbK7UuZH49nevx3wMXbSC3hj09l3CbnXhDka8dadGnAUpTejSRhGph2OxEgWnKHSJr9c2
imujQyYLqThfWwEem6JNc7RFrompN63EiQfh4wuh88JaFtYmMuuhYbw/zymXcULCn+31zuCuS5oW
XlhYeD2wAi7ryFdXn/9E8993cF/IW+YHgluMHWGmmr69L5D+CoP2iu1lU6Ge+RVa5xDBBX6RGYgj
8dinSqRsOmG03udHPizYeOQ5Mv/tqjj6tJnf8fbIk1ZWbBrmIzcWXX4wQQgfxuHE065RYn68QExq
wqIuJkru4M2y4O+Vhu7D1YzG4qIT3XTdp4bCzK1TLkWsmV+agLixCt3hcmA1nBZSuN1VY01MotV+
C2OvOfVaHHkYCcmb77lhzpXvfGveWFqbIJlQhnZMddOQowatjgQu7NZBUhlXVkaCWpqF7qarlGhT
qAYqXkd+od+crsGhl2tdIlia+Nrveq1SvHJAltzRlNx8/gMdWEDnb+VrLwGTnQ5iV9cPTlPNUTq6
A4B3S5b0nyYaRn3I8BaFJnZ/AZeiAQNxmQ1OgyyRVFQ0muWD3avdfdl0+fnnp3PsSQUBA9KFUQH8
/Pm79uamJeBZ45YSgJ2YgpYbMSsp1DEiZsSgq6hrs7tAIBczYVY9f37k4zfC1MTcWhB8zg5uBBjV
UXEGcv0GEsCXWJ5xBycldjKDxjl+S/4FtQiVfTKeT4aWPVJPkjxbj09macZ3J87m2Isj3pzNwY1I
Vc3HL4EmoGp1cxlpJcbXCaEHJoZg5aiY/tnioT8dB2VRWhWZODXo0LSyfYKGs27YDQTK0jK1Qu/z
Mzv6WNMJch0NNYR4RRe/+YW6hCA8d6iI+Xa0ah06enc9ZIm/16f0lw+ZzHO18VSAxJHVzBHEeswP
Bj2mw6nNpABAngFPgHRcBAyc1SrXIhDDUq1OXN6pQx0sIaNBDwe5sc2draiEYbXywSp+wXodVp/f
yKNHsuCxYOtl63aYUtFZ8AxZBmykb8TzTCYeRUEzZj1okXPioo4gyXm9dZXcFJO2Bwd8/1qpaNxr
J51IcWCusOiC1twVMSPhgKig85G8uTM5oGjRNchkEIGc87oMu7OKbD18JeB1Cx/Bf5jo45IgDWvf
JWP4H9wNnYJ/XiOwgB9+LRWrkpYs+FpqpeVi3GzNtagG3dPAip19fuOPrb48SXQrDUvjuTr4iV3s
94o1EA+CNANVSGjlX11EXecWBNM1OrZ89/nxjr3KfGZnu58+G/cO1sBgZK5IQc6lVbMwRmIfJ5V4
OLXevLfP//4h1yGTk+kKLYvl9v1vbGdGJlC+EWU8adSqEv5j5OqRp4OAXShqrTNOQrrhEpmxzww9
xx3C2OXzSz32cXh7DgcbjUFv0O1KnunIxLifNiFglsTKNiEK+WXC9h+PlYhPLGFH769JqI05P+Q0
r99fuEnueoFGYP49kR6nRp5uR7ZXJ45y7HUF28lfP5s6oY69PwqjxKw0bC4tTlUHAvFgbtQA64YN
Yurzm3j0epjDUS6pc1DPvNl584VVwzEfhoDrSUK3XFZtgEQ2o33z+VGOvgVvjjKfxZujlEZttzWQ
TC+WhlipfV3tQRejV4t15Hl9220/P95rGXC4CWUz6DAiNWzHPiwTpAYyzbTZ9LY5E7YBd8gliqkG
/ZFD3mwvKtDv9L9burz7KieLV+kwQX5+EsduLTZYPLYOqW28K+8vukUMTeOduG+NSJlNFxT2ugEA
euJbduzWvj3K/Ja8ubV+JuntqqzdcdU3W+x9RM/XcUD562vLBsrniZ9SO7ZropZAzsAQxtDMgwM2
Qya0XOHVhxdZ7zotkV+SxPW3vTIZW4MIlqYGqC9HcBqLAi7CznEx2qml6tILV2devwb0WcfsK6Fw
AMNq0xcj6d1NKtDSff4TiPl1PHgOMBubZGaabPPmqK53dydhNIAu0rE9BE8NaeaO+Rg7dHYzWs2b
si+YdkTfnBCyw2SajFMi9SL3o3E1IBRdw4aGnKBaxdeKNJiXBAYFwlqDVTPT4m2no6mGJOx+K11L
O/GBPfKrMnsyKJ94awzaGO/PO3Vj3ZdZ7nhDH3TnXdhNa78KcXI6g3aZO/6Pz+/Tkd+UDgEkZIMl
m+Dhg1XDov1O5wxvhw5Ta4cPSHiSCe9iYjvYNEX5tWZjsUYuoq4/P/CRd2QOU8NnzvBM1RnZvft9
mmEE0DZy4CCqqEvjWNsRd3Iq/ezoUQQvIfNCEzrpwVFsMp2msYYp2DV57uGP+oUtOD31YhxZEwG5
4JVg+UWPNMfJvX0T0wakIxo/Bz4H7j+NKdimLiJnrahOsuIBtb9Mdifo8yozazRCpBjzJnx+P7Vj
D/zbkzjYb0QNtV9aQFmu8yF5RPNZ+2iAFDKiGVlOI8+vqt0XIjdelJRstjm4IStWDO0DEnQzuz1V
LR+99WipHPgb7AUPKz7qK91CsOJ4Fd2uvSIi4zwJrW+fX/XR1xyzPJ0YaJrc+oNVuRFT1GWKxirW
Y/cy8PF5plFNWLiN5hLT1qZMDbGNVBd4dUI/KDJj/9LJx3GpSoVVz6CksfKfuR+sJGkKoRmSGVDq
LeHiQ7GNfF0lQr0yHz8/7eM/lkkyLPN1Tv5wHxpGIVzOCsu5m7fBN1oO4WZSSviyhNF7xZhkDBt7
7EHSVPe2jmqnd+itt5hOTzw2Yl7mD7+TvIUWWud5164efG9aq4WDCxN1ntCmKzuw8vOo15KtaFPl
UiEPfK0Ty7vMQFtu0koPt3HTzo4an3tsdozpBrXczilxbAMNaw1jV92P0DeXHbebbGuhoT0PZkK/
E19FVtTPCi1fnoD5HHvYbLZmRCmyleF7//4NHE3ALhkGRw+ul760SFDZqj6S0P/gZ+NvR2cAOsPR
ZvHC2xe9CvMK7GzMO5bOPmstj76TnpDMqvWeYUswbAaGe+OijM1nFRvyWle7YSWDoLn7/Ezm79b7
X+21bW6pJOI42BDnX/XN2s/WBuQMuECsM+BUiZzH1WiH6Tpukep+fqiPKwSH0tGOi7nJ/2FD1ccl
c+yMnCm1R0PU9Kz7pNzJAa8k60m2SnQ1vuha1c6+2olEG/T54edNxeGVCtpGMNv4/dzDjCI3pa+E
bo3+VjY+OlYmFqkDYIEescCvHOIlNYzoxCby2N2l5WCBiXP5Oh9mK5adGZmBm9heWHeD5+STuzYn
+TMR2XAKjfbxqw2AhYtjBUYMo9rzduDND8kYrnQb9PIeueflVkoSP1REUxdqN8FP7Gt8e4o8TyNU
BiMK8o0kPGkP51a//vw2H2lqzydiIsZHbQsb5uANEm1iZEz7aD9ho2QC2ho3/VA2qyyZsEdnOb4m
xnEbq2z6td8H1ca2SgxlDqwFGfHprXvI/7ndwC7Q6+TcMIZ0aZZ+f3PiPMWR54Eeg0owFns7Ft33
N6xtzB5sn6QxxFiaUEatEXcWlsF7jSbI5WDiZEZQqaXfx0BXJEI1pxoxEvC8IpEsCntJI7U8sZc5
9opQjwr1tdDXDilmEUpFhE4j56RM1k7L1GzVkbn3Q+OIGGH7ie5epuyrLAhPPD/HnlSLYn/mKLq0
+Q8en1qEQymBTHvRhMovEGa+puL6oQ2ac+Lb9+FIs8ZpDrlgCMMORxysE/YAxUAOqesZIm2XvRoj
cBnB+UD2qU68fjP2+/07/3os5FwExVLJ2fMz8Oal6MtuzDIn8OlZxdDcRZ++JFGV/EyUjqpxTiu9
jFPhorzsVOsCLc1AyqHhP/R5d6WoaIIWjd6UKBO0Wn5V+Of7NMiSnat2LFNGPcX9omnN+lnYfa57
vtnGwUatpPESTdxOXJ++365FkItLZwwQTgubiPBVYKv1LQ0HcTNL0F+aQCogZ6e0KNa8HlgVmUsP
VyTeN8Xq84f+w+o23w/6kXCaSCfRD1tJVmbUPfspkjasWuBDwLirDEl+4ihH7zrbVxr0lB3sZd/f
ddznrlFj8faMeMCLw2xqqVji1h2RsX1+PR+L9PmC3hxqPpU3P3CRYRtt7cr1ynjQzhXNxdsDdhT4
AlYwtEXd2gzK2fQjq+UUty96k56qP+Y34926QvExb71UUKtI9cXB1Zpd74clllFvnODIjAKNSqRe
hji5fBxon1/vvC34eCyw8nyD2KQefuSBW1ZVEXO5Ta6EZxYyuW0KzgK5T6rxvgLsDKy+YaFxKgQd
Snpis/BxbjVfK4Qw6m2VCuUw+bbOg6Jt7Mz1+KQWV7GEgNVjI8SJCLRpKcqw3RZDCxGzthX8/LJd
Doia1rIW44Yhl7YZCqzXn9+To/cf+iWfLQN14WEzYVLzhNzSGOsOAuWnUaTTN7UhPd0hcWljZa7Z
n/iAfdhIzDeBbySx3UQraodbJjxEgUxHHm/pusU6KcMJI7AxEBtnRqjm8mw9tMp44p36sDIcHPTg
KVOacfQbyPZe7vvNuQb0Y49FLL2BMzlB6tKchwlgxTqfyMr4/P4yjT7y1KGCQK1BHgK6jIPNql+I
aUh9w8FjH9CL8pMsvAJxaAC0smpScSeHuLtFMFBzUCLiSPaYUI83jlSHZ2JUk+eiCmkn8erZSAYd
dl6FpVQgIDEDMj+eComDNK9m5b0i02Blk522S10ByHoi3GU7ibSC5K1gSrQasEfr0u3bcQnfJ442
Ex4VvOIk+CwNSoYJXnsO7Rr2vQIFpKifSxLCBDMns09WHZFwwHxMN1imMLEzAnF6AxO6RIW71Eqn
iDycgeli1Iv+AkgpIKtEn8xlFpR67jFsSy+LdsIcraO0ulcJJWaP0NrlfTLKAatigGllXapm+R3e
lrxOk9In+9ZCarUYUsX+UnfxeDN1UxquApW03Fot9iLs6r2wbfVaa+sUHr9hgYpP5uD4JVP98soi
JNlYxHlNUkumg3OKYWo/w61sv4yBnYm14dT99SS14jZxkAVgHmh+hMy9kBtOY7Yl6IU3dOrQ4com
J4SHbSKCyGQyo2bVSCIDmBRS52BWSWhtGH16N/W49chPglmm4cjGwl5OWBEUNf82qIN7O+V6oC+q
CInE0uKxlzAVUoBMDGKnNeR/fOSFEYdXipsQHVvDprzrR3zb4HGSUEMRZxLOmCrx3qIc/T5GafhC
VjCpa2Wi3JYSpjAdSGwRS3SuOGthaCbPgZj2WqZIFLf5KG6xv4RPDn2Z+7pIncc8FY277PQRN7mZ
JfHgBYpip5tqaomldrVsXHVzVnUTcgFEFzhkwZSOldw3rcpn2mFAu0Mdi0EmCGJ3J7vpex+O2otd
Y+C9NV4jsgWU46fkNTgbYVDAPC8wJntlOXQGd7IiZxt7H+yBWO9n60F6nuZWv0pdlbjOFKE3WuMG
aAP7SWDuw2uQd+vWA1IXtzeeYmtwy0X0Gvvtv0aAIyCtv6lzLjjMBu1OmbPC+Z7W/mKcE8TL1zBx
mfTjFXEa3bgmmZjn2vWVvTbGAAvi1zhyfU4md6RdOCuEpLBC/ciBsKXrTdWuwKjqt5E+AqxpiFxC
YB7o4z0AKrTmStLc6GM5zD3NpiYHKLEd0pYsvRkRKuU6sr+xVRZ0Fv3Rg7ITXOv4W0sGOJGGr6uK
JhAQFQFCggeEcVyu62djp6U/A6vQX2pFx989taQLGDSDnxtZVenZHDdwwfBvBHPY62iai5zo7kWm
pYm2TluctyvET4zBkrqGWmuOFpz9rNUeFZ6ZcsnHhmAJJRiKFyfCW2RgcwXclGRmBrS2Ne6xmynP
VWPwYCv6ECue0kiyNVQXPtCAg/UJYGuIvdTWgmWRNPlD1jeEC1SF1H7xyWp/9jqW8nhSe2z8lRGf
236NirbE0CZxmxv2uAhBL51PNf2DdY57fI4ujdKtaTawddIoVBhrGeOGQjn9Kmz8pET7MZeP+QWN
PRggiBN1HO3bfMId4BZTddnwf/Xh8U62Cz0ylGcMzJwlEvNyHzIBDV89OeZyHCXyZRz/8qfQegiX
gepbF+B9yq9dUXekAKhaQvTs2Jrl0imgWvpGD/JCGhIrHL/7sImYZeDk4SV0CDTNRe35BqUAIRq6
BhZm6ksPoxwysNcV5r981n8imCRAiqrj7wWTq/QfV/W7qMF//aG/BJPo1HCyMAciBNoSbHL/sKki
mESqhGRQZW3GE/s2iwhNJH1/Ii/mbRGT47kQ/0svOadJg1GlG8PWCdr/v6OXnPce73elKn0/5rgM
w+dcpINxjqOCxsFdoXhaRs+sl9mDWdbPb27K9e9/2z/yLrsm96Rt/vefH9uLpkrUkcWNYMgg6ARz
Em92+rWvNa7LJgBfn5PunABbIROg4Lbq03JTFPJL5ERxtzAxiaz8olVYztIGzo0ActBTyo9FZqBg
quJbgFRoBfpJbJzKCH+MzC3O6jTtl1WCA87P8/xsLACJpg1O1c+v4sgGmqug6cDtZwuNr/f9VfhB
oIQlCHavMtPhGn9BtQAHPS4tM3c3lKLwQF2+SrR4YkyWFQjIRHerVWmFw68ud4znUUzN5vOTOvbz
vT2ng+1d3edOiENF8bou1WFDuA+TDE/pJT7uX7lwZn1UDRrdocPKJW5t7PR0ALHPKhe2Ze0SNOjE
desXtSnPW8O8NZv6RC/3Y2XAMS3qTxqbBuXofOFvHpm+MsrQQijo0e2DucFTgIA+B1LFHDe76HlI
Tv28Hytfjug48xiBWRgvw/sjmgpMfFuxfc9WESkGcC1gtOTDxZDOWKysol0QiXIdwulf5WNrw2sM
b53GqR7ygnDeSWZy4QThABOGNOTPf+bXyz18Td+e3EGtnNWoDtMxVFjpg/4hSTpnCyLDX6SELl5o
eGCvC3tqn8wJJqBfFwCieBYwz7IWs2hMZ0qVyrOiGXWAvEpGI9OpCHiM/LvIKpTtZHZfImVqV4Qo
kg/ZuclG9pHcRUqsnfnknhNlaS5MKfVNgYh9E8ew3PqcNMgm7TqvnnClx0kD27OsHj6/8qMPON1t
leeO5LaZX/32OUC9TMiYxQOe54OxI1L8dmJDceL2Hv3p3xzk4CM48MqTS1UoXkRsxyKksYlWWzUv
u7IrT5XhLCAfPrgOcnH+A38AJPb7CxptAwirwneCfbG5xIk27qSTF/eRXoOZU7IYOk1RX2LOGVcB
ntqzrhvjtez6fDMYkf7r89vrHHvP6K/R0EObr39wOeLnEK1dt8GqS6j7PNuPSSlDO4o83XeJ0u7Z
qzPDpDbpqGsqcRMXWEDivMMul8ZaTLEASLw6c0otp1UUYm6HuqthRUfF4ntd28eeTvqpueicOP/e
wQ1rFo4A+LToappYiHSUofWiVoTnIgvV2Rbm07I1SVQiSBVsVoZUrM+x95oZ7P4iJGY6aaAdiEYx
F5SD1V2aaUAXIW7pxIQTgPTdsrq+phoiwXVpR5IkI8dOBBPXCMZZPXZuDsnU6YA56nHJ7jLUEAuF
0mCQZQeknud4rshZj01oAZNjAcw2xhQ2JrijdtGjAWqX7jSZ9brLE+PG0LrLwAJOVfIE1xs7qODS
TCEF2VJQO/+Sk9GTUt3jHlnUvFw2U1gf/ImD2K9a1l0/tvjxw2BfcKYwJzVT85eWIseXTsp658ag
wfU4UxqiAxR1r9jF4MKmqgYKy1gMJom/QXMWY4Jkhw/Vde/LwFeXVunel8ovU8bliYfm4ztJC8vW
BV0Fm5ybQ5FZlUyTNYRAN404Amas5haE3CA90QD+ONWFvsXXn4kurQsGuwffPErXfEgL0/dEVzer
tq3DlZUa2kVNl+K2Nlo0Z+hG1gpR4htRgVnN04opZJKP64k8oY2v5NqKdnVwRsZLuUzsSSwtjBE7
KjlAk2hDvKIVN6T3nhzDH2kzvTv1g69Wz6IM4FeyjCSEJk6ySijJjFgSaWKxQ5GzQamfgCMUGasq
QuQFeHmSB83ZL6cGMOKzSIplSGzxUoCH2nSuEm6KuU7//P0/1oRlwoXQbJbXMoI62ECU8ELqnFxJ
wEmuQx+/SM6y1KQ6d6f+KZWRuEKunwBYqIy9I8j+8nItiE905V71zu+XN/axGAbI7eSZInjg/UeR
hAnoRRTznqtb6kazOqRE2qQty9Iw95bbxUCD/fjS6AOLpL9RPLbNEPFKCYfhqoTYIbtvdhG568/v
zsd1gdOyTcH0UDMYNR2Mw3rLpxEj2IToorcfqzSDM0bb59xM/dvXI/23jPoj5kKnL/n3ddTlS/mu
ivo94GL+M3+WUfZvzPoYn81b73lGymP6RxllO78RHsb2wGG7aCGa4mv1h+9MJaiMwooREqocpoSC
ydxfdZT226zMc2n/Yyiy0eL/W7wAzBaHrdY54YLpH2lfuF7473nlf7NlFQSgB0NLg2VsS+ZT0U0Q
h57qVL9auqMwtLsHEfhXMsKNwRq3UbX2O3ApPEFqpy7zMbkVMQivOmoEgBS/QSSUPqERpcog271U
YlA7ygorMd+uRjozW4+9ClTehY0EPwpgdMuI1RKdwdnYtjj+K3U36pQcVqjfl60Dl1hnFx1ayU4E
WgWI1wTQ41j9HQj1C2BFa4SSdDPgFrt5fh829U6VwdlEbDXCzdxch6rRr1WIXWd9koEQFSyyjaQV
ijF5BUD1rswronN6Yqr7PCo2diMfzFmAGeF+LbCyWoCJvNBPNlqSXHaGUq90I4dsT5oAWM80cOWK
YmMdOeB1hly5caa+3tc2oIMohBFYGmJ6mWItXOnQYdc0u7kvkUF4R4B4zPG34CjtJZsZRpNpn4Js
M4i/7FEHwxEEnKPbDc6wjOAIf0TlFpWXjPs8dwCi4qv5vWu3LBpFf6aUxdcomlhUivwMjglYzq60
vDxLv+s+nDipnScuFqYQeEzSqcNyQDiLFxg0WoAMhPo1srQb6u10iRH8WkvTO01ONcEQ0U0xdmvH
HrZ9ChPB1zkymadAChj8NNmVqNxtNZnrQYUNXqpf6qR8tgj/JqURjGqqKTd8rvdAq6uFCz4WY8tt
3uYz9T3PV21Aa7IdR4VuT+CvyxwSjmFFQBHSGJvzGL6UAz+7JadvScekMm2tr4Gbbe2CjBLLn5M4
zqcKnmRdwB+tRvvHEOZPaeteQkS7KcLJ3ET4i73OL7ulTN2Gcl6FShhDuZysMCOam651Vz5pefOT
xjlNNfJGVMW8GlU2QFnM1BYmDHSD9AEH1VWra6zW47jKVWikvnhSx/Br7tjPDj/swon1L1oKbkqB
Gd3ahM/CdCIlBjBSGkPyBin9K4mjG0UoJYWOu1EV93thWFcYxjdd267qejjPTFDIOsDpVFH2vdFv
4ia+ThJlWCTC8HRl2JWQDZc66MJF4btPQZ08QjvY0+Af8HrXV+hNzmu37NZawYM6iR00ox2Eojt0
sB47B3WJVHNhld0VoFiP+fTPysCpXDTk9pbAD+pLutdnbp1u+qhYFppy3prubZ0pqyZLvxL72ix6
Y1J2U6TcGdZ4XThqhWOZ+HmB98lrWAC9fPbtE5wFcr7cFeW894viVRtbHnSLdRoVK9WU/SoilClQ
Uw99gWf6+S81yS6VQPky+K4X2MY3y+7XdGWBHBEEEtdia1hkEMBnfmmt3DlzJXR8U0bKl8RVmeNY
RXPpm4gYeQmjZVy45UpTQ7Fw/DhHbJw9x335hRH9HQHOwPBCBiuYuyeCQ5mrRFZyVYkc8Ui8Lwcn
XDqdicTO7lfhDDJQyyxZY2BNtrmqoMd2H4IyRVKbm9ren+kHMja/EM/Opqlg2mGPqrZAuwGNX2fW
ESGs8mZQPLMzOXm4i89SP5ReyPyh4E+TIFJWq7bpgDHHdNVLRuULPw6tH1DSOkLthudhjKH6Gikx
uDBZSfEgSuF7J8x9HsfnTVRU4FtCcnHjcW1F0QtM1r0oowfTCH5lAty9Qb5Q42bfpgowjLC3mrQY
/jTphjneljncmdG3NaDQ4YJQBOJyyciVYewiOGh+Ec14C0eNjwrjG1Qq07deKR+JV9jT772pjfgn
3ea7zlJu3Cw+Z45xrjjiEWraJqn4kNjuXZODjyhT0MZdcWFmTeL1M4cir28KTrRsxzNCRkjtLrLL
0AUJ0iJnLPzg56STQhPrz3mr344OIbjDTLSgj3MHPfG8sxieVVX/fWhHqA8ZZq9YtR40Gf3ExvI9
jPVHWG+PrWZ+HQt1Jyr9JgX3tOjITluKuLko0+pSQOhajFaaLCLZwM3PfW0xqsV6Uv0f9StjYyyr
NfUK9Zo2+sgFk205oziilvajHak/alOXVxVJxktYz+vQiMExhNXjUKe3vH8rXXYP9A+TpSK7Fi5w
fGaFwY+qAwQJcYda0akZJTUT4nNH+2IV0OBdG9xEGl0Cut+NlXoplf9P3nntxpF1afZVCnMfQngz
QDfQaZh0oijRyNwEUiQrvPfxNv0AfdHP8L9Yr5OkxMxgilSJpZkaDAvQRYkKc+LYvfe3vkKB0enc
tAGWAXX4jgo2lkUNwwWVDA3Zn0ynErNKnZnsBPXSCZDnaj7U0QHOKUuhEh9AFrmoQ0oi7UBSlzrm
J/NKHu8o0AD7kZew5pUj2UqNJXWKNyW+V9ww6zAuSK4rrw5umsai4xFYm3UwmBaSSQqi6kAJV3L9
VcqRECN9g3tsFTaFqnm4imoOlWUPW8Yaatxg6tY9ZG0F+S9YKV2msUbCXj0z4zE9BG5Xz4bBP+lL
oW0SdJVE50wO+2s4sAV2xSSustRqQJc43BySLfzct3ryvvSL2zh2lj4xoqRXVplUnusD4IfBI8XZ
qcW5XEr93AeySMkENYCuXtcLrwRJ0USpfDJkkgFVz/3i58ZbNwPBAI3kK6cPTjVQ8GcjtblwChsf
IXR+JZfaUZ4Q5O1TXyPHhFkHH+1QdoN3SmOYkA2l895FF+b2Pt/Z6y5aO6clCzDvQIs+akAxIOin
15mA0JhCezSqym1lJhT2bgg1NBCnCSr7u974EnotcA7ys9QFEAsgZlWaDmxfI/A5/YC8ybtYW5pJ
RyOqyUGDnyIAa8pXk/GsDLRzKfTt4z5ibZRGmXhZejsm8UXiUswa2oq0TLyCcwrFBIUfXFqCSE5z
xPO8xUO9x2OkLMiJmYP9Hs6wPM/19jg0svyU/Hw/0zzjTKa8Ps2zVUpRyqwymOhH1VpxgDRoZvmw
Cvm9MkyUI5SIt5KkYXNQvVVC9zxuiEQ0+UnbFqylDIu818+DiH3XEH+G2yYdOpIHGqn6EIOsTeTu
TxlazipJzAOMNK5H2fpi+aCRE82+oLosnbk4UBllc4QL47ua6sNcBjwuEd/xMngtkR1mK6+2nGMX
1N/Kb+OrNinOdDO8yzTCKU3VnpGJNw9RnpnZ3KtreNsdgCBZYV1sMjk5c1xKuAIA3VINqBtgN+fO
2wyAtytI3q5gekOtuiWl+6GIK/swDpRVR4RFExxwQxnRVAs2eDM6bGywLTjyHfmrHGXHFIh/UFP5
DOWNS4xGSQ8kQRvPGhu3k6BY24DIY+BE5NM+uVh6znrBKocs9HHo/U+5oJh3gmfuFeSiXROQu6NL
EcpbHMOkxrv027o+1gQTPR/NVQEk3YmgoTg23Bvw6SABKoJK1bULWB3e0l2dyWv0Tu90q4a8DoI9
z+srHgJ4Uc8Eq2M+RhVrjp086Ha9a815mVvxQTEE1ty0xispVj5HgvieCvZ7DwS+FTR4pYQLnwhC
fCBY8RKwwxmVx/XM1k37HExQfYgBGXT5JAiJCQXFLBbseTdVAUj38OhVQaanooKV2y4q7C2ds1zw
63WwWJRA+ckqY/85q1QZ4xN491XkXEX5eBMLEn4gmPiaikUbZrAptGwxpgQ7PwairwqavuwmpypF
7ctOkPZ9o3pXU7KA/h0KP8xFf64LMn9WdzeFYPUnQPutHHr/KBnurBdAfwnXlQq9wBy34JgXTC+y
uGYjn/PtrbGBMpwmYkd+SGL7sKtZLjTs+xZD3nRfBhph3sfwQ2s0J7MI/pMPPqdrMGrzdZzumxBV
N0CvWGmag7ZXPoQyzK8gx1ReHvDSLNVSW/IhQOTEdTnXO/9dl1fvurrVZ8Hg3cR577w16uRdo+QC
i55aIMYGatpx5lgUHrXfcSoBJgRCHBSAyoEddERP3YYhGzlHuua/D8FmLkMDVrXipQVDr6FMxqrk
GY+cg86RYQ+R+cb7zdLPVIRSSTCegV88jTPY6irY75nUGNLMNswc25JRWegVpfbNyL6DiiLeQWr9
JRrbmICqGh0kMLlnhUfl4ODlX8CmKavCdH3o57jeBnL9KYSxQ9C2EQ4YGYsJB40lS0GJY5J2lDD4
meSwDHJL77NlD5c1+8WlUTj2YvDLq8KLMVyU+CcglfnODc4DhaOkp6QRpCWh0DXUJZ7JMQ5i24+X
pMPoq+DeD1SfK8tJ0QBo5rBpmLVzbMU+ZStlo2LlVaTNckiJ8Ml6ecvW9l2eA7QPjao78htOu3rf
s/2Ju+A9dDCOx6MDihVY3Zy5ndq6rL5U7QStVxmw368ae56k9GvDdSFLG6p7xj7KmJmG770riYCf
xEacLAMGJUZFGX+DqSqktfzaiDuQs7l+OTic6hR11Ja6k/jLkMLPuQ0JfBlbVDZwKvDmEfUc8G61
6IubQimjnl2Qr0giAYWHGGvHOsK89jxjs01dI2xdq7g1ncskcfwru9DUt34ia+8r18F4t8AkPGtk
Z9kQzb7GsuS6gblKepNG6Fp8ielo8XEDBmYRWQoHd8y/KRJhlkS2X1BAyXFOyRmpiUDWRht6rS5A
toWlfpEh28YQbuM89U4sMP8LkHXp0hUcXHOM3w4VaFynze/aoYhP5EymGFNV8a6FY8fOzTiLBVzX
grLrDGDPK6tnNrbbYYm7R3dkpoqyKDt83RQZuz2d3e68gN6bCozvAM9Xt7E/9CH8plQqs/rF6qGE
Kn1dbUDAAgncQqs/MKEEWwIXHHiAg3Uf4L0jYMIs/Pashi9cCdBwJZDDiYAPmxsMsRJ2B1YL+Djz
1fcSPgvUSvgYVhn9MVU371M/+lTW+l2g2xddH5Pqq+XPTcfMOiTasg+FNRAwWrO1cTkpVql1X7L9
/0+87yZr0rqEWuUFWbrNmTKJdf840re8ada3WTn9B9/CfIILChRYJBZQbQIf/R7mc9Q3IlBH4Rxq
KWJ14q8ewnzKGxNcgwjyKeSLib49xviMNzClKGuwZaZ8AB8TkNRzYKmJ8NVQIIRAz8ErFzkbklHK
LnbCe1KfNX6kjtJyjLKDxoouNdbFMvkzNfTDuHeOMlhlQFLT69g6pbZtqZhEfJCPFVKzwrcRj4gS
PtnwQpZEZBIeI+fiqaDdCLQPgU/qO+VJ1jrGNQkXC4kJQrbBIlMQDuu3dpaVrzXLwGQO2fpce2o5
NjLGnRvaCIEsyutpCVPEO3ebwR1JYwj+DkYaMZ4hhYln61ltjiSjWz/KKULQCJwQAETLMjdlUokz
MmHSBSftUV4obsU0ieI8PmvGIaBGk1SVMZMbnCzZbFfSe6Xw649FRNARLl5IyIeMgIIpVK+rn/J+
ZEL1Wn/86CPw/yI1Vu+tXAf3zkVr2114kVZs+paJahBuw3+ycJkrWCKX5Kk5jnJwNPyVyaYkZs9X
BvaxBoExI5GZ4pVhjGr9AR8/S5lnAzaxRMtaQl6j7a0kc2BZi1GJ6wcxRZ8HfuLJOHXmmgnRL067
VVAYBdv8Jg0/YqakaSiSfLwF0xB1OYGRrvlc6KaE9y8WMQdMyGyZMkWNq4WfE2ohk0WycpYavUMZ
mOPWJBg9j2SjrySjTGgRQ8ED3cdgbq67w3hjuwWuEo5bFc5x5OUUhQWIsxyqF6ssWlAiMLyrNLvJ
l6Y60Lw6aU4fZGqcmbPWtpJ66ZVO585SXzJ8PDAlg/OZHBtXDRW5w7zPbPOaJFuqiziqUh96ch6e
4Rfcji/0JjFmJp0JFYkQdQF+c+RpYRCWUUGMWI7FNNCqI8zQHc5ehcyOBsafhFNQnx/VUugQj4gb
FZc4gBYvactEwn33GRShTKUmngQUifBJQr5SvdyOYYUss5KTJbXFdUXWt7XV8Hi0UjafAK9B4GDD
4WDTozVy/EKWaVJYhJiG/JJNZT4kDaRMyqZ8aitxMFaDVDZjxDE+6LTLJiqq89Cv2Mw2SXnawFM7
cmIvPXAVYrkjFaCnUtfjNurie0E1MqGLFveA54f5boqXRxJaIjjMgroDMWZafmNB0g/IoSrI+9z4
LZKQ5p2D7uQvFXc83MV0UPU595zl3bkEwaIahg0ocpWKy5MBSdcydtlaPf8ukxynuA1cQTREvAdp
GXmqCy1CGTtdl5fhLGGfO61tfGjE4q/o3qIZ0RE5g/OJqVknw+AhcSsi/4VZetLPnzwBi9d2asgd
2JYFBP4Wrd90x2NuSsdhoX8p/AJyfA378iAPveF2SM0AlLScDefPN8Gkjz+5/6QAj6oWeQz7SFl0
vfKnpUNmzioIvmSeKecv8OTz2GeGxZD+JfjcfcsL8TcYDFQlijm5L4CHMPd0SV7Qqb0DkBDu3PeN
5tzqq/jYGrSXlOATSfX9DQXvECW+QpeailyCjL2/OuJfpjolVli2D/pBztUrPzYRGmCwcWTEkfOe
Kr72bFSM/m7gnHxhxCTuXpjano4gMoDobQBlIqRksdz95Kqu5U3KaGcLHFtfdSJp7zgtJy+M091C
g837MkIRIls0L5PUJHHe2Rlinhz/C4DDIYeyAZvzqLcuDX90CD/RwykKjN0XivOevpvOhgpJHkpr
MJNTaWwjOUMU53QnI+e4yREmovwteAnbsJt9F+8GOEkHq6lQacKfIt+6NS1mWBAOfE78U6wKV/mk
L1ZZy4wIfSP+/Pz4mOyiNrfCphipIasQ2vFJM462zx6Lus8FTITubep02bXUp1Q85ZK+zHIv/EuK
zftXQymKHkdUtqnyZM2R+p7YbYufQUauYWW0UsyukkoplCkviUM36s+t9Y1pWeSiWWNJnbOxnpbR
+JZZ5jKnP6y4q3ZcekpqUmqbG9lXbXCLFj95lcCpgiNLCwtb7w6RoGQpWMsiH04TK5drMotFf95R
tYSxXV7L+ts+sAZ15nUSa/LzX2IjId19XMqukVybrMZCkyem0q2vrqCwoapqUJeN2chfurHHaqlz
jeqKdAb2spVbasSRI6x+V0HfA/mOPFs/VqywG+Yox+WSJEsU9bgvj846wS7LPtAjl+A91Hf9skLI
lM7IbZH+Gy3SZDNXGWLlhel+0nNpclGpqFFfAIKVgoXJO8A8060yC9UlJXB4qdRDtojqsD/AXs17
YZrZcyuT/YMpU6YCrm5avw16p1fIMWlLZYA9rSKUPx7Vcjix2qj58Pynmcw14q2Yzdjbw83ixLWR
mm19mRTTuag0ReSj9pXVqOjje2NE2DYbQ+qzcDdzYZWHzQta78lcs7kr8xoV10w3FCiKBti+q400
sJPZ1KulV791mtzBJnB8iTQovsik11G0QSUp8GJmmukE4OZJl5CoVBDVpPGp2TbmLdR9kxB6bSMu
chO8TIxuPE0b3blsiiF6YUbdc39hakEihKp+grST1SJhjaqy0GCy8dLTstROCEUf+1ZxVpjBXYLz
MW7W1jVrys3z33Qy8YnWZahhu0kBDfXF080vUW41SDvZWCa5hovyWFZHck45vdkWASBjgA/P308V
O53dhrbZEBjcjy0Z55VJSRWBeMrbcmIsSRpUH8KicFGzlaV0oJQUey7rUmkJSlogSuuoV7o53hsk
a0LXB00ToQo1D2ukutZMcxHZB9gIZ6umCYKVUSZUZ7VA89NjElWxcdJ7sZWuqBsqwoVdt5S/REpo
dy+80NMPB9cGO01iDFAqn6hqE70wHU/KsODum/LUybT4Qqdg/QizGpnoZOBrS+KvElAaHK+tQIdZ
/nyLTrc8fEKO/vDFdE4PfMHpWuIGgR6oVsEnxPH0wrISu5yDH6GQMHewBOaYabVEIUyli2dZZOI7
JmdBA0hea9OrIkBb+cIU/nTEEruxYISw4aNxNvDTrRGLMYipSaWmI66DHwX1/k9tpDLk+dd+Wh0K
NZVqQKIxLNhCFb87L1iGVFdp7shLOQpdMqWeadzkla+A6nDJfh+QHWnOg1RBPYZQzqaWAlNlddXJ
qf+niQ/lZ8B7WUxlTz9SbJJjGH0BOjFVidtkOIPo/hh/BP6Pt3mGCA8ZokOpzsFY1cPd82/ytPiR
jRvhKerXNLHNmbaX47lZngaA8do4OQD+yeY1NLuZQqT3ZuzHXoZvEUtfgqG3gCu2RbOqs5ASYGUM
elR4uSoCy8Z7HVrs1fOPJtrwcbCCeRSyJFFyKR6ONWYS68Ggw7SHCOwKFpzFoq1tll6VsM1721OM
6+fvtdtrBFKSFQUREoXoBNroIrvfU6I2DpCLIN8SgV20HYhSQx3iF4brkzcSZ4MtPPxkT/lDPLxh
xdYLZ67JsV68EfciYMkktyHDi6lwaxz8iAzfJIp1838ECq9P9iXUPv82KPykoa1XQOF39yUbGOk2
E346AU6Y8K1cDtcbEvzYk2vfQOCjONVeWLCfjlpUSc4j/92cvOBf4r+bQeWfMoVn5z7VfLetUiJ/
+Fng+9MuvgN8n27T9gHfe0QGBz/Bet93K86dBITvWe+TMTthvWteZb6lCjc6kzMrvvqr0wPMBobU
N7j79IT2a3D33TjJpiuB53hku08+6iPb3e+tOMT2RzE+a+Dc8aP9DnI3oTac/AzEXWx9dmZbQUff
NOY9xF209tZ88QhxH02tOd7Hb/dsw7gmihEfkNyPYSuUwdqzuqJ4YU+xu6m5bwZC+xx54ZTAaZ88
ySOnPYiG+G2FY/fNa8DsewY0hBTkCJTOCTC7WCq2GmICZk8kWbvu9cY9CJv6kt+GC/Mykn3vK28x
0CdL3SMDHSZ0925DPrc6bNygYyQHU+g5y3Fw93z/fun+k/79QyJ87tvS10cOfFcN/SpMzP7y+duL
L/qk7z2S1rXJyvBD0nqtqs3tr9xKDGZkdQIytPt1h13qeZCQDm/cysXYyH8pBrf/rR5vNTls7GO5
B3mdCg/17C9vLBi8W4T1SZ99FWFdTKvTjwX9jDQkETL2v5MWlJ8lrBvu4Jwrpl8dKLA+oaEkzZFh
de6ZDOTl89+FVJ/MGL5bDUpcgVTX/F5fPSLVsa5VD5/vP7tH1vvJib7zHak+iZ39EKmuIsg+UIYu
fyVSfTIz/CJSfd+cR7jrG1FdnYz//m+hme9b7rZvOmnKCcYdWb10ZitY47Z6P/w1eLsYDk+6sEGw
lWiH4KhP9sa/iaM+uctv5KhPZprfxFGfvE/+Wo763k5JpO8bRn3yVo8Y9ZI6qGYvPX3QNbLaz4/w
fZ1jm2k+mUt/kZz+0l0mU9YjOb2KpeTDBpoudb589Py77FvXt3Hpk9ljgksfLC+QZlERdp+3COma
S6ZgZpWFovwMBX0SIdrMmGQ2Hinok7nlkYIeOTFeEFJBbNEM6v4wRg5hd9T9FRQpn0B/S28KgTqn
mEMeljn5hBeiNnsWZHDm37nm08D4D7nmqa3o1883/J6+u8M0n+xoZOqYYynLofQiJL/ZgzNHuGYs
n7/nni61gzOfdNzfhDOfdCnr13DmezYZOzjzyV0mJHG0O02CAyp5VDBx5gsk8dpI9TMAWOrbPnOT
7IXpYe+X3QKtT7rzI2g90BLLxW5kh69OmiB6/xNo9b3fdotkPmmPXyOZ74kZgQQSCJIHkvlkazch
mY+xFpxtIOa2n4ynwXeAedxE0kmRyuVckjuEQbk6HFUqQInZT3DK90xhPNMjpnxyyn/ElBtDVy3V
vHXvHjHlUqZRmmnaWXjQ2T9JJxcvPdkskOB+oJNT6DfZptS7dPK4MaFEbMjknJPtsyCWlE99o6Pt
e8ok7/uiPzDcoLyrSvezZcXuXAoD/eg30Mgnn/IXaeT7BsMWjHx6mprAyPOgQ9v4CCJ3oO15qDYk
OIjPT3VPZ3KA4IRpv7HHJ1Pdb2SPTzPCfzd7/OnAh4ktiKGiTI0M8mSf8MgejwwAgFVmhR/KsXrJ
pnFfe0Jg+E4bn9wl/3Xa+NNN/y5sfHKnCWzcCjX1asMZ1/ISr0Kpb4o/1aFe/gxefG9TbuHFJ53m
ES+ORRSgnQ1aHGOIYKXJg/Xph0BxBrayDOEehlLkvv87eOKTKe41PHFkPB6V52YzvGBP+HRkc7jf
4olPZr1Hnji9MjvDN92dNd954n0xjqg1X88Snyyur2CJTwpT2JZOqHCT08wPqXADmdzTeyKc5Hfq
l7iuUOOFRrPKoKjdc+DUMclvNgi4vFflc1Pqqdb/Cejbkx4rnvGR+TaFkJe/xFd7ssBObjLpfROw
XGOU0o1buu66ikx0nFUa+OjG/gpF7smUIB5gC/A2GZcwF34/4G3y9X8MeJO6YhWknvTp+QVrUgX6
0N22+G6TG+7ju4WVAzhqCPXyzx4J49dHkBuCF/ctAOoXtq6bYqudrYxo6a2HmHzqR44bdR4+dQ3o
HqEX/AjYZlt1dz5htUmVNR46jWd9SEbHwJwicE+MDvQnQgBy1b8ZzzaZpH4Pnm1ylHsNnk3s4qff
Z5vONpn+Huls6Jx8d5mOOTQUu7DllZtU8sefIbA9uSNEcnJ/5J02WPjJcjzBwoN+ri42RPiqbtJl
FWX2fMyLS72Qw48vDAjR4XfflTtvAeEnfXEChA9s1ONVDO26NtVcmmlGrV9sgPBQoNJLUF/6uxCg
zirwc/UtMT18D55/oCdbIKrv0dx9h8FP+tIEBp/g8wQp7mdB8HtvtgWCnzT7XhA8PPb6XBoq9/z5
F3uykosX27rX5Oj4Q/67X3RQ9VJjRMn6Mvv96dJFj3qktE3zwL9IaXu6dHCXLUjbZMA8ks5ivHhB
hLdoFHyddPeGb0ZBcuKtEiAv8FVeppcBy33Sh9FkbeELJ32mg66CfKP1lr5W2yeeKOGbQ5Aem2VI
5arM8RjzmczKjXehp/QV/L26R0YSdLHMsFbp7Z4tIVeKjMI0VmmTBxoiGgFecjT/I9na88zVnAZI
tBLoS9ijpSG8adN07riQ8We4gcI+coNM/+Q3DQZevZZZMAzxvjovZBegewpu4b1utPK7BkscUAGQ
6XFBxK4smzmVhN1YUdmtuUHwY5ebaBQs5TLVVbOkbLVblBj9nymKgFNnjCpnGVll+LEnwFLOUiy9
4Rb2o36hARG/LntL5n3yobg2IksGA2j16ayIHUAWhWbwZ+qOeBoPKcxfoIF9eDPWQjuJ6FaqocDn
SJKzMtP7Y0tGWzqr3XJAPpp1OVQodDGHThIXxtwabeiFPtAb71SiRkdZuHJZfHVM2/MWZjHKRxqm
YB97CqjB1ORaoC1M8Pz+e6lT0XrbYWRfYu9bRu2y6IoyneMdZ7ft3LClQ7nwHE9ZpE0JBDsf8aJQ
rxRyS/i4WLxfUixsaguKbm4kuXsVeBr+soEtZ5eK7wGlWDVWDagRXnuZzVLNL1Cau0mHQY0fOdoc
QkiENZzZYGbixT42tcAzrHXd+9GXssUiGey6UyAlh+KAzNy1ATZ0TQQAKjF6MA8wCaJqrlhBf9dS
4vg+J3t958NWr2eymcjxPJagby1s1A3jdWUnXod6tXCjw8rUi3Y2jnKN4B4IE1IUBQE48Ecb7nEx
VO2FUqU4wSlxY5WLvDJga6gRIl2YXWU9Li30a+MxRw1006TAcUjO7UFVcXXQgIIFnhJGs3pEDAvg
BL8CA0OBJWKW8hyDvxITx8hCa9uB0pUOwtit6epaa57Zxjjq87iRS1iDmQHSK8dAN4tN8Cy5Lw23
eLZa4WLQLFjNGjjGmeK71nlLqWM1q7M+LTBg0mDyS2D7Pw2px24Kv5D4Hbtx+30NGOgCB/ocyk0h
IrGNmirn8F9AulRqD5WeXtm1p4WbVeZBZ0kK18chHhKKnAm0vJuY/tLBW+6zymC7IqQL5shQsaib
j55ZHgUl/Cm04JleLuAF91+xim7XmlNxISA86A8ljKs0ZHrteGG4nnyBYEP9gqYcXELYRtkwG+CY
XqZxZfRLQujI+yPNNU2Ik4GMMUg+jAzx0A7uag1kWNjiwQnyNvDPXV3tAUEoSXIcgWtJVxVlmjbs
F78vF7IPb3LGPjbE9NqjFr2wZMU7tSu9/yCVkvVlbCPj3KisGh8YwbJisxkZi8S11QhBdOK91aVw
7IEIWNZN1zjYNSQ0lHwkYcWDEYGjhMnCHhAyzRPdN1Goa76O9l9G4L4YUk2/K8AtxOdAFLxg7vmh
1B2a8oA8PAYzoc0stc+CI7+M0s+FmqefFdfTrivJH7yZXJRtBKvGcL7Yoddls0F1c7hdOch65NWd
i2VkEKX1nAgg7qhZbcDKLTV/BYe4uzT7SD2sDF9C4ungGJGPx00UB1/7gcqzGSzF8JNvyAGc/Twq
mYANo/yatF5+6VGxr8xr26w/KZhjKIemYQ2WmBgagViL/CvQQ+aVGjZRhWVGiP586IKk/4zjn9Yv
2l43ouUQIPXuA3BEKwaFy1MHOO/dBGUBriMZKB+fJWFQWSeBN0j1kaujV8L9Gw89vB166g2dykUn
rg6uJc1ziWomWAlxFBwg2spQvde9fCwcFJGYE2SWVjyX/CXXo7E5HPQsAVEVS3WwsBXOa7PQbAHe
WRXg2EXf5JkyMwMVhQUcQEAZdl5bX9q+8q51w8sqQuq+60KKaZCfDb0sVYsoNGP5KPN1D4CVQGce
RonVrezQDO05UpGoOVRiU7tW4SC5qzwDZ3pUWW2Tz+RYBv1MyZbLn53nWQcNOI7gRDV7aeX7lfyn
Wgqxod7LUXMaG0lXAluDdAw2Se/cq6iWqvTcGjH1OIxNC9vJoNaVapZ3VeAtPUMuj+rGz8PlkCus
L5Geo+rqQIPLh6ESZcGVhkA2ua2jsOsWud0H6Swxq/xEaZxu5ZmBeSUXzvhJ7z1UC8ygMMMCzQ0+
mlqJ2jfsUGicRTWypmWkp2n41ZVYdWaKitQa33pAPyBu4oFOpwzyLBrzxqFe3JfWrQSRi7AVznCL
OArLfjGqfvAlTJz+bEzCLvpA1+6yBT44Ck8aSDelrjfNkda42VoeTCWao0IeU/a/rsfc4dTOqB0H
TfzdyQIFZ6cT5pYiuE6/wcmixs+xnv9eF4s+TfXzqYEFHm5ZfbXfuwJf8NxcyqofffVf5VhRp05V
H8FVLOrVtk3F2FDXPAcPwfy5TVX20/7CTe0BonIe2PnZz2CUOV+k/mJ4JChHGIDnbG320pNRCGTt
vAj7Y1ctO7JbyR1AtB7mjKAox5ofRnDmIHh0MBNnAV2I1YaQW7vy6yw6gX5W2AeogsPPGeOxnrcN
rMJFWubNOI9rXfpkVwqD0Kj9al0OA6TmFqK9sTSl3D5OMy2rZ6Uko/hkHFnrtLdXEDlq9O087yxJ
VHUVZqVcfU16y5OXVEqBw9HtxCXV0TtCrWpaNv5GReUGLP7WeKyFXSYD8JS6k1Jq/DOIqGmElaSl
f4iB+FJEP2bYFei8NTY7bI/1QmUp6dQ8Ri3YZizfmTtmgAxjCYiN2wP0XGqZ15/YoS27q1BCXLu0
Ok9pZsz8kFcUsKzLIsmKem76QXELQLT505YLdkSpZyZvHYQbxswrW0r04yE0QQrVtpTMOSaUGpyd
EUOcvtcdeea6+CTOlMLwmjkyzgh4i8nEOXMwN68P8Gs29YVK+XIx41ChvmSu9zTxZuyeYyYHiUfY
9OCoIedgu7LmbVoXl1jmnD7SpYfKty7yJE5uH3HSJca9Jz9Bkd53tCLn8B3NPDla7UMz9yikrt1S
gYSkq5mBdz1400WqAoJ6/si6rz12iMyTM+sjkblycAQ2HSt5u4/I3BkARIlQJcddaHRH1jASz+oR
iZ1Vjem/UIm158y+7T45RedXEKJAcuE+6TcByejv7pOFk2hHz7+/9qQY1yAOgTaKXd/GfXJS+tJ9
d5+MGrfR5y86T5p1d7HtOumjtlSWejnA2fsHmE3ubWr7u9nktLo9Mq10tIB+LeoBblRSu1/vDScl
u1w+39J777TlAjkZeK8wnHwaK+CTbt1pEkZ89JtMfCtfGZExHk2sJgG8+JfPv97TgKII75HPf3CY
nIyjVzlM7on47ODKJwG9fbhySwvae03//0PooodHXazr9TKtIX68b+4EiqgiuP0d6SP+dmNIdJn9
2i99YwXtv9Afd5s7Xw753b/9r/VtwqYyqOoyuKm32Ub3IHOBCtpBIm2ea/PQz10mXvNuzS3Xl+Q3
llCKq+ihH36YjwhHet9+ATMpxFPEo5BNb34YZtxyq6V+1BbPv+Z9oz7/O8+9w30rHd3+m7DTUlnH
X9sSBLF33/uf9p4Pn5zJ51WfXH6jCWwJLIJvP0yM228O916jKoecAVR88XN/x3/YF2fWe3VDWOgQ
IfdvOP7iRZlCdxrCeUNxIwrFzURL56eL/LO6/oOdwf2QvOn/t3eXfZ9U/sosoL6B40f5pIJIaPMz
GQx0ie+ks39YE2B9ZyAmfWVfkPBssPC/pshy0gcwgSCBbWoYOtz//NP6AA1ABdFrBwMLgWzYuu08
zPKiFzxtCqoUESeCMtn8/BPnhT3Gin95TdTeYCcIqkGjUSfzgZAUIArHzUb8/BOXQuF2/frBwPld
/PfwnsK7Z6ch7DfQR5C2f1tD2C/+syZG9gQGPfW1DYFbpgFCjRP8/Qd/0hDOG5WyWlhMDxPn/60V
4uehmT8YDZMLbO0QlTfCJQtvHD7yTidgdTQh0DjoOTc/993up7YJP/FL37fbcz+Ibzcb7eCu2rcf
/9EvfNtbPv37h32l2DwCFd35PbHtvr/14zb833d24Zut79ZfftsKb27z8M8f3u/pnXfu9e2lvv3P
w+CuXJc3Pr4k4uzx8JRn64SN+mWTek259pv19ing++L3+DxPzgzfN4vPXf48uPGD9MafXv1+ZXnt
1VfNelhXuw/+sGd/7aVxM6HR4tunl99sEF99+Wd8eH98TPupJqdzJF+zcj3uGFQxcd3P4K998v8Y
afRJk99Pia+98lz00WD70g8nE7bPr732UfJ1/ZV+/u1KYog+nntee/WL5qZJvv7rv7KdvvhwfbaQ
r73+23W65vLfLrT18Cygr734M1Zmr+2JWZ3l637PJxVbidc+9/m6qtfjni+qsVi+9uKnWfXHh/0f
VOzeXnv5WRb/67/adfntSo9fVHBLX3v1+fpf/7332uwrX3vtt5TTpOs/Ltb0jbW3M8U8HBr/htF6
moX7vivbrtc+/pc1VrTrP5gjWZSC/O7bFbc+wN8wXlfr+F//mdM8e+YDASp47VuI1l//sYzv+BLn
ZUY1483um4CfEyaQf8OnELfK/lhkhAu97I/bO7Zq1R+X1b/+k+aLdxdHAfMUd/0bPtO78i6GPL7T
CUzCKQoOebgLqTboAg4JL7Xkvu3S9xAjfWDv/u/FX2AbJy58E9+ty3//HwAAAP//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Provincias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s-MX" sz="1400" b="1" i="0" u="none" strike="noStrike" baseline="0">
              <a:solidFill>
                <a:schemeClr val="bg1"/>
              </a:solidFill>
              <a:latin typeface="Calibri" panose="020F0502020204030204"/>
            </a:rPr>
            <a:t>Provincias</a:t>
          </a:r>
        </a:p>
      </cx:txPr>
    </cx:title>
    <cx:plotArea>
      <cx:plotAreaRegion>
        <cx:series layoutId="regionMap" uniqueId="{FF4B4608-3E96-2247-9E47-9BB4FCFFEC9B}">
          <cx:dataPt idx="7"/>
          <cx:dataId val="0"/>
          <cx:layoutPr>
            <cx:regionLabelLayout val="none"/>
            <cx:geography viewedRegionType="dataOnly" cultureLanguage="es-MX" cultureRegion="MX" attribution="Con tecnología de Bing">
              <cx:geoCache provider="{E9337A44-BEBE-4D9F-B70C-5C5E7DAFC167}">
                <cx:binary>7HrZbt641uWrFHLdSlHifHDqB5qSvsGf5zh2nBvBdhwNlEhJ1PxOfdHP8L9YbyVxxXbl1ABUN1BA
O0ASi6I4bHLvtdfa/36Y/vVQPt61P01Vady/HqZf3mRdV//r55/dQ/ZY3bm3Vf7QWmc/d28fbPWz
/fw5f3j8+VN7N+Ym/TlAPvn5Ibtru8fpzX/9G76WPtpj+3DX5dZc9I/tfPno+rJzv9P2w6afHmxv
urV7Cl/65U380N99su2bnx5Nl3fz1Vw//vLmxTtvfvr59Zd+M+pPJUys6z9BX89/i7HkjHHy5qfS
mvTpOZdvMWNMyiBAX378p0FP7yro+Cdm8mUed58+tY/O/fTt32cdX0z72fPc2fDrqkO7TjEOv6zp
55e7+l//fvUAVvnqybONf70lf9QE061yE+Wua/OHzv/lzcmdubvPn7bg676/eOev7jt6y6kQKCD8
6/YiBBv83AACvUXMD3zE8Nc36NPoXw3wZUb//b+eHv5oSj82wK8dX8z/2xLXD/6jDLOv7u/u+/bu
9/bhr10J9BZzilmA5NOPeGkZLt5iSpkIMFyP9Yc/Df7VMn9mSj82zfeer2zzveEfZZyr3qRgm6z/
G80DHivgjApJX10YMAvhlDAsvplFvjTLn5vMjw3zvO8r0zxv+kcZZ9vfzXfuaY9+5D/+2r3xgpfX
RKCnb3+9Fn883o/3/qnfq31/evxP2/P2znz6w+vwfzGShVle3dv2brFP5vkbTO+/lQFb//hfPaKE
u/c8mMHd5IHk4lenCmjjK4T5ejb+3KR+fD6e9311Rp43/aPOyXn+kOUGEOXTNv0NNgI8QQUR8huc
WEHFbz0oDgTBXHyLfa8C25+a1Y+N9KzrKxs9a/lHmSgERPgKiL9Y2V8FhMFbygkRxPe/AcJX7hSu
kBSIMMFfAcHw7r//9+/P5Mcmeer3Yta/vHl6/I8yRuyqx/au/PR3xjNA6Jhg5gvx5NPYK6cGKZIA
EM99+tVkYLHnTu3PTerHxnne95WBnjf9s4xU/nTW/p1RB7+lGK6LxPg3hhEY4wDyp6+me3Vj4j+c
yH8wyrd+rw3y7fE/yhj/cwH493Re/4bogiG6BIRQ/wl8v0YA8m2AAbNzyGi//Ly6LH84nx+b5Fu3
Vxb59vT/rUH+M2b7lYCJ7rq7+Atz84yA+P3WL8sGNulV1xcE0IvVP9l0/+mXNxIx4Uu4Hb9yQutn
XjipZ+H3q+960e/xznVAEnH+VhCEAiYoJFhfItD4+LUFfCBHPICMGQYL4KIZ23bZL28giw7gMZja
9zlGviQANpzt1zYPXCscAwqZs0BIwFsB+5U2O7flnFrz6658+/0n01fnNjed++WNYABM6q/vrdOl
FPI+4gMJFxAfMncsIWOvH+4ugZuD1/3/0RV54wVUTFFTJGXo1eSq7JAJB9peG4tUXVLlppARo6a5
rWKDO3KYnUvPyrVJtJl3WqZ5qRLmkFqqRYQ+MyTCosq2ad1deTBAuHg5D53W7SZzgRePI88v7Bzo
KO+LSpnMH/fduNSqEvmZG/pPi1mmrV93fTxYLkKsZ69QEgfyaJyCdOdXTR/jzJRK8qnfDEZ0iiJT
xl7BN9ZvZJin+q5l1ouZ88xx1VMPulsaWWHbuPHafMvq7r0vcxn1cuAxLvwrr01vva5aQuPBl6sM
76tStor5axdtG2WTOVFapFM4Z+MHwbx224g8D0fT+9t8aj/OegriRHuDEl6gN5nmpRp8P4vpmCVh
IsZWYddZZcbFjzhlteK99JQ/+YPStrcx7vBxmS+nQZmdB35JT8eKVpulYm3sEK5VPYxIGdw3G5Sa
Bmat21B7LI8pzi4qz8m9a4sh7AIyKsbnWXlZ0YWUZHf5vMyqxDiLYBW5WrDhKph6Lywbe6brSZ6w
qngYuoEoW/VnxBVn6Ti14eBSGzVBi2PUSRkyx22k0dSpcfIvJ+v3G6anLMrBkAqPdJ86euaX6ake
TZj1nKoSTf4pmz0RslmMH3lQTBGZuzIsuNgVU7Wjnqsi7I03VgSLIumchG1dv2usLpXOeR6Sxl52
NUFh6cksbn3TXnmkOJa4JarDwoasDm4x049p0nAlfVls5mb0Ii+nbbQglyjE9cegTx5lsvRhYXQd
JUlyPbIZRV1lkwij6pDpCoV9Om+9ZCkil+n389zEVdB2qkm4iTjnx0mFOoWDwYVjE1xL2adR5o2N
cmbxIlIVwYbMuZ8qzw3v+sSJiFVZu60G5MdzOaaR5iPdpoZumXHvnfMy5WEf78dauyOcdzSi3uBf
4xoxJUYTbNuEEtWOS76XY9op55bTIYVjUOpxDtve++gaJyPUB0HIZQVXIjBVVDN8UvvZBi7+zZRL
Gw0FGk4wLYdtQEm7d920J6koYhdMs8pqGbk22fiyvDG2ukOFPJ/YQkJcuwGsYWRYafa+ZyNW2eRV
quTdfqnQfU+mEzRnYefV6DP2uyaypZ0Vr1gCVvFcaL2FHxgbP/pJXUeFX74bpyQSfI4D41chJ9rG
HZ+7o3TOeYQzxnf17G/mwiXh4Dd3YnAPPcruA5lfzJUlimUeXP0Mm92YcH6QNdjf+KRRHOe9MqL1
FXVdGjOSno3jRLdkanlYI3E7s8TsqsYfQ26wUX3VXfU6P8p1gVQgURzAb0oOeVxw3ajBLRUcaAnW
KdJjW1KjqJ9eV0NxKXzMN6Oc4VizelIcDUFoGnteWnpf2GZSCA5Cm5l4NOkWpfJ0qpOLfBqEylNy
aAezEbZq1CyWNhrNfN8t5Jzm6Zlv0COjw/nS2SrSmSgjU/XgeupyKxZ0JBw5MuDOQqL7jxWRWtmx
+4CMu807/ZGmZDzk8Mk9Tux5YUQa0qDVkV6yQS1Dfdlp/50tF6N0QT4XTX/FDdkXuTdEdAgobF/m
R97YlapBk1bT0MVZ0uRno2dZNOnluiR9Fdq8RWHtfB3PhGyaYS7jpe6KCG6/CJMqaOLSlfPG1kao
tGhT1dlml9f2pCdD3DN2habpxmr54CCA2HEZjx3pjfLmckfSGqlibo3KeXU790umynmswpoQe7SM
dFcYCw4HUsAY6/ZmysZbyuEaFP5nkGBq5dVgVKq9B4Frq5IlP56orGJrLFa8nSuV1tNJVSbdprDu
JME4DTNXwwTaxAsXNDZh0bLLOs+pYl53lFj3YWL+Z6KHHYZJRlVBOHgMtDMLjOpzJ5RFrItYC05P
J+ZYpxX4ZlPoA9YEwkBakLAVnVCG2/t+MHs9kSqmaRBE/oj3uTDXOG0S5epMRgJ5t8SfT5J0b0jG
3unWA//sidvGRxvalrOqKnMwlIQE6zOc4Y0W1WnQk49p5m1tOhahQ10krb4rmm6XjE1M3fS+ZDe0
u6vaBJzkNEDI5jHP2GYomvc9kB1KmA7iahrbvD4uCgh1c0wqD5bhubhs+aUc2UdvnpxaDN/Ker4W
XluovJ6WiGn/dmw7u8GL8RVzw73uF1+1U6lSJ/OwXwa9S1gNRM0SVtx/1B33FG1pcDx7boJbiuyR
BXtHiTdOBzHjz0sVRJQVwb5KMqTyrjjRVdtutNeX1z4fjVqEbI5Hkqm2SRUn+b1Hlvu8ESIUydQo
EO0Chbn/jkFEr7Lxo0mC+yUTx+lSXgqKI6GXo7LyD91kDm2LCpWVY6cmx3bgUO8YmvdNgs5F3lzj
LNs3Ouk3rs53vXQb3OpdN0wumvqkOLClviOMnTnPpZHV7IjpJQ0dtmafZfS0SYODbflHL8dhypOT
2kPnvRR9OCT6bEbeYejHbY29eF6ScBHZgZTdbk6mc96hg03Y45zm2947NPaTRNHQdFTVgd7ncx8j
D4ecZ5eBS87yxORqLPOdKaPGLtGQtxezqy5y7TNleXE2C7NDpj/Pk/LEeUiRYNw6iW+8Mo15qy+T
bIzK3hUKiTbMivIdTHhf+ctd0CVnOncfqKZhq+nHIUWXXTp/ohkNKVyCs7SQ7tCN1oSjSMuwJwQ+
Ivkx+IwPo2W33gAwjyD3aPraV10PfjJJ2QWfx3uB8lSZxNThZPEnK9kI4aQuFfHb60UCEirGJVB6
LBrVkyL0GjHF+dQ91FPt4Cbji8wlNMSVucuL3kU+lkepTca4ZMP7JJgvITjcTH52Nw/0CrDbGWrZ
hcntUdJ3hyBbCHhhfy89ceqx9jSvcSw1eFmxZCZkpryw9XJb0oypAbOLfHaxGKqTFplr0bFO9XBG
Ur8PGe92bswmVVbp6VQ4AML6wnaWbRqPqz5oh7CS45EoSbUxDd4SCZ6qDO4W0RwKnLyzguzs5DlF
iDuZXJLERWnA/NUc4aaiKuF2DHuDp4gmk1AU11jRmsybKS0OZDaRzGEzxDFHIjT5rPyuD5tk3/Zw
0R3a+HOVK4jgJxC84q7vzsp+2tc82ZRVFw5o3rg82XhZN0IMabeuSIpQoDacSn9RYPs2zCf/Tua1
ORk8GtX18TDBGSzIdJqw1uyG2mRwy8Vt6YZtxuEwVz07S/gkjzJcf6TD7IeNzJzycr/fUrHguErt
uejT0zzhXbi0HCBrPl5wXh8Vw5zvaDa1O2y9K1r4H3KGnEoSV+3BF40qqegQcqsvatwHqqTofODV
geTIV3MBDlwH3Q6Qg1M1WhT2k8u+5HEhnFNWjLkKIColk81CWdBBBXpafdx01SzjZhr4x04zQMjW
ZHuvHGNOF3HZIP3RTDbZTsY71aVXbPqs16EWCVM+5AmO5pNiM7nlMj9fgz14jlYVfXkBiZTc9MSO
cRJMpxRAjHbedOQxfQiGMlNT31WxZ0NTOg1Iar4fJTqMKbsvyvEBFc196eiepxBRbDXsxWI+6mwM
F2uvpfN3vMZEebo4N60cVG2DAKBPD97aZTWkXigNZdBlCrU43SNOmzBI39c8WmYL8TwK5kNV72ae
JmHeZqWa0vpC10myXRp3y13PYyQ8suk03SOE8/2oCxG2ZDxDE7+yDPxrnouNV3vbgA0fJ7yIOEnq
T0XvmbAztY4CM39u5uXQgRuMC2ruk6Fi4Zykt3QKG5yg02xAODK6O2rqqrkotKZbHdDpaMrzx6wq
D3WwtCpr/SJavGxUg5xPNZflEZVFoDJtRbjomalOBi4suhnMOl9Oc8Cu+VxBMOsLyE9lvq8Ld9uI
YI7kvJxbE1xoPz+bHGojnmCu0hVggqc5jH3qNh425qjrvYtaJzRqHS430oxVNFY9hrA3yguueaJI
DUmC8pBbYjSJWdW0nzfzbPN969sRnKXfvP/CI3yjOV6k6Q+2nts8zb4VuPz663+dPFXNfKnN+P58
LZH5/ttZ/Wjede3jY3dyV79+cx3v11e/F3msRMavFR+vyJGvxTb/gTn53cY/R6sA04C4DIDh+s+8
yq9VFt9Zle/dnmgV+ZYgJgMfJGvuP6dVhP8WgRAj2cpmrKQ/EBrfiRVOgDqRwBQEQvoBBtLliVgB
HY76NABiRXJQe4Bj+Su8Cohyr1kVGHulcWAuCDMY6Dmr0nty1hAX/IjWHfgH8CHxMuTD13qdr+U6
P2BvgEX/zSgUiENYig9/o1fcjbUpnb0qQRHhLttM1dRs7VC1x8Ik3mkWQJx4ZocfjLd+7xVXtG66
xKByoVWQfLkqgCvAHQvAJZBZjCc0MZA+DUFx7E2mV7r2SOyNbRCJhdnd74/8o5XyABFgogTQXujV
yN40UWMGgSKb22ZLBw+yD8AJkfGaJVwkMD6/P976ve8rZaBeSEEkZgg0CkYYHIYX9pOez8SsWx7V
MrGQqmXmk8E2AH9c2ANk7gBQasjH5EizLS7zT78/+svTA6MTXwADT7gUnMPpWdufcXKZqcZ88QMO
jhuVUQp+LsoqmUa/P8rLPV1Hgfo0oPlhoYz4xAda+fkoU1VPlcCQewfVtkiBV/LDbrxrGP6DU/Pb
1cA4cFUJglEorOnlOE7D1FNkeDSkdwvjqq2KPxgBjjp844W9YC1gM+BLOQ+wz4Exfb6WrGvbZICY
HnWUeZ8cT2oRB0i3O41ytig6sCULp6JOT+2YA2nR9sO8KRI2n9kux+DtxVwedcMAZFEyLNXnmlP/
nZ8l6BNO/fbeQ3WSATod0xSCmE5qxeRIbjJezCacZbc41aT1YCG1AQBAg2Rc1BRYb1TUpBOQPweN
R69VsxlawIgNCx5ZIVF+VNdAEceTc5kP8KYbB5UEpr7BDS+XcMBgocvUT4O7QgcPqWzlUdsE2Crt
B9mREBoYpM6a8oroGZCj9rQ/qa4p+w8TSueY2QTnCvd9vWyIzSAzGyBtZSH3WuEpgYHDanQD5Jut
ADH5aBxrNSNTVyFtclwqMZsxjwa7YOCJdFJETQ5MUIPHXenN4gjQPMexnSqmITh3Vbcr2ezqkObJ
cCbF2J16gHxc1MxVtsRJI5MqrkQJyDNfenHpdUAJlcnsrls2QVPnFWMPqSzGQ7g0y3CLpoW/H1Jt
kqieObnJexEcT0HCpbIu4Md2Sg100MV4O7giuDSl1227ugJIRRqPqUbM6HJgeNuxxcRdq0muKF+W
g5fOWIaTz4B/SLuWP+i5pR8bSCGvuTdxyCGDYYgMohp4uLrjHyH5S68JTS1kwy5LkjD1kbukUNPx
ntg8iSbiDyZs5ezavZ/DAQlriE10N9Ws3waobZAqh8CCEWp/2AG85Ndz02TJtrasrfZ+gp1R4GJm
PnRcIYwSqRCcNb7hoiy6DWyCd1NM2m59HHTvG1v2KkXFsMTwv2E5NOk0+sqkKKjD3JZdrSYx9mNs
hnIo1iWuXMqIq3O+WK132iMecESUu0bhLoMzI3rZzVFNFgDEwhh8o0ldJWGVZfamNL3Jo8nrM2Wz
zJlDlfgTAh58mvZUenq+zfocTpHFZQkMPnP1we/luNWVdldkGNU0apqpxDF71GN4L601Cg0pk1xl
qNI3aV0tbSg8f77hqSNeHGR4WjZ9nvSQ4+qGnPBunDOFITW+MuPcBps0IOkJCip3l2J6XdshAcvU
3JGbDqu6SZvPkGZkf+TIXoa/rw6TBj4DHmH10P4rt5ymwM4izXlkroZxszKS73ovyuJ++QPP7P/I
NT8faW1/FgCQZo2dChiJK8ikNqJV9hJywYJsbRWm6nTW4TCGRRh6x19iwv9Hnm++QUiQv/4z8vxe
K/ob6LnW83xX9HwEuJNRDgdBEDgG3yU9kPNAuBGYSiiFfYY8AUZA4aWkAI8APmEKnb4hT/TWDwL5
RdqFBuCipP9XkCcU076IhV8VPckg2HIqKQGt8OXhGRcuZSqCIVrIqqwI18fLKhEgOcnI87K7yUcz
SB3AZbagKIhVWsATz4EBo0Rp3gdbskoQZBUjimWmEUmcO1qKBO/bVbSgoF6QkW0LDnIGA8EjKleJ
g65iRzLOIuLT9A5/UUJIUgebdpVH0lUoEatkUnrDGemAv0JTTQ9LlvKoTcujpcT3o65vvJaj2CzC
i/DSVVGlB5DJOvQZckBwLxwm22b2tIOUbWOH5ZOWyKoCo+wgl2Q+WfqM7dko6BkGvgX0mmYnB0ik
O5oEYdITqZZSHOsg72KOJ2+T11UFGWo6qYzis8RHU+S1/cUiIY4XTuyHMj2rJqCzczIcQ0m6r1LI
OjYuy+aNT9h42ubF6QTkmKoQrAM3fSibOs5I0KsmL44sg+AJYXfZAv1wZQi9n+cK2NPyA069BwYy
02gpuvHAb6pZNyhMEpFE48Kux6IwO4A0Y+iqzhxIxd1OGtQDaQ9IYuhttcWgDob1sPhhSvgQDYnc
srGhYSqpjCHBv8y99FBLfpLqaQclO6fY5Hs7iXwHJfwm7Hn7UPgTAJaZHHsN76Msa2PhyioEjk9u
mnH43BubhmKeSjgEMol0ky0KkRE4hDY7Y17FQxSIi7lv24OTdFEsaPIDL4BRygeZHQcsrcNq4I0q
u9RuqlrDOUy8bVWkVzYvKAAHt4E8qopIDorFNJy6ebrpy/wBFh67lSvxbR7NwDPp2Uo1M7/bF5rc
y7GtNuM4DxtaVceJDzR3MQbhXGSnuWDHxOQDUJsJjrIaugZpEZa22WCXR5LB0XPttB1ql4e4qRsg
dPJbm4He6IJtN5WPZelvWZkxsBlMyFbxzPikdCX2DQ1Oq3bZFzQ/zTL0rmsGkIm85KQdmkrlM35X
suSUNfoccbYPiNmKHkUlLkCqkvVx1rE5xMSNqtDZ9ULGaJmYi+cRlC3uxn1AizlMh2rnaHHtMvJh
6OwRAQQdDmaMiWxvAcBtKVAKIM0NkU7tSd3oa0TTrcU8jdrgoWDAlk+prZX1209tCnb2k6IAIb8f
w3rhmzkBkLsMOG4ZOfeKYgZl3Fy3OT2bSv04iIPkoNBnAwh4gEpksDUp8LG8QVFT+rftwvYN80Kq
U5AhzaZtAyWAPRuoX6gi1deTZCfWyetsylSQoi0ctEjkJZwc0HvLyWHQxsxOVLxSZPEsEMScqxnE
N5W7aZtUvVAOyS6mfcZ3QUKANyw1SG0jbEKZs9OxA0gjsvQQeFoqIt07BnKc0ag9A1Oaq0LnQOni
qgOnl9RhmYDpFw/+ytuObjqJgECeLQsNFxdEmDryBC1j2XnVKQNEGPXOJhtiOJwcxE9HkOCu2Hjl
j/JdOct9m03nWY6v264dThMgfSONcyAaCZ2BTq9SJXOOFLdya6EAAoTgJnYSXFmZ86upRqeLqPKo
tsX9UJk+znS6geysDYMxlTdtnfYAcjKQ4ECMC3uNZWTmsbxyOAvCrnT7om+SLVQVFBtU0M1QouPW
z1rIEp2MQdpy+7K3XTh6KBZ1L49rX3txikkPwG0E0JzQBWShFm9FPaFNNU+f+rGAgoBCVxEopJcZ
pD7x7FiltLRFVNB+X4KbBcVrANG0A7S4dGBy6ZdQ7uH8VR0/nqcBMCdOIYPydCSDttr5uK9icKSJ
kpTSU12j/sDbGph9x+FELU2WRg1kA0B00is9+/k2oc7ciKX/kCfZe4kgy27CvADRdL7JUbpN8RL1
9riotnw6rqE9gcUFJn+cIJVr9ZyHpfQvAZCGTSc+JawMYdt2WGdbUplP2cS0Itq74ti7GiCY2Jq9
M41UUJgB/H2XHmeMHSMNh6Mj4Sz2s8FRl5WxHYO7jtCjfPB3qW7i1luOBwtIFoClVy9RNjU7pk/9
5NAGR2IQcTmQPddtZCQoYQay6h6AP/NMEIGg2JxTuVzpMYhrogvlg5oNKh/e1n2y75dbSH7Cpjgm
QGmkfMvlB5bGEtT25TCxPi68DxV5l6anZZedV2lwYgkotQHIHCWSwKDfiTz9wPLhglXzxqN5HSLT
Xg8g3jMK5O0YZuYzrW9QPrqwxNm+xWJfYd0r4I22Mt1j0B856JBOVDIqvC5RGWiUWUr35cCDqFjl
y17aPe/b+2YVNllgSBisYmdnnD6Iqq5BR6mP6SqJpsLrIrTKpNUqmEpQTstVQg0ciKkYVFUfkc8e
qKwc1Fa7yq4Y8sF5FWIhjYeSFG8eobwDZNoh7U/KVbgl2XLCVinXJi1W4yrvStB5HRQGrLZ9SFYJ
2F/FYFN+JhxG7ebuNgC12AIgifNVQPYKEF5WSVmv4vK0yswZ6M35KjyPCKqXEtCi21WUHgs5Hreg
UxvQqxfQrTvQr6EEIs5Az6ZLu/NyQARj2YI8k7l50xeiiYtVCDf1DGmyJWWce3Tja65j6w8onJK5
CkfQ0sexZxEU/IC8Djp7vQruySq9s1WE72pG1dDqMYISqj0exysn2ee0CYxyoOGbub0sVlG/xCOU
Tq1Cfyub82yV/slaBJBBNcACVQFEDh/KtUxg9KHiZklsCKnRESqDIwoVBVw0KyUJRQbDAACLQt1B
neJHAnUI2cLOB6hLmNYCBTFCaGygZmFG9DB3i1AjVDM4kZySPts2UOWAljQGPg5CI9Q/WKiDgNKV
INRraUSK18qCtVyin8pLAvUTthFGFTQ7bgCDqqUnUGSxllvUYxH7awEGsD7gEdeSDFQcAZ1wxdZi
jYRSuBl9ZXelBqG8GTmkPlDcwVB+BqVSKVAKUPjB1hKQai0GEWtZSFqX4lD7UPVB16KRaS0fSaS+
CIy+52tdCdSX5N6YhBYEgWAtPfEmIMLcWo5iksTE/pcSFahVycT/Ye+6luvGse0XcQqRIF9JnqAs
y0n2C8vutsEAEoxg+Pq7KPdMS8dqnZr7PE9dapcEBoS9V+J0jRlwgU2kSfJ2/Kppq676TeDCTQpy
gHUQvfhLm8yBJD8pFDHVvN4sUMjkPqjueZTRsIlnDFQ0fJPTsE1YM20Sm6BQ99WmuYH2BhN/PzQB
TnCIcvgmz+mg00nXqbso9OAO4ybimTY5jy/R5c56j8ry5n/N37D8UmVuHpo31Zy733TwL37x380f
nHLM90EeAJwVADXRXP3V/MF1SgmTgDqplAzVNFq8v4gH+i8h8XMInFUyzumz7g+CTgKyArwDmkMB
yamvoDr9NwHzFyb/lqLzJXSwdX9UCaZQ4UPRCYrjBDpQnt/kCyloklFQ/2XIir3KJ5uE60x23ta2
POuQ/xr/uYIUd/UMef1rPB+qOkC8ivrsBEXWs2ZFMeY0YRzSiiWHCtOkYH3fHuUl9LKNAjtBCMwF
NwS5LNtUrM8AkYBasgIAowlkhz+VQNlm+8HFRb5G1m9VPOl0iYp2qe/eHvcJ0/kbWP594BPwOl0K
K/K8oonLxunSNIG57Yx754V+F8kC0PJaluqHbzS/42k6x5tMK+F5FtzMk20vy2xEH2Jb+gun+Ufm
5wmcf+u6Tpr8tiBDalO85saWwX3oAvkQmPxmdaO3Xwdpj4HnDTfVJscJl/CRzIsAvqf7eGjL7OLM
Q3qJvv96SAzEDGYv9Ir0lO3yag/IuvBIUgHyTkq79HEqgB9CEDPeq7k3l7TB/5NpECSk9VCaB6gG
z1zE7xMRU0NgIQE4w0xUJxMxt2DC2OqThIVdufOCTCWjB/A0VVW6y4xPYpfnQzxA3ZxIU4bvXOO5
25XK+cfiV+p9Xvltskyi+vL2hf2+IHmIlAMFcSW2ACzLl1OXCd6MNTTeiZWqvl69gSVGjRIc2prv
M0qqM9TVK0sFS5+FEqcrpVg1L8ebAku5bRwWZDiFOzM7shvAhl/UJch8ma1ooi0VOtKZSX8dIP88
K+V2My+nJW5SSiixgZAKkIEvB5/lWphShktiR6ijeTNlVzA7VhCJYaNWpl+uG+6Ga78aS4jKUeXc
rLxq/f3IARlEPKVQJ4w8b9O4qAag4FmPkz9JdQcePpzytINka1DqApiyUHFAx0EDieiXNcqs6O8t
DesFLH3ZXPeajBDzLj2FHGau2gyndL4JDmnb3OLkzb8OKmsg7hNrWB1qbsY/UkqHcgfgb/jWEtJW
e7qm0AdZXUOWMPdMPqALpVOU+VSV+7UbNaAQJ4+9SSE7AfnRLTH1Bwggy0w4HypkwAd+4IXFBccw
FUCbBkJ06GH0e4DM+trziXKRDLOwikvhVeQQFHqy0cLSpk3CRps5rqopddC3ldDrrV6jodsZpG6j
jmeHsu6uSjOoe38uGTCDzNtUEHyNmvVyLE3+fV4GFLe0NMVjJgnEQllTdiSCV6H7XjndfNBlOYP2
C/zhkQ7Gp0eAngswHR6MflyOZfaRaN//yIoROI0ICqjg+mBh4toFAAO9YchQrQfQKrlZSEhD84y9
m8H/zAfAWynWUyvBxAioPQqUteY+71rD4mrpAON5HUvZrpuW1kKYtXjDRYcK1avqqtmbrihURPs5
XeOwR6MdsSVVXtx4uvd3RPPOS/AzGK1stCYmw0wufeUTFNKs094Bl06+otFax+MibEUjB3IoTwKa
Q16oV9Ls1MDRbzRBH4pdWQ7zGkEOhz63QxcYxmLjibKMbpQRkdC04A4WkZKH/Ila6jeWqdr4JuU4
feg2Dqp+oqPqjZmiowVJ1YqFXQ/5KD6PTyRW6XTwcdmYre6J5JrD1o2xl05oZoSpug9D3wQPyukw
vaKiCz+hrfj4tBf9D96HXwdVDwft+8/o/nNL89/4/n9+8e8Kj0ug8BLJLj6h0scW9wzexyYOMWMI
GVQI085/KjxEK0Dn8VTFKWx+im7b7r+lJfCn+tv/DYD7Q3UPL9d/U+CBnX+xyfpcQhLghyJgkKug
3HvahJ8VQ2vJxYyKi2+WnRpnKYWWsOXtu6rvlp/KZRVk6Kg98l7cmyYcPi8GDdk0tks0ezPIVXSO
h4Kq4sCo9iI3r2uy+s07L2MErLUBej2nn1BEXJTF/GnJmvYS0EcWFx7tdmriwdHTdQkOOrCf/HQJ
9rmV3m6usUW3aMGilodD3OT0O03lpWm33keAHB6V+QnW707BELLTmT6uNvxoOznGjSrDS2M0i4tl
miKSs3nvoYeOjQTS1Qfv8yG4bTuB3nhOx1ikrNgVYrzJ6CiusGnXF3ojAFO/wC35zZ1e9Eeot5r7
sdXFvgtIvRvNamPGGqBgkijgYXDDOBZm8bIAt0TnfpOu5LODmCdy+XhTV/OfQdkB5jLjw1r76bGz
ULKlEkhokbPv2Mv+6IuKRE01/XC9LGNazY92FgAqGgigC3SxGUxPMZVDFQ0esRA+anvk4IPrYbwP
OjtGuYIfaIaXAWgSSo+WbiYsIrrjUulNn2zbXZ3mH5s1/2qmPL8dirRJhjSwF1QFZTTWDvRtWcH/
sqQUMPmaXaHY0Du2kjXmdP4TmjogSF1BEl/lIU4+SFm0jw51adKveWmLw7jmR2uXvW5UHbWtgGuo
UOHdNA9DVLi5jb2wG8Gu4NTpR9ns+9r/OKVzerPYekk0nGMx2TZagNiRqGcIbC2q8mWti8PUDgBZ
CvE1tw0A2zkMkirIGqDOmxFhCJsY2zLwKcFd1DU8x5mDEhG7+YT6NV/u0GQVsEcF2YXxZhnpFH9F
5yO5yCuIHwuGQ8PTXRPxqpujljj8lXrFsTgSPPB2QowT/6Y7eLXS2f3UpXkXoGkGgjHunKhuB1pY
PCgQ2zaYP9rV3udk+QbDgI85OFyYzH0MAwbN56IuWlHgCOPuk/PZV8ZGWHJk1sHO5YZIG2iSHKw7
nzFd1sclg+45g74imtr0u8Z5QYtWx1AbXsk6LGNixzGWRXaYUB8nU7nUR1UHYpcORXFpdMnjeW7a
fZjP5KYcOgnTinWgxgVuFsB/LYnb436XqPWmMGl5II5L4OGFKmA8Q5+DMwP3cy063sVLv4a3Y7pA
yKFFeej7od01fkZuoJ6noAVhaGvzwNzbEPRYAXIw9vV6vTaLjYtZ3q+bQWHpAPOzYAOis9GPlsV9
8kRbvG9rKHAbZos/p9ayXdHlw42k9R9ap140he1VWZPlMLAJ+0RnSZh03oUBrIyjOviJ4iNqlsOM
OmeOcjfCOBDbcq1v4BC4ZQ0f3hXVmN/IgkAQS1EirNDwE4Y6LueqT8wauiQYPHo5+GUbgxZ6nMLu
slIBxCi0tQd/O++p5wF/EsNlNTXQSI+DSEhmrqnxfvj+WEUB01/MsKhkHrDq0vUAQK+k28k7a7NP
c1BvJijj1hMf0w58CAscSILlwQuA+ja2mY5qgshnYflXMC8tAGIq4rZGYYYXDd9Lf/DLrtyojA/V
MOo4LyFspj42roB/4WsIvm06QAuTYoq5KvaroT1oYdAspsOVhs0GJTNfQFgxG3WdGqOtBLtSFQHM
JRf8mHcPFr8UjZ4d4AIYhkPbDTW0cO7YuH5zU2Q3xWT8gz9v6mPXHpXsimSB6sSEK3SxJbhe6CDx
KsR7mDk+rfCrTQ4ejzHMhjgMZneTKnafGtxT48QSl1TDvQDIPWV63LUTIOTG16jarVHX6wSiAMLZ
Yw8nCMAYh01Qw7kZzID5UqhX4OeDvlfd5rqBQc5412uPZaK6FG3BThuu4tDwnzIdv3cDKNmwFxfD
MnV7PtXw5bnm6JjoktIsCanyQ4bEuH2lyitAyS5y+lD57ENuyy9VRtylR4t9NlxyMBYu6NrYLViq
od/CJWr98FhTCpJEoH/Pvw95/nF14Q8HNm+nB8ETPoWPaQulMsyNDQxjVH6fmKwunLD1tQUIbK2E
J1anf07eXEWUywc5D3HL2EVRQOJi6ft81OA50tbFkxrvZuATA8uaRGk1RALmEA0jSUx71W62jOrD
ColaTFCfHzFVvshKeclaQLif17e6b2H91NUfGZTgsWNBdm9VcyttTj6UYujjUNtrSMJczPuAPEIy
/qimFvLvwdK7muX+JosJY+cyMIZTGR6JaEZo60HvY2vAcbDA/qj7/qsvmI5V2RTwoM4A+5VIhsX/
tOIAjKox+5babLNg9VfBVC0xAbF8bcl0LPrlUvsNHEuj7btItzmoSk/Kz/VSVe+qFYI2AERfWNZP
MczPXwlE+iYC5Owdqa2mpJ058G1Tfhi1Lw8QJL3Hzh7gZAEDOPF0uKgq+g4s3ZemszUIcvqu10DL
7WrEL4Tpf6XxZmWHqASd+D+Xxs+TuJ6Xxn/94t+lMTIjaBiECpLYXwKXf5fGiFjhEHYr9p9/+Qv7
BMCJwvdXzodU8ONBgf13aUz/BUAUPh0IY3xo14Dv/TelMczxv5XG1BcK3v0NgYCh/QR/IBWULumY
QREdZCH8utzbY7v/QQpQ/SFAhjiHcynBydLBKz6omKm5uKS6hMPbzgaVh1WHIpyDWBC4quCpIDs1
T2Aih6XeZayddmEakAN22s8yF2Vcp+6jzWWO83lladx2XR+vbL0gIkRzWYQ7SAHgXC/gfLFyGG61
senOd+EcrTmQA1IZFS+WyUOFegyeuRmHCPVC4FDZGJEMVdm0iBw0sCKJDqy70H7KEvTkkCI37bRX
IciPuvJMhGqhjYeZZdE4ez/rCfRpGjoQFMPo9oVm4IRbV0Wq1j87E+p9tkK7Nmx2Fs2nAb7flB7X
qqa3eWu/TbOCoA42MlC0edKlxbW2YR2nvPMjuYr0uvUBMMEH4i6ANy/guCHVy4KSR8Egf1bLBPBD
qNu+YX1SBCBkeyFQZOAgv8ps/2PtO3YsWGhuvKz6Vhdjvaur3iZzPemrKnB7ysGIKPZVVsV8MKXl
GRh+jbEbBeoUKDbqbdnuvRwHZsFFcwxm70s3r396sHrG1hbHSqtiN8F5vKdUfIPi/yubBYz7Og12
0vaXAQwcwG6zPAIB+90s9scy4n1CqNXDdQ5Tly3uiITUNvczwHSuvtMAgw50dfVlzUILSgpOYENM
LGxxA+nsozX9EBcNxAhQ2cAbNN7atvI/ZiOHcbTowqjJvI8dhfhodLiTCjhMV9NHdHJd4hNAKDzU
YzJkOJiCyQlAHaRMoKZGWfIpqIN7j/kHL9TXlS8/w/L/tS2Ke+2PX9UkPkld6qOf19BJoJ2MckQN
PDQtA13q5/xzPzferi3gg5Jl+IlCrJQAJ/6M3k3u1xWFtEQBhNZjhquyX0FI+rDQ+dMDsVm1d2Xl
oKr1GjgYZxxBNoP1etHw8fVivuK2yOMMljXU5uHXkmTf/LrG37L8OJlZRRUf89ijUx+NU+Xvmnx6
78jqx800B/eBJ9EoMqQMSN7mkTHl965thgPFORO1/vTNrgHZm4V9mAb5wWaop9phbXZTY66FAvoG
tyPgQoEOihFkkmogrDfeGtZ7I5YP49YYrKaDgAUKJcO2lYnTNPFqvWsG+q5104ec8cRO5qjTtIpY
Sz6neXiVMt7cFnLZh7CIZlHgJr0zE4GNcSt9/WD+tKrZj6opRAle1ahmUhDmOWpmD5rvWKKK9sp8
iae+miBjqCG7LVGJ+FvZbbcCvNtKceGZw/BUnc9boc63kl3xyr/utzIeuwZMkltp76+lPDZbuW+2
wr8blNuvhYO8NgAoJnq0B80qj7JU5GbIp3Zfbm1EuDUUfMjlzm1NhtBphd/PDz1bRlQemQH/rZF5
gMrUC8mDZuq73tqWeWtgoGFYH8etqfFKtDepXZGBsLU8dGt+RnRBOl8+NVtbRNAfBVujVKJj4kV/
UW0tVLb1Uuip1l7YX+j2/47pDcFiYjM2/PMx/e/gxudH9F+/9O8jOvwXQdZZCOYPbGKAA/U/6BX4
SelzHJkkQDEn1fZPf5/RUJ5uhh6A2zBUoWD4W5/qIZ8IxAriaPC7OKXhrvpvzuhT8AquE/CgIErh
jeKBejrBn4FXYSYGRJGMQVIMkl+X86R2TGTukA4mvAyg7o+ePaFX+MkTBu9JtQ1TF5E+HFKSqy1M
5zl1aECmk7XBgHA23K64NDgNRgcwqB+wCBt2FfIUqkfeygh60nFPxpBdZn5RRmFbEkhTimbfllqc
YRYhBn7GlGyXBV8YSCFc0MZayZPLYgDmOVoAPAcP3t6ewmSLLc+/CLrFnXkE54YCbPn8CSjREVYb
DJVniLJZ3FhDD2KQSjDAuX7maW+X/TcB9HRbCrMPcmYF1xv++3IsFhRVmI6Bn6w1cfeoBcFs9DmN
V+7Y3irtPYDkkQmEH3SHbBma9HJA7s1a/7VR/DMX9TLY6K8rYVgCBDDu7zLobqmXLHSFShY9qfcl
KRABNIviIlx7dtQmDYA7wtDBswVIkMUlootqj4CZ7b0YubhsFlXvAYngEB1MjU4ylO5hNS07MxF+
XxAcC9YH0MUR9UTUScm61q4oYYxVyQSQbN/ghEsydKlRC3Y57vKU/Gp0/vHBbH/v5A0hpgQvCA4U
hNZsIPbz2TBZbQXOYpVUqyXHtBXw/3NnQEFIGqduTCHQzr3DyMSQvD05XjK0T28EI2Pih2jzYG87
vVPatBZ7A0bufRVLQ2BY1sCA3h6FQtbx+w2C90TmFoPNZtvnnt+g78muETxVCU4pez2ycb2fjPBg
exq9W1ZQ+aXX9bpv5wImoKqAaBlI8HjX+1AZzmS6CAAmn1sWr0zGALldeOZCwk24ba/Pr6nX5Soy
PapEmAyj6oHvRrhC99AViju/ArBrqiyEYNDLD5YIJPQE7guaEwOBbdrsuevRyWO3v5xo6yXNvOh3
IyrYw5lHt73707mBFg28LXx0kvOTyyQ1YNYQSH7iuwbFyorqYsrgyipCxvcD23APv51vqznojxwQ
315Z1nxUExk/NP1YX719Oa/NVIaTB69RMTght33t2VFR5ispBsRbJaH05isBlz3CWwogzTxYdvk4
VO81G3skv4zZ49sjn8grfk1VJinzYVtk2M5OHoRfb4lVcwV4EME5MVQ0EJyUDRhKgS4LFD7+wXMz
RBblcrUKWn3ScP0nsls+y0YW789czWsL5/nVnDwIQ2jqjOlV0g5cxjltoKVYvTFe/UrvAgLrHzR1
Y0KW2YtAJRQ78Ashkr0UEt3GaoTLHjkMqK/9LHn7yl6d1lL4YUDpJjg62e1HoIjolluk4wS03WcB
H+/nqkxv+Gp+psD2kpAu56zAr5xmYL62jYQAiAhOW3xoueu69DBHaxMucYqr2tU0h33SkfbM7Z0b
6kRKsYhFj/mEoQgCxZKhxRFCtP3Zazbv3n6Qr47kw0sEpQhKt1O/8Qg3u8AxgBwstyC0TIL2ZtPA
9xCKBmdu6hVzGZY3yErkwAuCqM+T/ZE0CP4IzAo/LprQaNSDvLRFzw/aG9urxc+6o5snFD40E7Fi
aXDVNdl4bO3Sxn3r2aNNAShnJV9iWKL9m7Fcsv/H0+Bw2W1nBFRFp7ul57fOdxa7JW38EFoACPcZ
kMKEtrM8vv3gXzt9MZPkBmlRzKuTVxxC0eX5yAmDxxvkP/KX6q8h6cYrP6y7Pczo9eXb4722lHEE
YosVXOLbISdnoF4AQuWQB+BeqAKuDUUSwjzmc+fNS0XWr/2LC9wTKooQfPHJO1aVQCIXxTDrSvtL
64IwyUOeI2at7BBlAQ11B0AFbWLObyrB61uIjc+lBby2OTy/hpNCY+a9Uog8U0kuoQUzfRbsIYKt
DtkkSVyi/Ac7yoozR9irz1cS2Di2Sc5Pq32JuCLrYefD+4SW3ojaXCwor86M8tpyhYcPfx6MPiz0
J/secKeqEQq3VhgSHIIaemSioaZXIEH+H/MFoA3aJbJFLmzFzrMzkGRLPc8a91NmoEzbQYuIVTw8
M8qrq+DZKNtTfTZKA1Ji6HqMUjjBdmTq2huBUW76grfJOA3jxdt39dQGnBYaPMCC24S0iIE+eYCO
GgKwBkXvUAOOgb2gu816pAbNTdDs+MTag2mW4TiU1XTT1gU826OpzrzE16aKgGSRicBHuyK2h/Ls
pgdEvdAc9EhCEQ5wGLVViPxa8zN72WuP9vko2yp5NkpaOc9ygrO7aKf+IoRBIKJdodH+pjTuId44
8yrpa1UTeglg3wp1JpUnA/ZzxWjtYennpu0uR1q6L2UZpheTt4oLATN93wUUlBgY6MhCancZhLA9
kYaED4tHxrh0FB5qPvsgcmrvDtSi+SbKKTwY5sYzD4e90i7CDisph6hlK5C3hfbs6ZQdWoESKRhJ
v+Y9QoAC+akIkJBYgbE6NJO9y/L8e5BBLLhKOFl0Tq6hiVh2M3OInwugS8iIb7+28PV/KyFrhNld
4NSsaHExctlAvCXC703o0zMb7CtvFQIcgfYJq0YAxnh53SZEkhcsXEEyT3q8QkbUuk/brIyhJqC3
dZD++fZ6eeWdAiFgDPpxQSiwmpfD+STtyOzZIOGs0Zd5o1niAAcixlXGfW+brx0Kiz24BbJ/e+BX
1sgWi4MwYokeGt/ueTlwPy+eB3AcjFzeoi8tCnqJMOtzOTavjsKwCKGvgXb+dBSFdI516UwA893m
FmT2J28hW3j7Vl7bc6ANhjB1k3DhSw0nD9H0fFx8indWibKGhsalh85uuVYkKHeYoOrLqkZ2N41e
hdAGpBZPBVbCmYt4bcI/v4iTegMeR/CXVsPoUc/lp2HNO8QAMg/xyisa0AXzl9APFu6qb57ZrD7I
I67sDgivBgteqeFct/zqowfxFkDSiVrwtONDf8V9sBtB0gLtuvFYLq7KzP/+9l2/uswlrBEb7sfw
6E/KkZ6t+Vh5FKfYNJcHEWZ+IkW77tpU9LduWg+NEewiJ2F9ABRid7ks0tugXsA0Ow+nnkBL49c/
6lTvnCmTTGbqUEMpspPrbC/ylJOD17by09uXTV99WdLf4qIAfz6Bos93pyyHlAeFp0rCetDfATlk
B0hw1Q7yJcTdLmV1nOTk4t5JqGo4KB74zheQcEF+Ztqw7Zg/OS9RApBNwrpV7eRkvxn8AZkYFNAJ
mgKzU9qvr/KJlhdsMN6t19lsz1ukfFReVR1MC4df0W8RyyzFM0ZcGXxIpLnY8n5QBgp/P/uaQMPV
d3CZQlsLioXetSHEciQPirvczxGelwWpO6MPf22yQTsJ7BnbEfRTJ9NgkdAKV0JiG5trDrmRyi5I
mvpn9uZXXxv+Oj7AB4NpQP2TNQZnWosvuRRYY8bxaKQ1otZGB3eqSidQi3o+zKAoEeRWyEdSCb3n
ZJx3Tuv+/dsTaNsdX761J9gcKVLg6QLw3C93T5Q2UDGH6OAC2iBzFl6ZXacysy+G5lyY0+8nBIbi
sBmxDeT/raCaisYbwwqJIWQC4dRPOPdhiHfzDB8Q3NC7kpPiehyIqr6q0oFIevtOt6Li9E7hbIJ/
CQBXEIqTogPSnYCB5AS+VS2fAr9CWGNQqQgYMTtmBukI+ABCfqaIfO3pAnLw4TwKsTufpmQ1o8yl
DkuVZN04J0G9hnu5uh8lq+ZzbpvfNwKBfhmQIoM9C6L8rRx4VqYEZm7CfsRQnuqbC+cmkhAwbNdk
XBHHO3UCdk93ZXLCPyylZQfnZ8XN5El+//Zjpq8+502dHECaATvJyQpiQymqSgLUnmdV7ZFrKt5N
CEfdVSUiqMKqhr9ngirdb/ppn066PSi/aWDIVf3e5dh6u4mZq1r1fQIuv7wSYjaxbNLp3ZnrZK/M
B2AM+DoBZv2mxXj5wIZe4uuf8A4nyHeSiNeiPXvvTwZGeoAgyMtodAX2nZo/Fs0Rl98NQbvEkBPM
M/h0a1UMILU5U8u8tkTQj27fNkGj/6TQfv4Sc9DaoR9C8pd6q39JKwKZE9KT/qQYMWnw/QGge5V3
01Y6OzN/XpupUJM/WfPgW35CZJ5Nn45lc+MQjZbkKyhhzWS9R8f1J2zAwZm977eRUKbhm6QSMWsQ
AYPSe/ncEcM6dW42YSKYQRIAKcYHwMQGftalPbP8trDEl2v+aawtTRF2SHyKYpsDz+4KUlpovAKN
+HxX8AF4lflW5m35A6HN6Bq33Llb5N6GoOlH4l/Lop6RVyXSj/hcwp1Hqj6Leo6M5Sinnfvq4ecP
RlflZUhGHFOiWwuIjgfZPTLkP/MklUOhD6R14lu+4nHG85rCGM50zW6DRUNlw1TeTTutSPcAwIG9
2/RK33rtvDWmq7FIH6l7eIMRwD7f1UPR293bk/630217HsAjEfTDQxSyJ8eOX4luQj0VQnrZsZ0p
ERngzWV9ZpRXnzrKVwD0aDtQy7586mFehqLLO7zhYrZJB24q9nz2EC60O7On/14wbzf0bKjtUp69
YFt1GXipNkyaYqZXHtSxcQ0nK3LhEAK+SjXupW6m2A0OX/gohm+8N+f6j21jfXGuoPnYSi94LrB0
8c3Xl5cgxynNkFwCQdTa0WRhCr53hMk21zRFIN/b7297P7+PpWDC3T5Qitbu5VjwS7atLXC7fe1l
R98pd2H8qok9bSjWKzyg2p96HDRBixAFz5wpFn7nrbZ7pXitW3gTbvhkb+9qbYdeIYABW6q9K1zf
7aYQG2kyqzmDbTwbkN0zwGTZKe/oFW6IZwSr7V3HlgNILgpFtWSf3n4mrz5/GCqRhbnZa07BhJXU
JRLoijAZoGb5vDCzfid9hshoJNYd/CqEN//tAX874LaHgD0SAaz4nh49LZnKdNDOLJjeLgztvmyy
VUPhM3+rcdpfTk1d7efBW86sqd9OhpNBT2aZ1y8Ixcnw5uH9769oYJYb1SvzDtbFFbYJGnxcx8Ls
61VWydu3Czb6lVkHFQTUGviYNHQZJ7tGatk6m1QESZjBhZGkZZXdwTWH0JYWedvgeAKO1Hs9o+dA
izh7bQKGenkXODI/IhCvfLRtBjgJS08d1zpA5WV9r4WrEB5b8MerdTm4+HaTaXkIs9qpXreXJmQZ
hTRY24uVmRbJzx43sd/3iENowmlY4lwuRX5YIWgkMUspPj2BlmHF1z7qoo1hYfEakObdY1OheQLn
JKdyN+LbLci8l6FGUE+BOKS6nUSNbLB2gnSoCZDj1AcQ7y7cTtfwvXZRVfJVxpVGeEcCss3cWiRp
1pBczNUHgnhJ1AiDapAR42bEemsoHPcNkc0f8Ci5e4OAK6QY+r0PA4/x1BdEjyzv1nE12U4ThAR1
xN6wbOxumFLkng6dQYi78B2E/pteBIk6dXPnI+4S0VF1h/CKiqccTojVPcIKOXxZtKrwRZegm+5X
Ry0CZiALgNKs/zMD72XiaV2qC94RrNB1NEXi+togvGgsizouV5n3u95l1oApRJ8DZWMJaAPJWe/X
SXtoBiicD9Qv8WGjDLFMN55H6u8zmUP4jbjm8GZAIhH7mPYu4gWS/hWI2HWfLRPxYyuK7M4LS4QA
drA7vp8WBddnmJUZRZioZH2E6PKbLQbtjyU32TekPlbvw6b0HhoHmzoQSGjo4qF0BKmhkykfNVtv
aOXBiaDrhT1AK5l9DoDLfOisCT7VhvVhPPKlxmccKrjCkObmKXNo1wEBoyGtlt24pY72GW4gsiLA
l6GawC8/9APBNh2AoL3ktoSaUuPrAZduXP+YsoV+U13tqgfxFHbKYJz/XD5FoEIYpMHnabGqnR8A
Gbx0LRJT21G2CnLPadOpmStTQ4tvQpLiIwIw/Kxwi+bTDvXkiMzzp0jWIexmSF22pNbCnxHDnz8F
uKZPYa5dXXXfyZbwashA33tb6iv20w6mly0LtnmKhXXltNzBEYPAb2RMYl6HqXdDF4SwYJ5swbJ8
y5gNnLLBrqoK2E/TPKgQ4MH7dtjBmcsfcr6YGUcKclqjSfPlw/YxWNiQy/4dXxpEq+u87ybkXKoA
WW4+72FwQALnB8qXwYuALKZLsnaZvucZIvNB4OQUIuA2X5Petm6KGCYI6Lia8+MyUvND+5Z/6zxu
d/06ID5NAAx+7F3bmiNhtr8G+bfwSzNxaSNbI4QVsSmmpHskCyEzF+In0GBl18EILRcf+UvVQD95
mDNNjM0G2VSeni3ihiBERWJbhxj6EiF08EEP4gO0yd5j2wtMbI/PBb7A1Ds4E0i4BvezR2AC6crs
M748RTUMP339sZr6/2PvPLLjxrZt2yLkgDfFH54RQe9EVTAkSoL3Hr16bfgd+/OEUskgSJFK5c1X
+begUkqJAHBwzjZrzwXamBEn5RtbVv2108bhIRSOLNh86OHOckswYTnq53bmjLrF/DIk3t1YUj9Y
pW42eOvYCuITw6gAl8aBL9HW0oc1iXL8UbV89aw0UvryIW9QPy01c3zUyjA4rTFyKXFMGYuzir8K
icobmZKIFL/d0DCz5wxe56c+HVD/IOA0GBNsx3Bm2mH7VVU6ZVx4smvuw1zOPzZZ2UizXlaietkO
tZHP7aw3dq7egbhq9RbdNO+9Xwf0MpB98hFikRanarkAbgYkJ+41BXOCscsXqKqRgR1OmP8KJoVg
UiPvODpwX1j0Pber/BPo8v0fPQkm0alB86QPBLncVAly/5xpQDApZnU1omxaiaQrhAU/BJNoIqn7
w5IXYRGdY5GI/xj31f7gf4QcwqYaQ+jEsNPf0UuK2ON5VCpT96OPSzPcILebVFZs2Yqp9MfSQkmo
mXVtcmvk5Yejh3Lx/f92zHB5WV5k6NWCa2NoNBlUKsHPQ9/SVSrHIQhABG7HW9tDg04HyLsqujhf
Z1n7ENg4rsyMps2XblZLHGdxtSlz1Z9LHan8kCU6CqYivCqbAq0ANi5ru9D9LwN9i00ZxyCcIuTS
bgr7bwDARjuYsYa37+KVAJq7oOjA4yeEZgjk+V24nif5OVSPRWHE/YWLxdIMwsAAAy111qSi6Q4U
A5YdlhOiyC9U/I805zAU2cO5tPUPgzpW67d/1Guv7/g3TcK7sktt39BTadE0sQZzw2HazH9PL/Ey
fuXG6fWRNSi0yKaZC4MsRlhTAWTWQtoz176NYi2d95K2L412B8PuyqjKd2q5LzMDrmmSf1LY1ElH
xY0fJYddoee+iVBwQbXPF0db4pEameWCPm6y71gk773el5kvV7ShaFGJVyAqTq5oSGBWLMlyF5aM
SNFrPGPRK2m/76Eezll8lAsCNV/5oF+W6VBbqzH1r+zKLm7TzDGWY5vgy+j5kF7Lzt28/ZoPtzv9
TI9/3CRXTkpUh/HgS5z0XncbRY19AlfMncVdqO0VBiaY2xvre2P0goVbZvluYC0wacFZzKExbqQi
bjdZNWhzfBQSCpk2RLE4cK8DXCxPRqN5CKQRZu2Y+wujcaJ12wXtNpBCZQMw9jotWwPKfautsyau
12Goq9hSyoBO46ZZlCMjTGFUjRlw7Nu37/zVBU51W2bdAT82Jlkz6mVYwyYLPGX+exviTzUSULzz
eF999UcXmWyCPZ88MMJMWgSQoGY+hU202rJx1uRN/l4azgHyYsO1kYvzh2E19dBfP1rYkObb3pPY
J4iLjXmvqcO2tdPsJtBKdU9vMFzZSVaeOQYuNB4DGJumGcIVtl7putcD7dvbj9d+7TujviZ8E0xU
YFPPDUmu1doqsTVsIvI+bGxCpj7RjiJPd51OTCb3Oj1MchMsOJxCvQwzGURu2ozlKg6VkGTBMJVi
Y+dKSqnIZxJKE5XXuY6KxV00NS4aWsTI5qyxw/SxsdS0Yjp6JDJpSopYiHSkvl4AxwcvwHQt15Vc
SraGybTanNmQMEEq1qXMghgJOJjMP/WjqGI0Tq3ECLbhFNcYr0HErHVPY7DXCNtH02w6AIMUVeK5
FbShO7OtSKXjGgCBLofGSZeFZzcjs2lhTnTpK4iF/FankWXhtbdMjSKWsS0zGC0bbRPGgj7EyaIc
CLtnHRogBpjH0ShXTRrpl7rSnHkmll85K7hcW14BUB3udJTOVXLnby0gXrw6GRQvGe1vHHyCahcX
LRuxH0jKphtqhrd87zTjl2LigBeLOzeldvjUtG25dUI532sh9qvQaCT5VLKy3oEBW8BDCEO1N2DN
ehWjsr5HhF/o0qnbggaYm7lzk0vfjDbM31k0L79JSlgQR6gqCBz5VGRWRONo9r7qUiMMrJ0up+Ze
Ubz45O2l+bKri2W1YJrQ+HEsGruTPY/UNe1xvnQXalNWy7ou/aUZ68q+pEpxVeo1mjN0I/hGYear
ggbB+6qgCxmlw2oEUbd2pVRZUq72NmDD8nlkjercZDBiSybXznBGqBZZrV4aVfFuG/6VMtOznz7Z
tToOZRBkLcdI5HpMwxURKZketlCyTCKUFpxvAIQbnkXCqYoQeWZ5ur4oja5moXt4ECYB3p9+DidZ
7aNyjY+vv85Env72Q36tCEuHC6GZkNfSgpoEEDnDpWVaFu4iLB2bOn4WbRJM6u5tZ+zu4zZQz5Hr
R0zjFfqprQZOvkgVaMfv/IpXVhS+KgjXaWLoFnyr56c90CIG/EnmF8IzZw0nGSmRAnc8z3Xj1HQa
8NpQps90DM1OEnNQ7+qqD/ikVJvmast4Z9t8tjIc0t7+XS/PBcJry1DpHio6raZJybQzXQoxqsBe
qJ11V8RJM+8p++yM2L06XOm/adSfxgiiu/PzwbP5p//7P5/KY3/073YK4l/9SKRsQTly2AlofyCn
O5o8sxymvFk31DfJtciXWF0/Ein1D1Wh3I2EEjQeAgYxFPIjkVL/sAEdkWQhDSP/YVjl7yRSfDDT
kx15NSkjmY6QodBve76IR8BJzaB3xqLronRdVwyPSqotzaukvc5V9y5L9WWTA5Ltiuo0QqE4T+Lw
c8HHN+tr05nnUBQXng6OTW7lj3HW7eSk24eKzTcXZ/onjPtcxkpgKFBusShNSCrCi77d1Ga+Au2Q
L3u7kdZVKZ8Uhbbso+i86WjPwrG508tQm7slFQLFaM9VM9JhjtXph4Cy00K2ug9UocxFo9ruinjr
Ww82GfRjZZ73itpe64EeXORylT/WvbTJPQlAtKdsqwbwExLufoU0AOoQRDkYcnjfeNJQbPwKGFQv
IAuUvuslRUaEChAYWoFi8AWUoYTOoApMg3kANhzYDa0Tfkz6rmOUWn1wo7qdZbQBL2l2G/deB7mj
FSAIPTCwd4mgQ+RQIhSBi2CYdZj3ECQkgZJIYUrIAi6BJuuuhTbBOBzu8hj5LQfDFAa91cfMxVun
FZgKvBPYdnu/OckG2950AmchC7BFaaO41QTsAuVLMZfH+sMoN/KHkmGueV4m+1hAMkyBy8jhZrAf
+ReBQGlUSvboMw68pEJ7xpjJudMrxLB180B/ItiI4t7cEHAOVWA6qMKFcwNyR1q7FJEFzGOA6tFD
95AF5iMY8B9sIX+0Q7IdYv3E0SvmyYwrgFuwZjLrSy6gIRlWyJ3AiPQqQBFboEVyARmRBG6Ex9Ot
raK7bscRJHbmK6BGpFpm+Dp3oTER8QFerHfUKbqFnXfmvPQTgC+ZirVytPaVQtt6or7eDFq/tGxv
WwcMuhdJsQOXb+zyUi044/BkzQYczhOsATYp0zxAnbgB82ufdBudCialr6+658uoKKtgrWaWvPIM
vV/2jJLN7cb45MsQzwN5Uyhs9Ug1vYzVYl4MhZftQpfRyhrNIIIPG/yxb691/7qJLqqQjM1aEYGd
G1G20Ichn2u1q85McrkuqB4ku9z4vnRmOS5j+LFkzGMq9UV6Tt371NBHoB9BOqNUC3MJCy2NU1tv
Pzm9PJeyi1JyrpWmXNTluIzzZh9bdw7ydtWr17riXoSOi46195dZ2F9VlrIfwH3PXU/YlBY7o/lq
G+2qhMIeYEbrDBQQXP+LVxX70sNCPq2DE3morhJ8pC4iOdprYPNnBS6kS6bYkVDl8TCXUIGcYazU
z0WVFXpP6MI/l1LjIhpwwuwgazGlXWEOP2gVXKe6xdxYOvGD0tg7UrCrh1DaSVY53niy8piXBuT4
ULtxPfVjXYf3Wt/0M8eg/OrEj6N5m/fRqdKoa1ibyyFqwM/06s2ghZ+lRF1Glb5Q9HSHidxSzrm4
tqz5iPpoWI5DeOoEBsgwdaHV2oLN15/LuZPBhGxPhpIpr4j6eSNL29pO15bRusvcSZx1YOAhz3j7
AgHqVxW+0W2ZjTdIe+wbIxrosLPFY6gWbSPH/BCGJplnoSiLsGPAIY8yuk9qSYei0D7UDCyByUzk
OVbx2ayI03bmh+21TbHZLstTIK0KI1bJ2rYr5czLtGjuWhWzA2ESzeyiuE/b8bo3JQlcBq6sZglw
iI6ps47syKc1ZWYXnhHuMon7KHLl0upHe27iioZxinIWlrbHKKd/axnZOLfjRtuqBr0wVFoMfyZq
dqmYLeVcGlhzqZfcmdmDDumKxOGTYv6zSa5cTwHM4Jc3qhdkM0ceoy05TbE1XEm69C1jH6hJNZNT
x1+WqWzfxW7UzcGGeDMlsHpQdD7+5qV+6ZdOspAiHbQdbCymdYZZ55AK0YDST/sau9FKbDt1ynxX
TmBHm0P+yMTIp97K9HkYjXtTTTZJ2ufsZhJWHGDK69bZ1+13j/CPrjtg3FWE7feo67+xkCgpM9VB
XPDzUOj/jM2n4TgS+uvfPAVC1IRFMAPd3qR+TFD6g5Lj/GGJHJ4ImiI0f+dZIIRaH2UyIDNkFzbT
q0+BkPYHxWnkKigmCYIot9l/JxDCCPplIASll3ICdRMxfzFJ3KpQKlTTbZk9V7+BsfBmrm0FjADo
9s5F2jqrnNgUaXS7oHGhrBKIs/QwCrqKeXNLf+YetxScCo0kWSmqFu4UK8ctSMNcCT7XSgcLu85p
tMCnoPMHryVKr7OsuB/LGLOSEe2OBEjmOpB0sIvMdqj1aK6rIuL8V4Nbmm31TG0c58RyomTRjrG3
kq3Kuc/QPy+aUsH3x6+8ZS6s5CujWoM47rdRYPbrUgVHVtoa5OkOsbGhJsUCMuyuaPoHs8D4RCry
ciFrGOspTQsLUh36pWMEyaKJXGdHq9FcR1ldL0rZL1ewsXBQqIJ+nhvjg934QF+SCI5arzb3WWb2
H9OG8Y2AVu9a7vJPjp3lq0wB56K1owh+2FDZWIsaCF7dlhcKdkkzNW8syn6WtTIpF3IKy2eylFzb
bs3ci2aW+05ym13gECw6XZVv6tgFPKd7xqq3mRIODWR/bene+0bBIVPUEdja8lLOMqTQ3Vfqr59l
9BNYCyjaPO7KR90GEdq2yZe+c4I1ZtfjysP3JxqiYGlU8W2KsGPeKL30GYvO665i4tcJFXNRBeV4
KYVasKN6/zUMPW+DDVCz8aEQzazQ0mdVpftLp48eNc/wwBCOl0maZ6vCowKgu+ixutK7h/PZL5pg
/JqASL9TPWBt1K76eTPSQEcqHMNqs7WLzrDaTQSHbG6WTfI5U+KbsayvC8ZLIUSmoF7cplAWcdQY
S/qLmYAQRyttzB8KwuuGhjOdWDT0RYg7mKvGLBOKYHpcazt6EdLCMkp7ZTrgB2u5188Z9Kep2gMi
drQrx2mHc0uPLn0/ia76ptlbTn8ZjU65RFe9qCtbgprU57saTtzMylVpVggYGaM8xL/jZe3wzDyy
BBxnRoduZ0z0ipXlRevr/Spy436WimA8IyrHaHoDjj17zMI6uKi7or0uRBAfY5m+8InrG0pLq9oP
8Qgh5h96w1sAJ04/aCIhMOz6XCW1oOaHmVmoZXdqnuS0jqPzIVWXSDVO6jrFpLvP8mVFzqGL5CMS
aciIL9E6AJAKPAd/I9ft7JUfj49BqgG3CuVVILIY1In7iLRmJL3JcpquMIGGxSByn6BOsEbtvc+x
yIuYBT1tRaaUkzIVpE4lKVRpagCaiyGe6UiR14M4eCRxBNllxLnFocQ3t6/EKSWOq6ZT8rnpZ5uI
kyyis0oshsN3PHi7GAYCuQpwQ3H21eIUHMR5CH2Jk1GckTaip1kpzs3SM8/qGvpPwpHaoIAAjcgp
i40aNRpx8lbiDFbEaRyKcznggFZyWbqs26TY5rSk4X9xjjP3euOIk93PzTu5Ck+BYeFw45m42REB
wKdGGSCiAizQpZkiIgWjlguKMa48c0QcYYuIwlKkm0jEGIo8nplVHC9sEX8E2XjZGSW1axGaiBgF
uqQ/F2WfNUGfAt6TWGYQUQ0QkmuHMCcR8Q56Y16UiIEcEQ1ZSroORXwUikip8j4EBE7FiNwHRi2y
hxq1TiPiK9+RP9RhNs4KEXtFIgqzbYHswq5qFhOiaXW4BUfjrEwRvfmhvHfahIhiwEehKsfbVio+
9q3ytVCDbzLMiJkXWdkqqMxukQdVzAUghxUN+tJ2dD8XWv7NjdzxwvENNmWlcDZUh6BlYBnUjuVN
NirYsRdxvG4GV9t7dC36ABOHohhzdEk2pnlMzVspAMgIQv+OauUCXfF1X7Yn9G7ROY61wdxOXV4U
vaJfmHDDcLlDlTR6oMiZzu/yCM8fFCtrWqjOHBux5gN+DFtT6eBOBsbGV4OQQNJ8yKNaaELObAnK
Qps+uG0LFlT8jp4Uq86c6NRsyY9gm8/IF1atVD90mbSWOl3BYsL71IFmCOKQjMuGAmWjP4Evedqw
Y6IPGdiqDGUNwco8ZQJXXYMShdOcz12p+4LqFM2MCsLY3/XWVscbLwzjb2EnFfMm8y4460wmq+1H
hX1MZqBjj0+WferXHWZr4bCrWy2a5dZFyOnR2GctUK6+PadkacMYBjhnd2cDGTMs3MBNV74+w0in
bQymuOGltfNSS1vSI2U3YBsIKXhvY8vjRMu80IqTBI0PdlMbB0KtBYELuzv1y4gczrD5UWCG5RMP
tv9GjT5GnjtXsMddqrywNoS0TJ078GZ2VRGPIyidS4iyFqraqgiFwgu9zz6mGUXKXDL3ZSjtS1X+
koZmvi6tZqkCfq8Edg1DzX2faY++Xq3DJLiOK/6MyqUfSnOa0RfYH83rRl5l0rZkb6iqK2YD46Kf
G0qMimz0i+VIXeO0doOH3lKGZZdU4yxVxr0e59a67z7LRrGws/NO22loVkqnumtRc9W6tCm0cRk5
3aZUcm0e4EgnueqqkxG51BTt5SCsF1CQk5nEd3E6mAV2QmN3XfjKNYpFezYkZr5F1qJ+TL3qwdOi
h3bIkZLol24GZ9WnDI7tWJevpVTfSq136fbfusxcmh0+w9mwlbAwjom2yuHCjWwc+YqS5MTuPykq
WYxfeCjBQu3S9nZyrqENc7Vo3SDWW3ojnuujsQtyeRZW2BznJVFbqMD6plI3nqeWObDvUzl2rTrf
jrVzXvk5tscmKXoUJOHaTqjZhI200RJla3j2FhE1rtL+eJEMzVXiBGdmeJmXDGBhJlqld3bGBp93
1aYdqeAE+W2k5Xf4ZQ2L1GImU7XQv8jMGHjhnRZV2SyRiyvPD9NLWccezwzvTYArw5hsa/EQ888e
jFI5uFEt+y6re6ifWOoNpF2y3HB3uCTlqenQvO0YsZCvS4UYavRpnUo+nmRjhEtAZzv90vCCXWSi
W6D+dw1h2VpavuQuk96sETgN9gaRXTrDme2L1ap7P9HAT2sPPRt/rSf2irGOZpWpzFba/V5nOyMC
bS4ru7sOYe4tONU8jgBqP0NW3jUVirp8AxGcgkSTP9LT7WfAEz42jGBFRRxuaBBsLEAOst9c1El4
Xsbj18jUVx7tOFAZ4bwq8o2VK1tpTK/R0KsztYskdhfzJq7U69CRlpKJNRnejok13uuUuVZRjMMh
jNfK8xxGztp72Y1WZaWfmk1/yTAjeGwnfSi74JsGmXmNskGe2wyjYGrZJOvAlr5I+fAYGJQEK7XY
0iW/1Wp7pO2n7C2kG3PX1De57fprJYPHGrW0dGQ9XtljCv5NHvYhPcEFDcQzGYIEIxtYfTdsr3OU
e1iOFvIjS+y6oC290Vzm0VLlPkcpPPB8uTG3mBsF4tVRim77MsgX/5+V5x+zJq3L4eorsUZ6nF6a
5IE/z0aXj82nL9mzyrz4Bz9SUeMPkFJMN9OzYcjaOPIycNQ/ZNQi6FwZblTNw3/6syav/GFCV2Gu
g56KgDWRDv+oyBt/yBAPmHKQdTFe/ney0MmcuqEA9KFLQA7M9CkT3qiknglIpD4jWlNHiY84WzVW
dKPVqFmTb6mhb+LeOcnSdRN/StM76NJIUZcKjks1056F1Kz7Ql1TUMLpZXinqcnDOur+i18FnEqQ
uCijIseWRSPsqPsfZ71rF47kLBvZBnnJ/AYcx9pZVr7WLNlIpdnR63pFenWYOn4SjnBBm7k9i2kY
ngTuWbL4QUcXdEe6jgKXtQzGuCK1MFMDPL05oh2h5JujGdL0Ep58Sig4N2WyJ0KxVLquFBLxheIK
zxIAEfFZMw44nyZ0lg12JaMiAZMr6VIp/Pq+iHoYd2kU2tGMBp6Sz2hOqx/yfgyJ7Fp/vPfD2vgo
NVbvrV2H4uyite0uvE4rZ1SWiWqMWAZm+PKsxJ2YOPM2FZVYSTd8LIdlnBJypwzsrVaItxmHaSQU
6Gp9hU+opZAvxOMq75XWWAej7a0lcwgNOGNNrK9iNNorP/FAUme5Zm5xt0+7dVAYhTHrmzS894yE
Mw9IIGlpGgKDAPXTNQ+Fbkoeh17hr3I3pFacKWpcEb5bxIsB1pQI0A2SBSISt0YP4HloA3wlGeV5
2Gap8JTU2bh0dxgfbbfArtZxq8LZRl6OhjNgltJBbFxlEY6cqIArLHHypalihgiAKsyxMJTizJy1
toXXrFc6oNxTXzL8eQN6njNNjo3bBgE9TY/MNu/oiWOZyQicUm88OQ/PFEltx3dWk/hmJouJoS8x
g2kqMFCmOj6pCYOY2VZtiRClOsEOxzkz40LG81RSIKCRi+YntRQKY9G4UXEJhT/z3ijo8+KSWNCK
GCRnhIV+MboV8d+PFnSlerkdUxxbZqXFUF8c1KQLI0F6uB2tFJNlYKaHrE52OhZ3I8ertz+piQ6Q
2TfawTaVMsA3ggJ9UDse/YKxGrDwHiPK80GncZIV1UUIgBwX6aTcN+APT8jR05WrBM58RLC9l7q+
m1mu6KbEmNP6LWTot3+T2DaOXgwijOeufJNtxXruyscEV3PuMCZ2+xtXOfLim7TDf9OLbyJJ4PlO
zPgml3nNe67BLfUrrmKLZmTs7287zk3W+YtfIDq9R2944so35qa0DQv9Y+EXlIrqvMhXeegNX4bU
xK4gkbPhnTncyRp/cf2JXhYR2n/GjnByOh2ue2y0N7nuk9Eei9pbQXA59tizBu09cMNklP77q0bi
/Jep3uRVB9lLU71KztXbg58efMLw5DUrPSP2+vqdre3lF/TcRm/yBal/2eiVXWx91jOpPP8F8zwh
AXj+nQqdDdyAP83zJhKBJ/O8UJfDm9/1zXt5bzoBFRO0gBGgwk4n2RvJGaI4x93SyGthzdtEJDzB
e5QVUdV/fm9wznQouIpoMTiHz/roo8kyzxh4nbDxcX2mu9sX66xlRwSWEz+8vRG9XKdiLl9lMphT
CNTD5DGOtk+MhUwbk8O2O02dLruT+hSBYi7pyyz3wr81YC2WKeBUodaEyIZY5NDwOLo1qe+NNG1h
VWfYEa8RK8RElQgbmz7x37nUYVj76DGyLeNAKs5YROYE1lPVm2+ZZS5TF1zWRYVfuqekJsr43Mg+
a4PQAmQmttMzBdp+u+hCvdswMZalUGiLfNgnVi7Xy9or+osOkWGzjHKSrFPMhwd15nUSZ/Lbb+Iw
8f385yJ5gZBAs8cQI7RiKz16NAoDcYggB3XZmI38sRv7kIoxhuu3YZZkw7zCTxuOUOTH2jroezy3
I8/Wt7iDdXQRoMuVDGFjErgwg9H5lIS4ja70yLVrbI41/aZi7jCdmVml6ovRMlz8mpUhVk7evonJ
yuWRC2GxhmRAI08wp0APEIW6VWahukSxCidfNLOjmtKcrEFf/9uXMokfYDxA6WHCerJyIWX1ipEG
2lIZNHuvwrXYjmo57Kw2aq7evtRkrxF3hWqS2B7MHRnXYTL06M2khV9FpYlVrl77ynpU9PHSoOBG
YBkip6TA5t4YRdhcvn3VyV5zuCr6PQYk2G7oRU56f6lNw6eTCerxSaxP6TM5FLhHf/H2VSYH9Per
AF9mGh5IxYsNwMUXLcl7W2EGLo33ZtuYXzIzxNMeKzdmAd0ETr3Rjfu00Z0bnOmid6YTXrk+QjS4
YiZDOLY+3VETzqgqCw02Gy/dl6W2y1V961vFWWEGX5OG6drUtu44Ux7fvu/Jxifum08Ng3khh7ft
afBbpBCU0o7SaJJr7TIay+pEzpl+MdsigDsOn+Xt6x3slZ9/3hCuAYIAdSfVZzDi+eedUe1nY0m0
ZZIG1VVYFC7Dp2UprZQSbfayLpXWn1sWROEap89uXkOHK+ah60OSihjiNjc1k/UW1qswMWgQjdm6
aYJgbZQJYsoW/+B0qwANMXb4Ylnp2jbsIsR+q6XlFimh3b1zQy9fHBgqLLapMQCVfTEEn+iF6XgS
nmJR35R7J9Pia535khOMCDB20wNfWzqSKsGQGjqk47r5HgVgGvLwCkn9wQHqZA+8welZ4gZo6VSr
4BX6nXttWfjLI6GhCUaKWw8BaSZ1zpOCyheSpMjEU0bOgsaZmVqb3hYBo9DvbOEvv1hqNxZIH6oA
PJwDq/honyh9fI+lUtOZhQX3ZhfpN22043cu8lLMDeQY8S7VGA5sAbF4vpAsQ6qrNHfkpRyF7jhT
EQE+5pWvQNZxU0tfJZwjFwGSNXLH2rLVRRXhULnu5NT/ZvZ5/AAnM4tnVtOP+czOA9+/hnRKW1Ix
M4V2gz/G9xWtvmSTMTPL1LAz0qMYq3r4+vYn8RL4r+ABhLobkYUIc6bPy/HcLE8DOJZtnKxg9eII
HZodHnCJ+Tj2Yy+Do4mlj8HQW7BQ26JZ1/R5nJkyBj1Ds7k614PUuNSBO9++/dPEM3z6WKGyiilC
oZAWP44zRuweR2/SkXjBQwQlCblFsWhrm6NXpWxDYV8x7t6+1vNVIwiwnCjMDKIaodDGEnl+LUn1
wPQiy130Q6It2g6isKEO8Tuf64s7ErnBkZvDhDfzUzcHw4qtd3KuSVov7ohrUbBkkzsYOUySvp8Z
OTSJYj3+r3g46GIzO3qfjCr8ax4Okwdt/QMPh+dxyYEdfGzhMN0AJxYOrVwOdwfjhrEf7MuDZ0MU
p9o7B/bLrxbdlfNk12BObvBv2TWYQeXvD04NvhmUX1qlZFrpV/0ZXi7xZ/4M0zDtNX+Gnpmg1S9Y
M7x2KeXImmHyzU6sGTSsrk9VR43O5MyKb//u9gBihU/qhxfDJM4df8+L4Xmd5LCUoOk8WTFMXuqT
FYPfW3G4OpgvaLgv7I58F0w0Sbtf8VwQoc+z3RadHEhZUYo0hOeCeNpHX+eT58Joas2WwvkLuwUP
I/S7g8tCYhUxKJQy+OQJ/8R3kornQc33x0Bpn5QXrJABSvT5L3myVQiiIT6tRjd6/Cc+Cq980ACN
mB7600dBHBVHD2Lio4D5o3bX6427Cpv6htAQjNP7Dgqv3jJjuuafBgqTo+7JsgCEe3d+MCqwOstb
aDqeYlOPAo7j4Ovb6/u960/W908NHHLflj4/2TZ01dAjNjD7m7cvL97oi7X3ZIygTU6Gnxoj1Kra
fPmdS4mPGTUnGevkGxuemxQESazPG7eigx4zZvHPLjVJNl6zXgjyGjWBb2d/O7Dg4z0yRJis2X9k
iCC21enLOjZEmDxB+U1DBMMdHKSbfrVSQPOi3k+aE8Pq3DMZJtPDf8oBYbJj+C7ijrjCAUHze339
5ICALaG6efulPk9Zv29OrJ2/HBAm/ZqfOiCo8BNWytDl/9ABYbIz/KYDwmt7HuUu/U8DBHXy/ff/
EfOB146744tOHuXEdUEoT89sBdvDVu+Hv+e1ID6HF0vYoNhKtUPYHkxi43/J9mBylX/R9mCy0/xL
tgeT+8n1f2h78OqipNL3w/VgcldPrgelNY7Nq2YHg67R1X77C39tcRxbEEz20t80OnjvKpMt68no
oIql5OrgcSB1vnzy9r28dq4fuxtMdo+Ju8FgeYE0i4oQ/dyToYHm0imYWSUDSL9iWjCpEB12TDob
FBf/NC2Y7C1PpgWRE2PdwjCFvjWDut+gT1/YndfPi7wNdsAa08dCOBMg5pAH5qjetSF4Jcw4tiGY
FsZ/akOQ2op+9/aDf2XtPrMgmEQ0smKmsZTlQLXhPjy+4j7QtqGxfPuaryypZ+4Dk4X7L7kPTJYU
muHfcR94Jch45j4wucoE/I8JZ5PMO40+KlTH98D/tZHqZ/Dq1NM+c5Psne3h1Td75IswWc5PvgiB
llgu7kDP7BBoE0SXHeMk71z11Xd7ZDwweR6/ZzzwSs0IgpcgBomJb4wHJqHdxHhgjLXg7OA5YPuI
3YO//AbiJpJ2RSqXc0numKrM1eGkUuG/MJPwrq3AK1sYv+nJVWCS5T+5ChhDVy3VvHW/PrkKYBaD
S7dpZ+Gq+1UzAXHTk2DhyUwAod8kTKmfmwnEjQnU5WAkQJ5snwWxJFyp9XX4ioVA3zMwzGh3+bUq
3QfLit25FAb6yb9gHjB5lb9pHvDax3DkHTDNpibeAfhVS8zd/uUb4ADHRAicIbmev73VvdzJGf2j
TPvDKmCy1f2LVgHTjvB/2irg5YcPS59SyA+rgEmc8GQVEBnwOqvMCq/KsXrPVfW153lsDjC5Sv77
5gAvg/7n3gCTK028AaxQU28PtgAaQ9zQg/um+KYO6Np/wQ3g1UdJ8++HG8Bk0Ty5AeDoBhfr4ASA
j0uw1vDl/vBT/j8ftrIMwZSGUuRe/ifw/5Mt7p/g//te8gpGw5vhHTfRl182isQj/P9k13vC/2Ng
kZ3F+G/Nmr/w/30xQhj4D6D/J4frP0D/T4QphKUTiOMkm/kpxBE8R7P/DnCU/E79GNdVsmpCo1ln
QA+/YxvVMckfD8TGvFdl5qv6AluY9xmNL1as+I1PiMapZ8Dv4RBfHLCTi0xW34QD2Ril9OiWrvup
isyxnlVp4Mvr3PR/Hfr4YksQP+CIxzj5Lv9XeIyTt9/9lMcodcU6SD3pw9sH1kQF+udyO8IxTi74
Go4xrBw4b0Ool996pis/P3EXhyJ2T+HFvxNEHsRWz0IZ8aSPfsTkVT9hF9F5+OgawGPls5/yFW2r
7i4maEWpssTQm2ddJaNj4CUTuDujg8PDIAC96n+ZpjjZpP4dmuIklfsnNEURxU/fzzFMcbL9DX/B
FFU19t1lOuajDcTDltduUsn3vwJMfHFFhXj/ycVhchxPXBwgtVfXBwOHqm7SZRVl9nzMixu9kMP7
dz4IseCf3ytXRqjxw79hshYn/g2B3chnVQycvjbVXJppRq1fH/wbgLalN5D59PMQZ8p14OfqKTU9
bEre/kEvQiDU9zAshazj4N0wWUsT74aE7Aiw46/6Nrx6sSPfhsljf9W3AfuE+kIaKvfi7Rt7cZKL
Gzu61iR1/Kldg190QDBTY0wWv2DV8PLoQp3xBFWcppK/CVV8eXRwlSOm4uSDeQITxlhnQ/RvmVFg
INbfH3CECJITb51Ew9Axm/wubBC29Ys1zEzWEW10smY6UP6Mb7Te0mc2cOcJCd8c4PvYLEOUq7CW
wO1fZlZunIee0lez0qjBz8hBF8t81iqr3bMlxpUiowAilkJT0xiikeN7Fql/T7f2InM1R3ADlEBf
ggouDWElnaYAcjCymGHeOwRLN8j0D37T4LfXa5kFchSm2EUhu5o+SyWlu9SNVj5vcLAKZiFGEpiW
4i4Ii6eScAcsKrs1D44ZuFsnYtI3l1FXzZKy1b4widF/S5kI2DtjVDnLyCrD+54CS/n/qDu35jhx
NAz/la29xwUIJLG1OxdAu93tJOPEh0l8Q/kUDuIgkADBr9+3205sdzxOarumxkuqfJMuGql15vue
J6yrLABm1MzeKQFt7aIzzEZ55NRe+ILZoHYyJHy2ZVAHYUvAlA7rZIaCfKqB6Abj0xQ3szZuBjSq
tjSkDZLmSIJpPLNm9jDoUCfdlEVOM0og6ZEXcxRUZYvs7JkDNppR2afvLMToOHFid+11QHmaxrSd
7RWBw+8PgwDqYqElyUlMYdPIPlqjq6KKF4KfwcbdiWHRjm1XR1A98mGIfG4d2W0KqEFcA5syx3KG
OsY9d/BuCdolhvKBjwI4WdmOkV/J5DxPCXlf5dxuzhyAPriz7JkGVxV6BaALapK1QBYk1QifVCYC
EtkJEzA50h7uobTMYJW2WptdaSTSX3YDjOawJARtGZHSMzMSbEBICMdejEjJ9Q0Ug7OTCxU5LDd3
A0IcP0qXs7sMKgRkvwMQVUalBSkfCAqqnC8Ur9LxkNZtIo4U9cA8mGdby9AYqLRj6Vg0B6uVA1Pe
Tmo4dVQNcaNT9qyLpfKhw3NFy+ClI52eFwz5a/MaWw2uYW32IDSXfHJdSFhIai3y1CmAApiN9XXC
RBEakKMg4fTSDtm8cwfnqmCJCkeQr63Dokw0mjoZ6AfubxKWy97ugAZt/DLsJHzXTQkOBACy1nQL
xTIr4okwoNUJ6KmhkyXsZECoowJ5wNQtfGkECg0Llo3PU51iNQW9T/k7VuP8o55aeZqKVjbh3G5O
Ynu3dk4m2RaI0XYNJBJolePwrk2AFDkcmeXg/mkih1DZGyQZfjkKYgtUkF9cdLZzHOkiq9p3YZSM
5pR2q7yz7SEs/MbrYiwnzTXM7sMVCRRuBLYj8g8teOYI0vSG+dRPUvsUcnn30sfBWQZAnWimcAJ2
+KwulQ+uDuEDKAIkoTR2+9yGx0dOM7p4wfM7TZJpDWgWiAsK3oaTxHONXhOnqtbCknALKYRp8rDx
M7PJogYeNsQ6toCjPkUseguhDugFyjOfrM5il/Mg/BNfMQ1tU5EhuRHILeAiEu6C/YBN3XvPKmYT
ljVjN2MfwK5SoaLslQVzFrwhgVNUMZ+CgUcVDPAztLqZt4GgEdXHU028O3B25vJksEgKEgh4BOMR
tSeHhyVwTgSEReAYV1kn6i+tK+svTpKSCwWeX7qBOAwiZMoPLnmRjk04uYmEHE3CMBFV1QiWpM5F
rYFllJAZN9oH2aAj2RLY8PGMGuEeKT+zkOIZQPAi53UvyvzaTIg8C4E+LT5noBVCiyFFhwHY97vr
akjlWYqIfSfSnOrPDlw2zhH12cQ2A0NPI9GL7NwGEPncLXqhYLgpjIqnMa/MFwg6iYkH4/liMeWZ
+9HkyWCW6BQJnjqHKPMm79oS5JwJ4eNhVeSKHeeAo+hV4jmUHJYdlJdQsRjEGwYqgVzUnRIGLoyF
aCbYWUqRHw5ZDxKPDTLTeiM8LUOKQ2ZrieeyL6Un5v5o8prKCYfS0qDHONivhQUdbNCvFTjPsell
44Q0d5FhAQyFoIg31exyMCq98Py0UThSz5IkkkOfqmgytqViUdDSXjWZl6aRdJErcSQqNi55QQsO
Pkoh+iOnpOTCtYY+WcoG9OGVYkMvQ7u0gRtAlFGCv2MKdlRvgw597FJjLbNM2V9BtkOyoWdsAfKg
X41dyAuAyaNeeWNyLrSl6hM2w8FzVFIGS2yuPeAuwFDI00Xq291K9xmgoZN0ML8ITyKrawTJ3z4q
HNBbzgkSZKtbLYoR7BUObkpYUSWPnT4YlynN6bndBvNnz6TIWsAI6s1hTpL8D0o6ZPsWIzI0PggN
pdhCeHVdXCcWZp3QcZFq7WP+6lGFfQmYDnEmOxSz7APEi2fW1WCpoMKxFUSOAC8VnYlnN8sviyow
H+aqGMUnNO2xiaGtcvCkuXXTeV7fr0ifNFc2TMsiQhYyoAuaJinGjkAHM1nnfYlJ4F48gwzO0cMx
tyX8v0Q8o6Ff1dFfK50xde2d7PpmoFxs9PnLqpkskJIubDcT19leghldB0qv8nxuAbl8YpWZe8Q1
R96QYfx8CkHPanOa1HwCAF3mXH74Feo59hd1Fk9IJ3sAnoNFVUssbV6EnSNDoBmitjDrxO1GvN2q
7siQmTzaQs9LkhUC/Ic09EeKzOccTQizDWybwzLTjTguuWz5IbKCiy8N+qOOht4q87juZD9HJSgt
n4FAQif0daauuglwLBjqc8tfUEvydd2QBvAvy0bGJ/oRu6oNX9oEzq90wPOGVeW6y6LpbHVdGZba
C0RKuXnk8SrBqw4TTF4sKeMAybQK6Fo9s3lNirGx42K2xuPO6rMPgPbVAuZX5n0qgbNBEP3cwC7i
odSwYmF57LUuppLRlWUQTkOD6btJ5kbHorTgG06MrNsFaVJzzAtuJ8vCAg1wwcbU6UOM/EbEjs/Z
oq2aVgONlbe3XmX6r9xusSKqU1q9D5C44YdpNyBEv5wKaiM7i1uA7uZBR6LOneGvMsYL7DBJoDUN
ndZPe9CnLAHKLMXACV4l5knA+krqxS7Cl9sQmwr3Zy7MH1+8+c/3MTsbiUc2/BS4BfbBXLFoqHV7
BsPVu0cY/KQydiqrsrp9pL938Gwf+z+Hvr+0tXpKUt/ZWr1EUjfIkLpIOkcnkec2/vsWTjFsHl24
nl7fsr5UH88A6jt71keAugog8KYBq96/BFAf/aBa4YSqWo+FP67YNOM8yyBJ7IPqafaTSKwX9uxP
ZbG7pgslXbzLHyCLzfocL6O/y2LboCKr18u/gV7uHo7gux5lsTuhL+N3Wazok96LfiqKpXo8fSqJ
zZBt6Sy8bvJS/P3b3bAvVjXfpNVA8wgK+s7LS0FZPTMFN6yegNWrdHJ974cF9Xjxek2/+E1gbCHS
eOuH3el4e/hhfzwrwNHSk2/aOUZ81MNWGZNLX/jzascMu8Hxnb1evB8PFDfHe49C2J1+tJcQ9oUT
H+RIPtoFdg70XrILMJIPv29L9H9E03141I09bQGYtZ4+9ncbFJHC4bb67d835l/pXbP53xMgtvVZ
87996PUb/eNu+81nk7z7zz+vbissKnOlu/xGP4Uh3VsHNqigZ0ik7XNtH/q125RXKFt/i/tb9gEs
BRw6YYa2tL0wHuE4Mv32AbjfkDyF8yikTW8vdDN85ZOa+rO6eL2Y95X6+mdeK8N9LT2I7MBnxDiy
X03gEPt5ud9aOR9+cgw+exXUPgA+kFCwCL5dGBiflpzxA4KoHCRKwLG0ue6/8Y394tBg710RDHmI
FJie+2IifW+nIoIDBDciQ3E70KLxo4m8rab/6B7Zq0lY7oGPNF8Oy/R9H9+UdKdJfCedvbEqgKnS
RzLpnm3Bcg5chiUJgix/KDnMUTDqwIt5f721NoAKQATRvp0BE4Htc9DWH0b5TTv4sSoQpYjkRKBM
ttdbHBfulab79QZyAFQ9UA0ElfqsFwTQ8BCkhSOPb3u9xalw84Jz/86A/fvm30M5N6qtZxXBD0Af
QWr7tzkE68W3NTB+VxHs2xLw2hj8A+db59+tiODARVgt1FsPA+ffNUP8OjTzT1aIOzd4skJ0DjZS
Owoh1U4jwOxIQaAJkM+5ve6b3S8tE37hQ1hubz51U95ddb/9FwAA//8=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200712</xdr:colOff>
      <xdr:row>1</xdr:row>
      <xdr:rowOff>71583</xdr:rowOff>
    </xdr:from>
    <xdr:to>
      <xdr:col>18</xdr:col>
      <xdr:colOff>172293</xdr:colOff>
      <xdr:row>16</xdr:row>
      <xdr:rowOff>17230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3AA5B6-C154-2965-F819-4FB996FDE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280644</xdr:colOff>
      <xdr:row>19</xdr:row>
      <xdr:rowOff>142631</xdr:rowOff>
    </xdr:from>
    <xdr:to>
      <xdr:col>17</xdr:col>
      <xdr:colOff>252225</xdr:colOff>
      <xdr:row>34</xdr:row>
      <xdr:rowOff>88278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7EB7ED-0C27-C79B-4E5B-0172A482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94140</xdr:colOff>
      <xdr:row>39</xdr:row>
      <xdr:rowOff>151512</xdr:rowOff>
    </xdr:from>
    <xdr:to>
      <xdr:col>17</xdr:col>
      <xdr:colOff>65720</xdr:colOff>
      <xdr:row>54</xdr:row>
      <xdr:rowOff>97159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F7E7E9-6932-4003-8457-295CF49CE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236238</xdr:colOff>
      <xdr:row>56</xdr:row>
      <xdr:rowOff>151512</xdr:rowOff>
    </xdr:from>
    <xdr:to>
      <xdr:col>11</xdr:col>
      <xdr:colOff>215900</xdr:colOff>
      <xdr:row>65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782DFA-473D-B58C-5AD1-D9E6AA9A5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69850</xdr:colOff>
      <xdr:row>68</xdr:row>
      <xdr:rowOff>177800</xdr:rowOff>
    </xdr:from>
    <xdr:to>
      <xdr:col>20</xdr:col>
      <xdr:colOff>146050</xdr:colOff>
      <xdr:row>83</xdr:row>
      <xdr:rowOff>63500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1DF037A4-8FBE-A30D-07F6-7F6E97CD8D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0" y="13131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562380</xdr:colOff>
      <xdr:row>36</xdr:row>
      <xdr:rowOff>17978</xdr:rowOff>
    </xdr:from>
    <xdr:to>
      <xdr:col>14</xdr:col>
      <xdr:colOff>414422</xdr:colOff>
      <xdr:row>53</xdr:row>
      <xdr:rowOff>118140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480FE3-3AB8-984F-A6E0-FF4F08DD0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147674</xdr:colOff>
      <xdr:row>3</xdr:row>
      <xdr:rowOff>44303</xdr:rowOff>
    </xdr:from>
    <xdr:to>
      <xdr:col>7</xdr:col>
      <xdr:colOff>277622</xdr:colOff>
      <xdr:row>16</xdr:row>
      <xdr:rowOff>44303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345C49-6CA3-EB44-80C8-C878DD96C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267602</xdr:colOff>
      <xdr:row>18</xdr:row>
      <xdr:rowOff>68258</xdr:rowOff>
    </xdr:from>
    <xdr:to>
      <xdr:col>8</xdr:col>
      <xdr:colOff>442229</xdr:colOff>
      <xdr:row>34</xdr:row>
      <xdr:rowOff>118140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57D8BE-8DC1-744C-BC62-6B49C7938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595064</xdr:colOff>
      <xdr:row>31</xdr:row>
      <xdr:rowOff>102541</xdr:rowOff>
    </xdr:from>
    <xdr:to>
      <xdr:col>21</xdr:col>
      <xdr:colOff>411067</xdr:colOff>
      <xdr:row>55</xdr:row>
      <xdr:rowOff>132908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132460-2685-EF40-8F32-8A68039FC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51298</xdr:colOff>
      <xdr:row>0</xdr:row>
      <xdr:rowOff>0</xdr:rowOff>
    </xdr:from>
    <xdr:to>
      <xdr:col>20</xdr:col>
      <xdr:colOff>105133</xdr:colOff>
      <xdr:row>32</xdr:row>
      <xdr:rowOff>25936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20C64F7-A9D2-254B-B175-8115A7CF28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5087" y="0"/>
              <a:ext cx="5026888" cy="6014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3588</xdr:colOff>
      <xdr:row>11</xdr:row>
      <xdr:rowOff>162197</xdr:rowOff>
    </xdr:from>
    <xdr:to>
      <xdr:col>9</xdr:col>
      <xdr:colOff>309940</xdr:colOff>
      <xdr:row>29</xdr:row>
      <xdr:rowOff>128581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rovincia">
              <a:extLst>
                <a:ext uri="{FF2B5EF4-FFF2-40B4-BE49-F238E27FC236}">
                  <a16:creationId xmlns:a16="http://schemas.microsoft.com/office/drawing/2014/main" id="{EC1FCB83-9AD0-2C1E-F3C5-079FFC4A4C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5483" y="2220934"/>
              <a:ext cx="1964036" cy="3335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313286</xdr:colOff>
      <xdr:row>11</xdr:row>
      <xdr:rowOff>146119</xdr:rowOff>
    </xdr:from>
    <xdr:to>
      <xdr:col>11</xdr:col>
      <xdr:colOff>619639</xdr:colOff>
      <xdr:row>25</xdr:row>
      <xdr:rowOff>17864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Vendedor">
              <a:extLst>
                <a:ext uri="{FF2B5EF4-FFF2-40B4-BE49-F238E27FC236}">
                  <a16:creationId xmlns:a16="http://schemas.microsoft.com/office/drawing/2014/main" id="{F5B30467-8184-DBD8-8088-989EBFF57F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865" y="2204856"/>
              <a:ext cx="1964037" cy="2491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610952</xdr:colOff>
      <xdr:row>11</xdr:row>
      <xdr:rowOff>138231</xdr:rowOff>
    </xdr:from>
    <xdr:to>
      <xdr:col>13</xdr:col>
      <xdr:colOff>820771</xdr:colOff>
      <xdr:row>35</xdr:row>
      <xdr:rowOff>38364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ategoría">
              <a:extLst>
                <a:ext uri="{FF2B5EF4-FFF2-40B4-BE49-F238E27FC236}">
                  <a16:creationId xmlns:a16="http://schemas.microsoft.com/office/drawing/2014/main" id="{C14C1B78-DB42-A4EA-E039-22A1965B8C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8215" y="2196968"/>
              <a:ext cx="1867503" cy="4391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815473</xdr:colOff>
      <xdr:row>3</xdr:row>
      <xdr:rowOff>143273</xdr:rowOff>
    </xdr:from>
    <xdr:to>
      <xdr:col>13</xdr:col>
      <xdr:colOff>821314</xdr:colOff>
      <xdr:row>11</xdr:row>
      <xdr:rowOff>143273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Fecha">
              <a:extLst>
                <a:ext uri="{FF2B5EF4-FFF2-40B4-BE49-F238E27FC236}">
                  <a16:creationId xmlns:a16="http://schemas.microsoft.com/office/drawing/2014/main" id="{66CF9A2B-2998-4241-1434-740C1C8CC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8526" y="704747"/>
              <a:ext cx="5807735" cy="1497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la" refreshedDate="45503.622906365737" createdVersion="8" refreshedVersion="8" minRefreshableVersion="3" recordCount="369" xr:uid="{D212751C-470F-B649-A61D-3D48C80A11C0}">
  <cacheSource type="worksheet">
    <worksheetSource name="Tabla1"/>
  </cacheSource>
  <cacheFields count="16">
    <cacheField name="Documento" numFmtId="0">
      <sharedItems containsSemiMixedTypes="0" containsString="0" containsNumber="1" containsInteger="1" minValue="1" maxValue="369"/>
    </cacheField>
    <cacheField name="Fecha" numFmtId="165">
      <sharedItems containsSemiMixedTypes="0" containsNonDate="0" containsDate="1" containsString="0" minDate="2020-01-01T00:00:00" maxDate="2021-01-01T00:00:00" count="229">
        <d v="2020-04-09T00:00:00"/>
        <d v="2020-08-25T00:00:00"/>
        <d v="2020-03-18T00:00:00"/>
        <d v="2020-05-23T00:00:00"/>
        <d v="2020-04-23T00:00:00"/>
        <d v="2020-12-19T00:00:00"/>
        <d v="2020-10-29T00:00:00"/>
        <d v="2020-02-02T00:00:00"/>
        <d v="2020-11-23T00:00:00"/>
        <d v="2020-06-17T00:00:00"/>
        <d v="2020-08-02T00:00:00"/>
        <d v="2020-01-13T00:00:00"/>
        <d v="2020-01-31T00:00:00"/>
        <d v="2020-07-25T00:00:00"/>
        <d v="2020-06-27T00:00:00"/>
        <d v="2020-08-22T00:00:00"/>
        <d v="2020-04-16T00:00:00"/>
        <d v="2020-12-07T00:00:00"/>
        <d v="2020-02-14T00:00:00"/>
        <d v="2020-11-03T00:00:00"/>
        <d v="2020-03-28T00:00:00"/>
        <d v="2020-07-27T00:00:00"/>
        <d v="2020-06-11T00:00:00"/>
        <d v="2020-02-24T00:00:00"/>
        <d v="2020-08-12T00:00:00"/>
        <d v="2020-05-14T00:00:00"/>
        <d v="2020-11-11T00:00:00"/>
        <d v="2020-11-09T00:00:00"/>
        <d v="2020-01-15T00:00:00"/>
        <d v="2020-05-16T00:00:00"/>
        <d v="2020-02-01T00:00:00"/>
        <d v="2020-12-02T00:00:00"/>
        <d v="2020-02-09T00:00:00"/>
        <d v="2020-12-27T00:00:00"/>
        <d v="2020-05-31T00:00:00"/>
        <d v="2020-05-01T00:00:00"/>
        <d v="2020-09-16T00:00:00"/>
        <d v="2020-06-01T00:00:00"/>
        <d v="2020-08-27T00:00:00"/>
        <d v="2020-06-16T00:00:00"/>
        <d v="2020-10-25T00:00:00"/>
        <d v="2020-11-30T00:00:00"/>
        <d v="2020-03-30T00:00:00"/>
        <d v="2020-02-19T00:00:00"/>
        <d v="2020-04-01T00:00:00"/>
        <d v="2020-06-10T00:00:00"/>
        <d v="2020-10-03T00:00:00"/>
        <d v="2020-10-19T00:00:00"/>
        <d v="2020-09-14T00:00:00"/>
        <d v="2020-12-13T00:00:00"/>
        <d v="2020-05-13T00:00:00"/>
        <d v="2020-02-21T00:00:00"/>
        <d v="2020-11-19T00:00:00"/>
        <d v="2020-09-01T00:00:00"/>
        <d v="2020-12-06T00:00:00"/>
        <d v="2020-01-25T00:00:00"/>
        <d v="2020-07-22T00:00:00"/>
        <d v="2020-10-13T00:00:00"/>
        <d v="2020-12-09T00:00:00"/>
        <d v="2020-02-29T00:00:00"/>
        <d v="2020-04-24T00:00:00"/>
        <d v="2020-08-09T00:00:00"/>
        <d v="2020-10-11T00:00:00"/>
        <d v="2020-05-15T00:00:00"/>
        <d v="2020-05-11T00:00:00"/>
        <d v="2020-06-28T00:00:00"/>
        <d v="2020-05-25T00:00:00"/>
        <d v="2020-04-18T00:00:00"/>
        <d v="2020-06-13T00:00:00"/>
        <d v="2020-02-27T00:00:00"/>
        <d v="2020-06-09T00:00:00"/>
        <d v="2020-11-14T00:00:00"/>
        <d v="2020-07-17T00:00:00"/>
        <d v="2020-01-01T00:00:00"/>
        <d v="2020-09-25T00:00:00"/>
        <d v="2020-08-28T00:00:00"/>
        <d v="2020-09-30T00:00:00"/>
        <d v="2020-02-05T00:00:00"/>
        <d v="2020-07-05T00:00:00"/>
        <d v="2020-04-03T00:00:00"/>
        <d v="2020-06-12T00:00:00"/>
        <d v="2020-03-01T00:00:00"/>
        <d v="2020-08-26T00:00:00"/>
        <d v="2020-04-02T00:00:00"/>
        <d v="2020-09-26T00:00:00"/>
        <d v="2020-07-12T00:00:00"/>
        <d v="2020-04-13T00:00:00"/>
        <d v="2020-09-22T00:00:00"/>
        <d v="2020-10-02T00:00:00"/>
        <d v="2020-03-12T00:00:00"/>
        <d v="2020-08-31T00:00:00"/>
        <d v="2020-07-13T00:00:00"/>
        <d v="2020-11-25T00:00:00"/>
        <d v="2020-04-26T00:00:00"/>
        <d v="2020-10-18T00:00:00"/>
        <d v="2020-09-29T00:00:00"/>
        <d v="2020-08-30T00:00:00"/>
        <d v="2020-12-26T00:00:00"/>
        <d v="2020-12-18T00:00:00"/>
        <d v="2020-07-07T00:00:00"/>
        <d v="2020-02-15T00:00:00"/>
        <d v="2020-09-27T00:00:00"/>
        <d v="2020-09-20T00:00:00"/>
        <d v="2020-11-22T00:00:00"/>
        <d v="2020-03-26T00:00:00"/>
        <d v="2020-01-07T00:00:00"/>
        <d v="2020-07-30T00:00:00"/>
        <d v="2020-09-18T00:00:00"/>
        <d v="2020-02-26T00:00:00"/>
        <d v="2020-09-06T00:00:00"/>
        <d v="2020-09-19T00:00:00"/>
        <d v="2020-10-15T00:00:00"/>
        <d v="2020-09-11T00:00:00"/>
        <d v="2020-04-22T00:00:00"/>
        <d v="2020-08-14T00:00:00"/>
        <d v="2020-04-08T00:00:00"/>
        <d v="2020-06-04T00:00:00"/>
        <d v="2020-08-15T00:00:00"/>
        <d v="2020-08-04T00:00:00"/>
        <d v="2020-04-27T00:00:00"/>
        <d v="2020-08-11T00:00:00"/>
        <d v="2020-10-16T00:00:00"/>
        <d v="2020-01-16T00:00:00"/>
        <d v="2020-06-19T00:00:00"/>
        <d v="2020-04-06T00:00:00"/>
        <d v="2020-08-03T00:00:00"/>
        <d v="2020-12-04T00:00:00"/>
        <d v="2020-08-13T00:00:00"/>
        <d v="2020-04-25T00:00:00"/>
        <d v="2020-04-30T00:00:00"/>
        <d v="2020-11-06T00:00:00"/>
        <d v="2020-09-09T00:00:00"/>
        <d v="2020-05-12T00:00:00"/>
        <d v="2020-10-28T00:00:00"/>
        <d v="2020-07-06T00:00:00"/>
        <d v="2020-05-21T00:00:00"/>
        <d v="2020-08-06T00:00:00"/>
        <d v="2020-08-21T00:00:00"/>
        <d v="2020-04-21T00:00:00"/>
        <d v="2020-09-24T00:00:00"/>
        <d v="2020-01-29T00:00:00"/>
        <d v="2020-07-14T00:00:00"/>
        <d v="2020-03-03T00:00:00"/>
        <d v="2020-01-14T00:00:00"/>
        <d v="2020-06-26T00:00:00"/>
        <d v="2020-04-12T00:00:00"/>
        <d v="2020-12-23T00:00:00"/>
        <d v="2020-02-03T00:00:00"/>
        <d v="2020-05-08T00:00:00"/>
        <d v="2020-10-14T00:00:00"/>
        <d v="2020-07-26T00:00:00"/>
        <d v="2020-11-27T00:00:00"/>
        <d v="2020-05-10T00:00:00"/>
        <d v="2020-07-31T00:00:00"/>
        <d v="2020-01-23T00:00:00"/>
        <d v="2020-03-15T00:00:00"/>
        <d v="2020-06-15T00:00:00"/>
        <d v="2020-06-22T00:00:00"/>
        <d v="2020-10-05T00:00:00"/>
        <d v="2020-04-11T00:00:00"/>
        <d v="2020-10-27T00:00:00"/>
        <d v="2020-04-05T00:00:00"/>
        <d v="2020-11-04T00:00:00"/>
        <d v="2020-03-09T00:00:00"/>
        <d v="2020-09-02T00:00:00"/>
        <d v="2020-01-21T00:00:00"/>
        <d v="2020-02-17T00:00:00"/>
        <d v="2020-02-25T00:00:00"/>
        <d v="2020-07-24T00:00:00"/>
        <d v="2020-03-05T00:00:00"/>
        <d v="2020-05-26T00:00:00"/>
        <d v="2020-04-19T00:00:00"/>
        <d v="2020-12-03T00:00:00"/>
        <d v="2020-12-12T00:00:00"/>
        <d v="2020-04-04T00:00:00"/>
        <d v="2020-09-05T00:00:00"/>
        <d v="2020-11-07T00:00:00"/>
        <d v="2020-11-17T00:00:00"/>
        <d v="2020-01-19T00:00:00"/>
        <d v="2020-01-28T00:00:00"/>
        <d v="2020-06-02T00:00:00"/>
        <d v="2020-06-06T00:00:00"/>
        <d v="2020-09-21T00:00:00"/>
        <d v="2020-10-09T00:00:00"/>
        <d v="2020-02-16T00:00:00"/>
        <d v="2020-06-18T00:00:00"/>
        <d v="2020-03-16T00:00:00"/>
        <d v="2020-11-08T00:00:00"/>
        <d v="2020-10-26T00:00:00"/>
        <d v="2020-09-03T00:00:00"/>
        <d v="2020-03-17T00:00:00"/>
        <d v="2020-07-11T00:00:00"/>
        <d v="2020-04-10T00:00:00"/>
        <d v="2020-09-23T00:00:00"/>
        <d v="2020-12-08T00:00:00"/>
        <d v="2020-07-16T00:00:00"/>
        <d v="2020-03-25T00:00:00"/>
        <d v="2020-02-22T00:00:00"/>
        <d v="2020-08-01T00:00:00"/>
        <d v="2020-05-03T00:00:00"/>
        <d v="2020-08-19T00:00:00"/>
        <d v="2020-06-08T00:00:00"/>
        <d v="2020-09-13T00:00:00"/>
        <d v="2020-10-20T00:00:00"/>
        <d v="2020-09-04T00:00:00"/>
        <d v="2020-08-20T00:00:00"/>
        <d v="2020-05-28T00:00:00"/>
        <d v="2020-01-10T00:00:00"/>
        <d v="2020-05-02T00:00:00"/>
        <d v="2020-11-26T00:00:00"/>
        <d v="2020-03-07T00:00:00"/>
        <d v="2020-01-27T00:00:00"/>
        <d v="2020-11-20T00:00:00"/>
        <d v="2020-02-06T00:00:00"/>
        <d v="2020-08-16T00:00:00"/>
        <d v="2020-05-24T00:00:00"/>
        <d v="2020-02-13T00:00:00"/>
        <d v="2020-01-02T00:00:00"/>
        <d v="2020-02-18T00:00:00"/>
        <d v="2020-12-31T00:00:00"/>
        <d v="2020-05-07T00:00:00"/>
        <d v="2020-02-23T00:00:00"/>
        <d v="2020-12-20T00:00:00"/>
        <d v="2020-02-11T00:00:00"/>
        <d v="2020-11-13T00:00:00"/>
        <d v="2020-11-01T00:00:00"/>
        <d v="2020-04-17T00:00:00"/>
        <d v="2020-12-14T00:00:00"/>
        <d v="2020-06-05T00:00:00"/>
      </sharedItems>
      <fieldGroup par="15"/>
    </cacheField>
    <cacheField name="Id Cliente" numFmtId="0">
      <sharedItems containsSemiMixedTypes="0" containsString="0" containsNumber="1" containsInteger="1" minValue="142416687" maxValue="9993785470"/>
    </cacheField>
    <cacheField name="Cliente" numFmtId="0">
      <sharedItems count="15">
        <s v="Empresa AA"/>
        <s v="Empresa D"/>
        <s v="Empresa L"/>
        <s v="Empresa H"/>
        <s v="Empresa CC"/>
        <s v="Empresa C"/>
        <s v="Empresa F"/>
        <s v="Empresa BB"/>
        <s v="Empresa J"/>
        <s v="Empresa G"/>
        <s v="Empresa K"/>
        <s v="Empresa A"/>
        <s v="Empresa I"/>
        <s v="Empresa Y"/>
        <s v="Empresa Z"/>
      </sharedItems>
    </cacheField>
    <cacheField name="Ciudad" numFmtId="0">
      <sharedItems/>
    </cacheField>
    <cacheField name="Provincia" numFmtId="0">
      <sharedItems count="11">
        <s v="Azuay"/>
        <s v="Canar"/>
        <s v="Chimborazo"/>
        <s v="Guayas"/>
        <s v="El Oro"/>
        <s v="Imbabura"/>
        <s v="Manabi"/>
        <s v="Esmeraldas"/>
        <s v="Guaranda"/>
        <s v="Pichincha"/>
        <s v="Tungurahu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Empresa" numFmtId="0">
      <sharedItems containsBlank="1"/>
    </cacheField>
    <cacheField name="Forma de pago" numFmtId="0">
      <sharedItems containsBlank="1"/>
    </cacheField>
    <cacheField name="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" numFmtId="43">
      <sharedItems containsString="0" containsBlank="1" containsNumber="1" minValue="11" maxValue="1134"/>
    </cacheField>
    <cacheField name="Cantidad" numFmtId="43">
      <sharedItems containsString="0" containsBlank="1" containsNumber="1" containsInteger="1" minValue="1" maxValue="100"/>
    </cacheField>
    <cacheField name="Ventas" numFmtId="43">
      <sharedItems containsString="0" containsBlank="1" containsNumber="1" minValue="34" maxValue="111132" count="326">
        <n v="140"/>
        <n v="34"/>
        <n v="798"/>
        <n v="1152"/>
        <n v="816"/>
        <n v="638"/>
        <n v="1722"/>
        <n v="198"/>
        <n v="2117"/>
        <n v="948"/>
        <n v="1036"/>
        <n v="2112"/>
        <n v="2016"/>
        <n v="3956"/>
        <n v="3936"/>
        <n v="4365"/>
        <n v="1690"/>
        <n v="3520"/>
        <n v="720"/>
        <n v="3360"/>
        <n v="1000"/>
        <n v="3750"/>
        <n v="84"/>
        <n v="774"/>
        <n v="1274"/>
        <n v="819"/>
        <n v="264"/>
        <n v="3772"/>
        <n v="2400"/>
        <n v="102"/>
        <n v="792"/>
        <n v="1071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4894.3999999999996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5456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2051.14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584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539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8389.5"/>
        <n v="12969.599999999999"/>
        <n v="17920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3">
        <rangePr autoStart="0" autoEnd="0" startNum="0" endNum="120000" groupInterval="20000"/>
        <groupItems count="8">
          <s v="&lt;0 o (en blanco)"/>
          <s v="0-20000"/>
          <s v="20000-40000"/>
          <s v="40000-60000"/>
          <s v="60000-80000"/>
          <s v="80000-100000"/>
          <s v="100000-120000"/>
          <s v="&gt;120000"/>
        </groupItems>
      </fieldGroup>
    </cacheField>
    <cacheField name="Días (Fecha)" numFmtId="0" databaseField="0">
      <fieldGroup base="1">
        <rangePr groupBy="days" startDate="2020-01-01T00:00:00" endDate="2021-01-01T00:00:00"/>
        <groupItems count="368">
          <s v="&lt;01/01/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1"/>
        </groupItems>
      </fieldGroup>
    </cacheField>
    <cacheField name="Meses (Fecha)" numFmtId="0" databaseField="0">
      <fieldGroup base="1">
        <rangePr groupBy="months" startDate="2020-01-01T00:00:00" endDate="2021-01-01T00:00:00"/>
        <groupItems count="14">
          <s v="&lt;01/01/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1"/>
        </groupItems>
      </fieldGroup>
    </cacheField>
  </cacheFields>
  <extLst>
    <ext xmlns:x14="http://schemas.microsoft.com/office/spreadsheetml/2009/9/main" uri="{725AE2AE-9491-48be-B2B4-4EB974FC3084}">
      <x14:pivotCacheDefinition pivotCacheId="8007035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"/>
    <x v="0"/>
    <n v="9259377217"/>
    <x v="0"/>
    <s v="Cuenca"/>
    <x v="0"/>
    <x v="0"/>
    <s v="Empresa de embarque B"/>
    <s v="Cheque"/>
    <s v="Cerveza"/>
    <x v="0"/>
    <n v="14"/>
    <n v="10"/>
    <x v="0"/>
  </r>
  <r>
    <n v="2"/>
    <x v="1"/>
    <n v="6185253419"/>
    <x v="0"/>
    <s v="Cuenca"/>
    <x v="0"/>
    <x v="0"/>
    <s v="Empresa de embarque B"/>
    <s v="Cheque"/>
    <s v="Ciruelas secas"/>
    <x v="1"/>
    <n v="34"/>
    <n v="1"/>
    <x v="1"/>
  </r>
  <r>
    <n v="3"/>
    <x v="2"/>
    <n v="2308885942"/>
    <x v="1"/>
    <s v="Azogues"/>
    <x v="1"/>
    <x v="1"/>
    <s v="Empresa de embarque A"/>
    <s v="Tarjeta de crédito"/>
    <s v="Peras secas"/>
    <x v="1"/>
    <n v="14"/>
    <n v="57"/>
    <x v="2"/>
  </r>
  <r>
    <n v="4"/>
    <x v="3"/>
    <n v="6199717898"/>
    <x v="1"/>
    <s v="Azogues"/>
    <x v="1"/>
    <x v="1"/>
    <s v="Empresa de embarque A"/>
    <s v="Tarjeta de crédito"/>
    <s v="Manzanas secas"/>
    <x v="1"/>
    <n v="16"/>
    <n v="72"/>
    <x v="3"/>
  </r>
  <r>
    <n v="5"/>
    <x v="4"/>
    <n v="5540683029"/>
    <x v="1"/>
    <s v="Azogues"/>
    <x v="1"/>
    <x v="1"/>
    <s v="Empresa de embarque A"/>
    <s v="Tarjeta de crédito"/>
    <s v="Ciruelas secas"/>
    <x v="1"/>
    <n v="12"/>
    <n v="68"/>
    <x v="4"/>
  </r>
  <r>
    <n v="6"/>
    <x v="5"/>
    <n v="6343955045"/>
    <x v="2"/>
    <s v="Cuenca"/>
    <x v="0"/>
    <x v="0"/>
    <s v="Empresa de embarque B"/>
    <s v="Tarjeta de crédito"/>
    <s v="Té chai"/>
    <x v="0"/>
    <n v="22"/>
    <n v="29"/>
    <x v="5"/>
  </r>
  <r>
    <n v="7"/>
    <x v="6"/>
    <n v="1572125717"/>
    <x v="2"/>
    <s v="Cuenca"/>
    <x v="0"/>
    <x v="0"/>
    <s v="Empresa de embarque B"/>
    <s v="Tarjeta de crédito"/>
    <s v="Café"/>
    <x v="0"/>
    <n v="42"/>
    <n v="41"/>
    <x v="6"/>
  </r>
  <r>
    <n v="8"/>
    <x v="7"/>
    <n v="3776895536"/>
    <x v="3"/>
    <s v="Riobamba"/>
    <x v="2"/>
    <x v="2"/>
    <s v="Empresa de embarque C"/>
    <s v="Tarjeta de crédito"/>
    <s v="Galletas de chocolate"/>
    <x v="2"/>
    <n v="11"/>
    <n v="18"/>
    <x v="7"/>
  </r>
  <r>
    <n v="9"/>
    <x v="8"/>
    <n v="390733860"/>
    <x v="1"/>
    <s v="Azogues"/>
    <x v="1"/>
    <x v="1"/>
    <s v="Empresa de embarque C"/>
    <s v="Cheque"/>
    <s v="Galletas de chocolate"/>
    <x v="2"/>
    <n v="29"/>
    <n v="73"/>
    <x v="8"/>
  </r>
  <r>
    <n v="10"/>
    <x v="7"/>
    <n v="2456709195"/>
    <x v="4"/>
    <s v="Guayaquil"/>
    <x v="3"/>
    <x v="3"/>
    <s v="Empresa de embarque B"/>
    <s v="Cheque"/>
    <s v="Chocolate"/>
    <x v="3"/>
    <n v="12"/>
    <n v="79"/>
    <x v="9"/>
  </r>
  <r>
    <n v="11"/>
    <x v="9"/>
    <n v="5766090086"/>
    <x v="5"/>
    <s v="Machala"/>
    <x v="4"/>
    <x v="0"/>
    <s v="Empresa de embarque B"/>
    <s v="Efectivo"/>
    <s v="Almejas"/>
    <x v="4"/>
    <n v="28"/>
    <n v="37"/>
    <x v="10"/>
  </r>
  <r>
    <n v="12"/>
    <x v="10"/>
    <n v="4872781256"/>
    <x v="6"/>
    <s v="Ibarra"/>
    <x v="5"/>
    <x v="4"/>
    <s v="Empresa de embarque B"/>
    <s v="Tarjeta de crédito"/>
    <s v="Salsa curry"/>
    <x v="5"/>
    <n v="33"/>
    <n v="64"/>
    <x v="11"/>
  </r>
  <r>
    <n v="13"/>
    <x v="11"/>
    <n v="4213140599"/>
    <x v="7"/>
    <s v="Manta"/>
    <x v="6"/>
    <x v="5"/>
    <s v="Empresa de embarque C"/>
    <s v="Cheque"/>
    <s v="Café"/>
    <x v="0"/>
    <n v="21"/>
    <n v="96"/>
    <x v="12"/>
  </r>
  <r>
    <n v="14"/>
    <x v="12"/>
    <n v="9433063552"/>
    <x v="3"/>
    <s v="Riobamba"/>
    <x v="2"/>
    <x v="2"/>
    <s v="Empresa de embarque C"/>
    <s v="Cheque"/>
    <s v="Chocolate"/>
    <x v="3"/>
    <n v="46"/>
    <n v="86"/>
    <x v="13"/>
  </r>
  <r>
    <n v="15"/>
    <x v="13"/>
    <n v="8539365209"/>
    <x v="8"/>
    <s v="Esmeraldas"/>
    <x v="7"/>
    <x v="6"/>
    <s v="Empresa de embarque B"/>
    <s v="Tarjeta de crédito"/>
    <s v="Té verde"/>
    <x v="0"/>
    <n v="41"/>
    <n v="96"/>
    <x v="14"/>
  </r>
  <r>
    <n v="16"/>
    <x v="14"/>
    <n v="6983099686"/>
    <x v="9"/>
    <s v="Guaranda"/>
    <x v="8"/>
    <x v="2"/>
    <m/>
    <m/>
    <s v="Café"/>
    <x v="0"/>
    <n v="45"/>
    <n v="97"/>
    <x v="15"/>
  </r>
  <r>
    <n v="17"/>
    <x v="15"/>
    <n v="3008945605"/>
    <x v="8"/>
    <s v="Esmeraldas"/>
    <x v="7"/>
    <x v="6"/>
    <s v="Empresa de embarque A"/>
    <m/>
    <s v="Jalea de fresa"/>
    <x v="6"/>
    <n v="26"/>
    <n v="65"/>
    <x v="16"/>
  </r>
  <r>
    <n v="18"/>
    <x v="16"/>
    <n v="5388305959"/>
    <x v="8"/>
    <s v="Esmeraldas"/>
    <x v="7"/>
    <x v="6"/>
    <s v="Empresa de embarque A"/>
    <m/>
    <s v="Condimento cajún"/>
    <x v="7"/>
    <n v="40"/>
    <n v="88"/>
    <x v="17"/>
  </r>
  <r>
    <n v="19"/>
    <x v="17"/>
    <n v="438272084"/>
    <x v="8"/>
    <s v="Esmeraldas"/>
    <x v="7"/>
    <x v="6"/>
    <s v="Empresa de embarque A"/>
    <m/>
    <s v="Galletas de chocolate"/>
    <x v="2"/>
    <n v="12"/>
    <n v="60"/>
    <x v="18"/>
  </r>
  <r>
    <n v="20"/>
    <x v="18"/>
    <n v="2536792311"/>
    <x v="10"/>
    <s v="Quito"/>
    <x v="9"/>
    <x v="5"/>
    <s v="Empresa de embarque C"/>
    <m/>
    <s v="Ciruelas secas"/>
    <x v="1"/>
    <n v="35"/>
    <n v="96"/>
    <x v="19"/>
  </r>
  <r>
    <n v="21"/>
    <x v="19"/>
    <n v="7813757711"/>
    <x v="10"/>
    <s v="Quito"/>
    <x v="9"/>
    <x v="5"/>
    <s v="Empresa de embarque C"/>
    <m/>
    <s v="Té verde"/>
    <x v="0"/>
    <n v="20"/>
    <n v="50"/>
    <x v="20"/>
  </r>
  <r>
    <n v="22"/>
    <x v="20"/>
    <n v="4786931679"/>
    <x v="11"/>
    <s v="Ambato"/>
    <x v="10"/>
    <x v="2"/>
    <m/>
    <m/>
    <s v="Té chai"/>
    <x v="0"/>
    <n v="50"/>
    <n v="75"/>
    <x v="21"/>
  </r>
  <r>
    <n v="23"/>
    <x v="21"/>
    <n v="3021659728"/>
    <x v="11"/>
    <s v="Ambato"/>
    <x v="10"/>
    <x v="2"/>
    <m/>
    <m/>
    <s v="Café"/>
    <x v="0"/>
    <n v="21"/>
    <n v="4"/>
    <x v="22"/>
  </r>
  <r>
    <n v="24"/>
    <x v="22"/>
    <n v="2591950684"/>
    <x v="11"/>
    <s v="Ambato"/>
    <x v="10"/>
    <x v="2"/>
    <m/>
    <m/>
    <s v="Té verde"/>
    <x v="0"/>
    <n v="43"/>
    <n v="18"/>
    <x v="23"/>
  </r>
  <r>
    <n v="25"/>
    <x v="23"/>
    <n v="9326361454"/>
    <x v="7"/>
    <s v="Manta"/>
    <x v="6"/>
    <x v="5"/>
    <s v="Empresa de embarque C"/>
    <s v="Tarjeta de crédito"/>
    <s v="Almejas"/>
    <x v="4"/>
    <n v="26"/>
    <n v="49"/>
    <x v="24"/>
  </r>
  <r>
    <n v="26"/>
    <x v="24"/>
    <n v="3769138349"/>
    <x v="7"/>
    <s v="Manta"/>
    <x v="6"/>
    <x v="5"/>
    <s v="Empresa de embarque C"/>
    <s v="Tarjeta de crédito"/>
    <s v="Carne de cangrejo"/>
    <x v="8"/>
    <n v="39"/>
    <n v="21"/>
    <x v="25"/>
  </r>
  <r>
    <n v="27"/>
    <x v="2"/>
    <n v="5871657714"/>
    <x v="12"/>
    <s v="Guayaquil"/>
    <x v="3"/>
    <x v="7"/>
    <s v="Empresa de embarque A"/>
    <s v="Cheque"/>
    <s v="Ravioli"/>
    <x v="9"/>
    <n v="33"/>
    <n v="8"/>
    <x v="26"/>
  </r>
  <r>
    <n v="28"/>
    <x v="25"/>
    <n v="1534553307"/>
    <x v="12"/>
    <s v="Guayaquil"/>
    <x v="3"/>
    <x v="7"/>
    <s v="Empresa de embarque A"/>
    <s v="Cheque"/>
    <s v="Mozzarella"/>
    <x v="10"/>
    <n v="46"/>
    <n v="82"/>
    <x v="27"/>
  </r>
  <r>
    <n v="29"/>
    <x v="26"/>
    <n v="8474620707"/>
    <x v="6"/>
    <s v="Ibarra"/>
    <x v="5"/>
    <x v="4"/>
    <s v="Empresa de embarque B"/>
    <s v="Tarjeta de crédito"/>
    <s v="Cerveza"/>
    <x v="0"/>
    <n v="32"/>
    <n v="75"/>
    <x v="28"/>
  </r>
  <r>
    <n v="30"/>
    <x v="27"/>
    <n v="3530767380"/>
    <x v="3"/>
    <s v="Riobamba"/>
    <x v="2"/>
    <x v="2"/>
    <s v="Empresa de embarque B"/>
    <s v="Cheque"/>
    <s v="Salsa curry"/>
    <x v="5"/>
    <n v="34"/>
    <n v="3"/>
    <x v="29"/>
  </r>
  <r>
    <n v="31"/>
    <x v="28"/>
    <n v="6673950624"/>
    <x v="5"/>
    <s v="Machala"/>
    <x v="4"/>
    <x v="0"/>
    <s v="Empresa de embarque B"/>
    <s v="Efectivo"/>
    <s v="Jarabe"/>
    <x v="7"/>
    <n v="24"/>
    <n v="33"/>
    <x v="30"/>
  </r>
  <r>
    <n v="32"/>
    <x v="29"/>
    <n v="7137547321"/>
    <x v="5"/>
    <s v="Machala"/>
    <x v="4"/>
    <x v="0"/>
    <s v="Empresa de embarque B"/>
    <s v="Efectivo"/>
    <s v="Salsa curry"/>
    <x v="5"/>
    <n v="21"/>
    <n v="51"/>
    <x v="31"/>
  </r>
  <r>
    <n v="33"/>
    <x v="30"/>
    <n v="9655985375"/>
    <x v="6"/>
    <s v="Ibarra"/>
    <x v="5"/>
    <x v="4"/>
    <s v="Empresa de embarque B"/>
    <s v="Tarjeta de crédito"/>
    <m/>
    <x v="11"/>
    <m/>
    <m/>
    <x v="32"/>
  </r>
  <r>
    <n v="34"/>
    <x v="31"/>
    <n v="299812367"/>
    <x v="7"/>
    <s v="Manta"/>
    <x v="6"/>
    <x v="5"/>
    <s v="Empresa de embarque C"/>
    <s v="Cheque"/>
    <m/>
    <x v="11"/>
    <m/>
    <m/>
    <x v="32"/>
  </r>
  <r>
    <n v="35"/>
    <x v="32"/>
    <n v="7779151222"/>
    <x v="3"/>
    <s v="Riobamba"/>
    <x v="2"/>
    <x v="2"/>
    <s v="Empresa de embarque C"/>
    <s v="Cheque"/>
    <m/>
    <x v="11"/>
    <m/>
    <m/>
    <x v="32"/>
  </r>
  <r>
    <n v="36"/>
    <x v="33"/>
    <n v="9282360094"/>
    <x v="8"/>
    <s v="Esmeraldas"/>
    <x v="7"/>
    <x v="6"/>
    <s v="Empresa de embarque B"/>
    <s v="Tarjeta de crédito"/>
    <s v="Almendras"/>
    <x v="1"/>
    <n v="140"/>
    <n v="47"/>
    <x v="33"/>
  </r>
  <r>
    <n v="37"/>
    <x v="34"/>
    <n v="6935804403"/>
    <x v="8"/>
    <s v="Esmeraldas"/>
    <x v="7"/>
    <x v="6"/>
    <s v="Empresa de embarque A"/>
    <m/>
    <s v="Ciruelas secas"/>
    <x v="1"/>
    <n v="49"/>
    <n v="49"/>
    <x v="34"/>
  </r>
  <r>
    <n v="38"/>
    <x v="35"/>
    <n v="3650322132"/>
    <x v="10"/>
    <s v="Quito"/>
    <x v="9"/>
    <x v="5"/>
    <s v="Empresa de embarque C"/>
    <m/>
    <s v="Salsa curry"/>
    <x v="5"/>
    <n v="560"/>
    <n v="72"/>
    <x v="35"/>
  </r>
  <r>
    <n v="39"/>
    <x v="25"/>
    <n v="1985754250"/>
    <x v="11"/>
    <s v="Ambato"/>
    <x v="10"/>
    <x v="2"/>
    <s v="Empresa de embarque C"/>
    <m/>
    <s v="Carne de cangrejo"/>
    <x v="8"/>
    <n v="257.59999999999997"/>
    <n v="13"/>
    <x v="36"/>
  </r>
  <r>
    <n v="40"/>
    <x v="36"/>
    <n v="7293507918"/>
    <x v="7"/>
    <s v="Manta"/>
    <x v="6"/>
    <x v="5"/>
    <s v="Empresa de embarque C"/>
    <s v="Tarjeta de crédito"/>
    <s v="Café"/>
    <x v="0"/>
    <n v="644"/>
    <n v="32"/>
    <x v="37"/>
  </r>
  <r>
    <n v="41"/>
    <x v="37"/>
    <n v="3459323228"/>
    <x v="12"/>
    <s v="Guayaquil"/>
    <x v="3"/>
    <x v="7"/>
    <s v="Empresa de embarque A"/>
    <s v="Cheque"/>
    <s v="Almejas"/>
    <x v="4"/>
    <n v="135.1"/>
    <n v="27"/>
    <x v="38"/>
  </r>
  <r>
    <n v="42"/>
    <x v="9"/>
    <n v="1144627655"/>
    <x v="6"/>
    <s v="Ibarra"/>
    <x v="5"/>
    <x v="4"/>
    <s v="Empresa de embarque B"/>
    <s v="Tarjeta de crédito"/>
    <s v="Chocolate"/>
    <x v="3"/>
    <n v="178.5"/>
    <n v="71"/>
    <x v="39"/>
  </r>
  <r>
    <n v="43"/>
    <x v="38"/>
    <n v="3986713828"/>
    <x v="3"/>
    <s v="Riobamba"/>
    <x v="2"/>
    <x v="2"/>
    <s v="Empresa de embarque B"/>
    <s v="Cheque"/>
    <s v="Chocolate"/>
    <x v="3"/>
    <n v="178.5"/>
    <n v="13"/>
    <x v="40"/>
  </r>
  <r>
    <n v="44"/>
    <x v="39"/>
    <n v="9350633665"/>
    <x v="13"/>
    <s v="Esmeraldas"/>
    <x v="7"/>
    <x v="6"/>
    <s v="Empresa de embarque A"/>
    <s v="Efectivo"/>
    <s v="Condimento cajún"/>
    <x v="7"/>
    <n v="308"/>
    <n v="98"/>
    <x v="41"/>
  </r>
  <r>
    <n v="45"/>
    <x v="40"/>
    <n v="4918639925"/>
    <x v="14"/>
    <s v="Quito"/>
    <x v="9"/>
    <x v="5"/>
    <s v="Empresa de embarque C"/>
    <s v="Tarjeta de crédito"/>
    <s v="Jalea de fresa"/>
    <x v="6"/>
    <n v="350"/>
    <n v="21"/>
    <x v="42"/>
  </r>
  <r>
    <n v="46"/>
    <x v="41"/>
    <n v="9630006862"/>
    <x v="4"/>
    <s v="Guayaquil"/>
    <x v="3"/>
    <x v="3"/>
    <s v="Empresa de embarque B"/>
    <s v="Cheque"/>
    <s v="Cóctel de frutas"/>
    <x v="12"/>
    <n v="546"/>
    <n v="26"/>
    <x v="43"/>
  </r>
  <r>
    <n v="47"/>
    <x v="42"/>
    <n v="9029002933"/>
    <x v="6"/>
    <s v="Ibarra"/>
    <x v="5"/>
    <x v="4"/>
    <s v="Empresa de embarque C"/>
    <s v="Cheque"/>
    <s v="Peras secas"/>
    <x v="1"/>
    <n v="420"/>
    <n v="96"/>
    <x v="35"/>
  </r>
  <r>
    <n v="48"/>
    <x v="43"/>
    <n v="5702300844"/>
    <x v="6"/>
    <s v="Ibarra"/>
    <x v="5"/>
    <x v="4"/>
    <s v="Empresa de embarque C"/>
    <s v="Cheque"/>
    <s v="Manzanas secas"/>
    <x v="1"/>
    <n v="742"/>
    <n v="16"/>
    <x v="44"/>
  </r>
  <r>
    <n v="49"/>
    <x v="44"/>
    <n v="6885713027"/>
    <x v="1"/>
    <s v="Azogues"/>
    <x v="1"/>
    <x v="1"/>
    <m/>
    <m/>
    <s v="Pasta penne"/>
    <x v="9"/>
    <n v="532"/>
    <n v="96"/>
    <x v="45"/>
  </r>
  <r>
    <n v="50"/>
    <x v="12"/>
    <n v="5156178317"/>
    <x v="5"/>
    <s v="Machala"/>
    <x v="4"/>
    <x v="0"/>
    <m/>
    <m/>
    <s v="Té verde"/>
    <x v="0"/>
    <n v="41.86"/>
    <n v="75"/>
    <x v="46"/>
  </r>
  <r>
    <n v="51"/>
    <x v="45"/>
    <n v="9993785470"/>
    <x v="12"/>
    <s v="Guayaquil"/>
    <x v="3"/>
    <x v="7"/>
    <s v="Empresa de embarque A"/>
    <s v="Cheque"/>
    <s v="Ravioli"/>
    <x v="9"/>
    <n v="273"/>
    <n v="55"/>
    <x v="47"/>
  </r>
  <r>
    <n v="52"/>
    <x v="46"/>
    <n v="2344903076"/>
    <x v="12"/>
    <s v="Guayaquil"/>
    <x v="3"/>
    <x v="7"/>
    <s v="Empresa de embarque A"/>
    <s v="Cheque"/>
    <s v="Mozzarella"/>
    <x v="10"/>
    <n v="487.19999999999993"/>
    <n v="11"/>
    <x v="48"/>
  </r>
  <r>
    <n v="53"/>
    <x v="47"/>
    <n v="5773601950"/>
    <x v="6"/>
    <s v="Ibarra"/>
    <x v="5"/>
    <x v="4"/>
    <s v="Empresa de embarque B"/>
    <s v="Tarjeta de crédito"/>
    <s v="Cerveza"/>
    <x v="0"/>
    <n v="196"/>
    <n v="53"/>
    <x v="49"/>
  </r>
  <r>
    <n v="54"/>
    <x v="48"/>
    <n v="4818078168"/>
    <x v="3"/>
    <s v="Riobamba"/>
    <x v="2"/>
    <x v="2"/>
    <s v="Empresa de embarque B"/>
    <s v="Cheque"/>
    <s v="Salsa curry"/>
    <x v="5"/>
    <n v="560"/>
    <n v="85"/>
    <x v="50"/>
  </r>
  <r>
    <n v="55"/>
    <x v="49"/>
    <n v="9107195581"/>
    <x v="3"/>
    <s v="Riobamba"/>
    <x v="2"/>
    <x v="2"/>
    <s v="Empresa de embarque B"/>
    <s v="Cheque"/>
    <s v="Galletas de chocolate"/>
    <x v="2"/>
    <n v="128.79999999999998"/>
    <n v="97"/>
    <x v="51"/>
  </r>
  <r>
    <n v="56"/>
    <x v="50"/>
    <n v="5806733138"/>
    <x v="13"/>
    <s v="Esmeraldas"/>
    <x v="7"/>
    <x v="6"/>
    <s v="Empresa de embarque A"/>
    <s v="Efectivo"/>
    <s v="Bolillos"/>
    <x v="2"/>
    <n v="140"/>
    <n v="46"/>
    <x v="52"/>
  </r>
  <r>
    <n v="57"/>
    <x v="51"/>
    <n v="3059258597"/>
    <x v="14"/>
    <s v="Quito"/>
    <x v="9"/>
    <x v="5"/>
    <s v="Empresa de embarque C"/>
    <s v="Tarjeta de crédito"/>
    <s v="Aceite de oliva"/>
    <x v="13"/>
    <n v="298.90000000000003"/>
    <n v="97"/>
    <x v="53"/>
  </r>
  <r>
    <n v="58"/>
    <x v="52"/>
    <n v="586395005"/>
    <x v="14"/>
    <s v="Quito"/>
    <x v="9"/>
    <x v="5"/>
    <s v="Empresa de embarque C"/>
    <s v="Tarjeta de crédito"/>
    <s v="Almejas"/>
    <x v="4"/>
    <n v="135.1"/>
    <n v="97"/>
    <x v="54"/>
  </r>
  <r>
    <n v="59"/>
    <x v="53"/>
    <n v="9281389647"/>
    <x v="14"/>
    <s v="Quito"/>
    <x v="9"/>
    <x v="5"/>
    <s v="Empresa de embarque C"/>
    <s v="Tarjeta de crédito"/>
    <s v="Carne de cangrejo"/>
    <x v="8"/>
    <n v="257.59999999999997"/>
    <n v="65"/>
    <x v="55"/>
  </r>
  <r>
    <n v="60"/>
    <x v="54"/>
    <n v="2230409971"/>
    <x v="4"/>
    <s v="Guayaquil"/>
    <x v="3"/>
    <x v="3"/>
    <s v="Empresa de embarque B"/>
    <s v="Cheque"/>
    <s v="Cerveza"/>
    <x v="0"/>
    <n v="196"/>
    <n v="72"/>
    <x v="56"/>
  </r>
  <r>
    <n v="61"/>
    <x v="34"/>
    <n v="498762200"/>
    <x v="6"/>
    <s v="Ibarra"/>
    <x v="5"/>
    <x v="4"/>
    <s v="Empresa de embarque C"/>
    <s v="Cheque"/>
    <s v="Chocolate"/>
    <x v="3"/>
    <n v="178.5"/>
    <n v="16"/>
    <x v="57"/>
  </r>
  <r>
    <n v="62"/>
    <x v="55"/>
    <n v="5059332572"/>
    <x v="1"/>
    <s v="Azogues"/>
    <x v="1"/>
    <x v="1"/>
    <s v="Empresa de embarque A"/>
    <s v="Tarjeta de crédito"/>
    <s v="Mermelada de zarzamora"/>
    <x v="6"/>
    <n v="1134"/>
    <n v="77"/>
    <x v="58"/>
  </r>
  <r>
    <n v="63"/>
    <x v="56"/>
    <n v="807667000"/>
    <x v="1"/>
    <s v="Azogues"/>
    <x v="1"/>
    <x v="1"/>
    <s v="Empresa de embarque A"/>
    <s v="Tarjeta de crédito"/>
    <s v="Arroz de grano largo"/>
    <x v="14"/>
    <n v="98"/>
    <n v="37"/>
    <x v="59"/>
  </r>
  <r>
    <n v="64"/>
    <x v="57"/>
    <n v="4320869422"/>
    <x v="3"/>
    <s v="Riobamba"/>
    <x v="2"/>
    <x v="2"/>
    <s v="Empresa de embarque C"/>
    <s v="Tarjeta de crédito"/>
    <s v="Mozzarella"/>
    <x v="10"/>
    <n v="487.19999999999993"/>
    <n v="63"/>
    <x v="60"/>
  </r>
  <r>
    <n v="65"/>
    <x v="58"/>
    <n v="7227542762"/>
    <x v="5"/>
    <s v="Machala"/>
    <x v="4"/>
    <x v="0"/>
    <s v="Empresa de embarque B"/>
    <s v="Efectivo"/>
    <s v="Jarabe"/>
    <x v="7"/>
    <n v="140"/>
    <n v="48"/>
    <x v="61"/>
  </r>
  <r>
    <n v="66"/>
    <x v="59"/>
    <n v="4844854212"/>
    <x v="5"/>
    <s v="Machala"/>
    <x v="4"/>
    <x v="0"/>
    <s v="Empresa de embarque B"/>
    <s v="Efectivo"/>
    <s v="Salsa curry"/>
    <x v="5"/>
    <n v="560"/>
    <n v="71"/>
    <x v="62"/>
  </r>
  <r>
    <n v="67"/>
    <x v="60"/>
    <n v="6476704094"/>
    <x v="8"/>
    <s v="Esmeraldas"/>
    <x v="7"/>
    <x v="6"/>
    <s v="Empresa de embarque B"/>
    <s v="Tarjeta de crédito"/>
    <s v="Almendras"/>
    <x v="1"/>
    <n v="140"/>
    <n v="55"/>
    <x v="63"/>
  </r>
  <r>
    <n v="68"/>
    <x v="61"/>
    <n v="289513623"/>
    <x v="8"/>
    <s v="Esmeraldas"/>
    <x v="7"/>
    <x v="6"/>
    <s v="Empresa de embarque A"/>
    <m/>
    <s v="Ciruelas secas"/>
    <x v="1"/>
    <n v="49"/>
    <n v="21"/>
    <x v="64"/>
  </r>
  <r>
    <n v="69"/>
    <x v="62"/>
    <n v="4360909288"/>
    <x v="10"/>
    <s v="Quito"/>
    <x v="9"/>
    <x v="5"/>
    <s v="Empresa de embarque C"/>
    <m/>
    <s v="Salsa curry"/>
    <x v="5"/>
    <n v="560"/>
    <n v="67"/>
    <x v="65"/>
  </r>
  <r>
    <n v="70"/>
    <x v="63"/>
    <n v="1569352924"/>
    <x v="11"/>
    <s v="Ambato"/>
    <x v="10"/>
    <x v="2"/>
    <s v="Empresa de embarque C"/>
    <m/>
    <s v="Carne de cangrejo"/>
    <x v="8"/>
    <n v="257.59999999999997"/>
    <n v="75"/>
    <x v="66"/>
  </r>
  <r>
    <n v="71"/>
    <x v="64"/>
    <n v="4417023777"/>
    <x v="7"/>
    <s v="Manta"/>
    <x v="6"/>
    <x v="5"/>
    <s v="Empresa de embarque C"/>
    <s v="Tarjeta de crédito"/>
    <s v="Café"/>
    <x v="0"/>
    <n v="644"/>
    <n v="17"/>
    <x v="67"/>
  </r>
  <r>
    <n v="72"/>
    <x v="28"/>
    <n v="5213348963"/>
    <x v="1"/>
    <s v="Azogues"/>
    <x v="1"/>
    <x v="1"/>
    <s v="Empresa de embarque A"/>
    <s v="Tarjeta de crédito"/>
    <s v="Ciruelas secas"/>
    <x v="1"/>
    <n v="49"/>
    <n v="48"/>
    <x v="68"/>
  </r>
  <r>
    <n v="73"/>
    <x v="65"/>
    <n v="6039525395"/>
    <x v="2"/>
    <s v="Cuenca"/>
    <x v="0"/>
    <x v="0"/>
    <s v="Empresa de embarque B"/>
    <s v="Tarjeta de crédito"/>
    <s v="Té chai"/>
    <x v="0"/>
    <n v="252"/>
    <n v="74"/>
    <x v="69"/>
  </r>
  <r>
    <n v="74"/>
    <x v="47"/>
    <n v="7564866770"/>
    <x v="2"/>
    <s v="Cuenca"/>
    <x v="0"/>
    <x v="0"/>
    <s v="Empresa de embarque B"/>
    <s v="Tarjeta de crédito"/>
    <s v="Café"/>
    <x v="0"/>
    <n v="644"/>
    <n v="96"/>
    <x v="70"/>
  </r>
  <r>
    <n v="75"/>
    <x v="66"/>
    <n v="9161740728"/>
    <x v="3"/>
    <s v="Riobamba"/>
    <x v="2"/>
    <x v="2"/>
    <s v="Empresa de embarque C"/>
    <s v="Tarjeta de crédito"/>
    <s v="Galletas de chocolate"/>
    <x v="2"/>
    <n v="128.79999999999998"/>
    <n v="12"/>
    <x v="71"/>
  </r>
  <r>
    <n v="76"/>
    <x v="67"/>
    <n v="5854661633"/>
    <x v="1"/>
    <s v="Azogues"/>
    <x v="1"/>
    <x v="1"/>
    <s v="Empresa de embarque C"/>
    <s v="Cheque"/>
    <s v="Galletas de chocolate"/>
    <x v="2"/>
    <n v="128.79999999999998"/>
    <n v="62"/>
    <x v="72"/>
  </r>
  <r>
    <n v="77"/>
    <x v="68"/>
    <n v="9782824487"/>
    <x v="4"/>
    <s v="Guayaquil"/>
    <x v="3"/>
    <x v="3"/>
    <s v="Empresa de embarque B"/>
    <s v="Cheque"/>
    <s v="Chocolate"/>
    <x v="3"/>
    <n v="178.5"/>
    <n v="35"/>
    <x v="73"/>
  </r>
  <r>
    <n v="78"/>
    <x v="69"/>
    <n v="5368581132"/>
    <x v="5"/>
    <s v="Machala"/>
    <x v="4"/>
    <x v="0"/>
    <s v="Empresa de embarque B"/>
    <s v="Efectivo"/>
    <s v="Almejas"/>
    <x v="4"/>
    <n v="135.1"/>
    <n v="95"/>
    <x v="74"/>
  </r>
  <r>
    <n v="79"/>
    <x v="70"/>
    <n v="1972466220"/>
    <x v="6"/>
    <s v="Ibarra"/>
    <x v="5"/>
    <x v="4"/>
    <s v="Empresa de embarque B"/>
    <s v="Tarjeta de crédito"/>
    <s v="Salsa curry"/>
    <x v="5"/>
    <n v="560"/>
    <n v="17"/>
    <x v="75"/>
  </r>
  <r>
    <n v="80"/>
    <x v="71"/>
    <n v="6835780904"/>
    <x v="7"/>
    <s v="Manta"/>
    <x v="6"/>
    <x v="5"/>
    <s v="Empresa de embarque C"/>
    <s v="Cheque"/>
    <s v="Café"/>
    <x v="0"/>
    <n v="644"/>
    <n v="96"/>
    <x v="70"/>
  </r>
  <r>
    <n v="81"/>
    <x v="72"/>
    <n v="9361876990"/>
    <x v="3"/>
    <s v="Riobamba"/>
    <x v="2"/>
    <x v="2"/>
    <s v="Empresa de embarque C"/>
    <s v="Cheque"/>
    <s v="Chocolate"/>
    <x v="3"/>
    <n v="178.5"/>
    <n v="83"/>
    <x v="76"/>
  </r>
  <r>
    <n v="82"/>
    <x v="73"/>
    <n v="7655628230"/>
    <x v="8"/>
    <s v="Esmeraldas"/>
    <x v="7"/>
    <x v="6"/>
    <s v="Empresa de embarque B"/>
    <s v="Tarjeta de crédito"/>
    <s v="Té verde"/>
    <x v="0"/>
    <n v="41.86"/>
    <n v="88"/>
    <x v="77"/>
  </r>
  <r>
    <n v="83"/>
    <x v="35"/>
    <n v="6770397729"/>
    <x v="9"/>
    <s v="Guaranda"/>
    <x v="8"/>
    <x v="2"/>
    <m/>
    <m/>
    <s v="Café"/>
    <x v="0"/>
    <n v="644"/>
    <n v="59"/>
    <x v="78"/>
  </r>
  <r>
    <n v="84"/>
    <x v="74"/>
    <n v="6622149015"/>
    <x v="8"/>
    <s v="Esmeraldas"/>
    <x v="7"/>
    <x v="6"/>
    <s v="Empresa de embarque A"/>
    <m/>
    <s v="Jalea de fresa"/>
    <x v="6"/>
    <n v="350"/>
    <n v="27"/>
    <x v="79"/>
  </r>
  <r>
    <n v="85"/>
    <x v="75"/>
    <n v="8859429908"/>
    <x v="8"/>
    <s v="Esmeraldas"/>
    <x v="7"/>
    <x v="6"/>
    <s v="Empresa de embarque A"/>
    <m/>
    <s v="Condimento cajún"/>
    <x v="7"/>
    <n v="308"/>
    <n v="37"/>
    <x v="80"/>
  </r>
  <r>
    <n v="86"/>
    <x v="76"/>
    <n v="146252536"/>
    <x v="8"/>
    <s v="Esmeraldas"/>
    <x v="7"/>
    <x v="6"/>
    <s v="Empresa de embarque A"/>
    <m/>
    <s v="Galletas de chocolate"/>
    <x v="2"/>
    <n v="128.79999999999998"/>
    <n v="75"/>
    <x v="81"/>
  </r>
  <r>
    <n v="87"/>
    <x v="77"/>
    <n v="9010865731"/>
    <x v="10"/>
    <s v="Quito"/>
    <x v="9"/>
    <x v="5"/>
    <s v="Empresa de embarque C"/>
    <m/>
    <s v="Ciruelas secas"/>
    <x v="1"/>
    <n v="49"/>
    <n v="71"/>
    <x v="82"/>
  </r>
  <r>
    <n v="88"/>
    <x v="78"/>
    <n v="9076170123"/>
    <x v="10"/>
    <s v="Quito"/>
    <x v="9"/>
    <x v="5"/>
    <s v="Empresa de embarque C"/>
    <m/>
    <s v="Té verde"/>
    <x v="0"/>
    <n v="41.86"/>
    <n v="88"/>
    <x v="77"/>
  </r>
  <r>
    <n v="89"/>
    <x v="79"/>
    <n v="4412491838"/>
    <x v="11"/>
    <s v="Ambato"/>
    <x v="10"/>
    <x v="2"/>
    <m/>
    <m/>
    <s v="Té chai"/>
    <x v="0"/>
    <n v="252"/>
    <n v="55"/>
    <x v="83"/>
  </r>
  <r>
    <n v="90"/>
    <x v="50"/>
    <n v="7223227521"/>
    <x v="4"/>
    <s v="Guayaquil"/>
    <x v="3"/>
    <x v="3"/>
    <s v="Empresa de embarque B"/>
    <s v="Cheque"/>
    <s v="Chocolate"/>
    <x v="3"/>
    <n v="178.5"/>
    <n v="14"/>
    <x v="84"/>
  </r>
  <r>
    <n v="91"/>
    <x v="80"/>
    <n v="9595973394"/>
    <x v="5"/>
    <s v="Machala"/>
    <x v="4"/>
    <x v="0"/>
    <s v="Empresa de embarque B"/>
    <s v="Efectivo"/>
    <s v="Almejas"/>
    <x v="4"/>
    <n v="135.1"/>
    <n v="43"/>
    <x v="85"/>
  </r>
  <r>
    <n v="92"/>
    <x v="81"/>
    <n v="2755531090"/>
    <x v="6"/>
    <s v="Ibarra"/>
    <x v="5"/>
    <x v="4"/>
    <s v="Empresa de embarque B"/>
    <s v="Tarjeta de crédito"/>
    <s v="Salsa curry"/>
    <x v="5"/>
    <n v="560"/>
    <n v="63"/>
    <x v="86"/>
  </r>
  <r>
    <n v="93"/>
    <x v="82"/>
    <n v="5306800000"/>
    <x v="7"/>
    <s v="Manta"/>
    <x v="6"/>
    <x v="5"/>
    <s v="Empresa de embarque C"/>
    <s v="Cheque"/>
    <s v="Café"/>
    <x v="0"/>
    <n v="644"/>
    <n v="36"/>
    <x v="87"/>
  </r>
  <r>
    <n v="94"/>
    <x v="54"/>
    <n v="6768826719"/>
    <x v="3"/>
    <s v="Riobamba"/>
    <x v="2"/>
    <x v="2"/>
    <s v="Empresa de embarque C"/>
    <s v="Cheque"/>
    <s v="Chocolate"/>
    <x v="3"/>
    <n v="178.5"/>
    <n v="41"/>
    <x v="88"/>
  </r>
  <r>
    <n v="95"/>
    <x v="83"/>
    <n v="7945500000"/>
    <x v="8"/>
    <s v="Esmeraldas"/>
    <x v="7"/>
    <x v="6"/>
    <s v="Empresa de embarque B"/>
    <s v="Tarjeta de crédito"/>
    <s v="Té verde"/>
    <x v="0"/>
    <n v="41.86"/>
    <n v="35"/>
    <x v="89"/>
  </r>
  <r>
    <n v="96"/>
    <x v="83"/>
    <n v="4671327569"/>
    <x v="9"/>
    <s v="Guaranda"/>
    <x v="8"/>
    <x v="2"/>
    <m/>
    <m/>
    <s v="Café"/>
    <x v="0"/>
    <n v="644"/>
    <n v="31"/>
    <x v="90"/>
  </r>
  <r>
    <n v="97"/>
    <x v="84"/>
    <n v="5750783013"/>
    <x v="8"/>
    <s v="Esmeraldas"/>
    <x v="7"/>
    <x v="6"/>
    <s v="Empresa de embarque A"/>
    <m/>
    <s v="Jalea de fresa"/>
    <x v="6"/>
    <n v="350"/>
    <n v="52"/>
    <x v="91"/>
  </r>
  <r>
    <n v="98"/>
    <x v="85"/>
    <n v="1216202808"/>
    <x v="8"/>
    <s v="Esmeraldas"/>
    <x v="7"/>
    <x v="6"/>
    <s v="Empresa de embarque A"/>
    <m/>
    <s v="Condimento cajún"/>
    <x v="7"/>
    <n v="308"/>
    <n v="30"/>
    <x v="92"/>
  </r>
  <r>
    <n v="99"/>
    <x v="86"/>
    <n v="7167041532"/>
    <x v="8"/>
    <s v="Esmeraldas"/>
    <x v="7"/>
    <x v="6"/>
    <s v="Empresa de embarque A"/>
    <m/>
    <s v="Galletas de chocolate"/>
    <x v="2"/>
    <n v="128.79999999999998"/>
    <n v="41"/>
    <x v="93"/>
  </r>
  <r>
    <n v="100"/>
    <x v="87"/>
    <n v="2241191338"/>
    <x v="10"/>
    <s v="Quito"/>
    <x v="9"/>
    <x v="5"/>
    <s v="Empresa de embarque C"/>
    <m/>
    <s v="Ciruelas secas"/>
    <x v="1"/>
    <n v="49"/>
    <n v="44"/>
    <x v="94"/>
  </r>
  <r>
    <n v="101"/>
    <x v="88"/>
    <n v="806264266"/>
    <x v="10"/>
    <s v="Quito"/>
    <x v="9"/>
    <x v="5"/>
    <s v="Empresa de embarque C"/>
    <m/>
    <s v="Té verde"/>
    <x v="0"/>
    <n v="41.86"/>
    <n v="77"/>
    <x v="95"/>
  </r>
  <r>
    <n v="102"/>
    <x v="89"/>
    <n v="3820174684"/>
    <x v="11"/>
    <s v="Ambato"/>
    <x v="10"/>
    <x v="2"/>
    <m/>
    <m/>
    <s v="Té chai"/>
    <x v="0"/>
    <n v="252"/>
    <n v="29"/>
    <x v="96"/>
  </r>
  <r>
    <n v="103"/>
    <x v="90"/>
    <n v="5541796483"/>
    <x v="11"/>
    <s v="Ambato"/>
    <x v="10"/>
    <x v="2"/>
    <m/>
    <m/>
    <s v="Café"/>
    <x v="0"/>
    <n v="644"/>
    <n v="77"/>
    <x v="97"/>
  </r>
  <r>
    <n v="104"/>
    <x v="91"/>
    <n v="7096714976"/>
    <x v="11"/>
    <s v="Ambato"/>
    <x v="10"/>
    <x v="2"/>
    <m/>
    <m/>
    <s v="Té verde"/>
    <x v="0"/>
    <n v="41.86"/>
    <n v="73"/>
    <x v="98"/>
  </r>
  <r>
    <n v="105"/>
    <x v="92"/>
    <n v="2543114862"/>
    <x v="7"/>
    <s v="Manta"/>
    <x v="6"/>
    <x v="5"/>
    <s v="Empresa de embarque C"/>
    <s v="Tarjeta de crédito"/>
    <s v="Almejas"/>
    <x v="4"/>
    <n v="135.1"/>
    <n v="74"/>
    <x v="99"/>
  </r>
  <r>
    <n v="106"/>
    <x v="38"/>
    <n v="6501127347"/>
    <x v="7"/>
    <s v="Manta"/>
    <x v="6"/>
    <x v="5"/>
    <s v="Empresa de embarque C"/>
    <s v="Tarjeta de crédito"/>
    <s v="Carne de cangrejo"/>
    <x v="8"/>
    <n v="257.59999999999997"/>
    <n v="25"/>
    <x v="100"/>
  </r>
  <r>
    <n v="107"/>
    <x v="93"/>
    <n v="1322296163"/>
    <x v="12"/>
    <s v="Guayaquil"/>
    <x v="3"/>
    <x v="7"/>
    <s v="Empresa de embarque A"/>
    <s v="Cheque"/>
    <s v="Ravioli"/>
    <x v="9"/>
    <n v="273"/>
    <n v="82"/>
    <x v="101"/>
  </r>
  <r>
    <n v="108"/>
    <x v="94"/>
    <n v="5162222472"/>
    <x v="12"/>
    <s v="Guayaquil"/>
    <x v="3"/>
    <x v="7"/>
    <s v="Empresa de embarque A"/>
    <s v="Cheque"/>
    <s v="Mozzarella"/>
    <x v="10"/>
    <n v="487.19999999999993"/>
    <n v="37"/>
    <x v="102"/>
  </r>
  <r>
    <n v="109"/>
    <x v="95"/>
    <n v="5752777715"/>
    <x v="6"/>
    <s v="Ibarra"/>
    <x v="5"/>
    <x v="4"/>
    <s v="Empresa de embarque B"/>
    <s v="Tarjeta de crédito"/>
    <s v="Cerveza"/>
    <x v="0"/>
    <n v="196"/>
    <n v="84"/>
    <x v="103"/>
  </r>
  <r>
    <n v="110"/>
    <x v="85"/>
    <n v="2261700341"/>
    <x v="3"/>
    <s v="Riobamba"/>
    <x v="2"/>
    <x v="2"/>
    <s v="Empresa de embarque B"/>
    <s v="Cheque"/>
    <s v="Salsa curry"/>
    <x v="5"/>
    <n v="560"/>
    <n v="73"/>
    <x v="104"/>
  </r>
  <r>
    <n v="111"/>
    <x v="96"/>
    <n v="9950546196"/>
    <x v="3"/>
    <s v="Riobamba"/>
    <x v="2"/>
    <x v="2"/>
    <s v="Empresa de embarque B"/>
    <s v="Cheque"/>
    <s v="Galletas de chocolate"/>
    <x v="2"/>
    <n v="128.79999999999998"/>
    <n v="51"/>
    <x v="105"/>
  </r>
  <r>
    <n v="112"/>
    <x v="97"/>
    <n v="9911266011"/>
    <x v="13"/>
    <s v="Esmeraldas"/>
    <x v="7"/>
    <x v="6"/>
    <s v="Empresa de embarque A"/>
    <s v="Efectivo"/>
    <s v="Bolillos"/>
    <x v="2"/>
    <n v="140"/>
    <n v="66"/>
    <x v="92"/>
  </r>
  <r>
    <n v="113"/>
    <x v="98"/>
    <n v="8455987495"/>
    <x v="14"/>
    <s v="Quito"/>
    <x v="9"/>
    <x v="5"/>
    <s v="Empresa de embarque C"/>
    <s v="Tarjeta de crédito"/>
    <s v="Aceite de oliva"/>
    <x v="13"/>
    <n v="298.90000000000003"/>
    <n v="36"/>
    <x v="106"/>
  </r>
  <r>
    <n v="114"/>
    <x v="63"/>
    <n v="6668567210"/>
    <x v="14"/>
    <s v="Quito"/>
    <x v="9"/>
    <x v="5"/>
    <s v="Empresa de embarque C"/>
    <s v="Tarjeta de crédito"/>
    <s v="Almejas"/>
    <x v="4"/>
    <n v="135.1"/>
    <n v="87"/>
    <x v="107"/>
  </r>
  <r>
    <n v="115"/>
    <x v="99"/>
    <n v="9528620750"/>
    <x v="14"/>
    <s v="Quito"/>
    <x v="9"/>
    <x v="5"/>
    <s v="Empresa de embarque C"/>
    <s v="Tarjeta de crédito"/>
    <s v="Carne de cangrejo"/>
    <x v="8"/>
    <n v="257.59999999999997"/>
    <n v="64"/>
    <x v="108"/>
  </r>
  <r>
    <n v="116"/>
    <x v="100"/>
    <n v="1951835035"/>
    <x v="4"/>
    <s v="Guayaquil"/>
    <x v="3"/>
    <x v="3"/>
    <s v="Empresa de embarque B"/>
    <s v="Cheque"/>
    <s v="Cerveza"/>
    <x v="0"/>
    <n v="196"/>
    <n v="21"/>
    <x v="109"/>
  </r>
  <r>
    <n v="117"/>
    <x v="101"/>
    <n v="8464805926"/>
    <x v="6"/>
    <s v="Ibarra"/>
    <x v="5"/>
    <x v="4"/>
    <s v="Empresa de embarque C"/>
    <s v="Cheque"/>
    <s v="Chocolate"/>
    <x v="3"/>
    <n v="178.5"/>
    <n v="19"/>
    <x v="110"/>
  </r>
  <r>
    <n v="118"/>
    <x v="102"/>
    <n v="1040241832"/>
    <x v="1"/>
    <s v="Azogues"/>
    <x v="1"/>
    <x v="1"/>
    <s v="Empresa de embarque A"/>
    <s v="Tarjeta de crédito"/>
    <s v="Mermelada de zarzamora"/>
    <x v="6"/>
    <n v="1134"/>
    <n v="23"/>
    <x v="111"/>
  </r>
  <r>
    <n v="119"/>
    <x v="103"/>
    <n v="5032769390"/>
    <x v="1"/>
    <s v="Azogues"/>
    <x v="1"/>
    <x v="1"/>
    <s v="Empresa de embarque A"/>
    <s v="Tarjeta de crédito"/>
    <s v="Arroz de grano largo"/>
    <x v="14"/>
    <n v="98"/>
    <n v="72"/>
    <x v="112"/>
  </r>
  <r>
    <n v="120"/>
    <x v="104"/>
    <n v="5375997402"/>
    <x v="3"/>
    <s v="Riobamba"/>
    <x v="2"/>
    <x v="2"/>
    <s v="Empresa de embarque C"/>
    <s v="Tarjeta de crédito"/>
    <s v="Mozzarella"/>
    <x v="10"/>
    <n v="487.19999999999993"/>
    <n v="22"/>
    <x v="113"/>
  </r>
  <r>
    <n v="121"/>
    <x v="105"/>
    <n v="967566383"/>
    <x v="5"/>
    <s v="Machala"/>
    <x v="4"/>
    <x v="0"/>
    <s v="Empresa de embarque B"/>
    <s v="Efectivo"/>
    <s v="Jarabe"/>
    <x v="7"/>
    <n v="140"/>
    <n v="82"/>
    <x v="114"/>
  </r>
  <r>
    <n v="122"/>
    <x v="106"/>
    <n v="7607007457"/>
    <x v="5"/>
    <s v="Machala"/>
    <x v="4"/>
    <x v="0"/>
    <s v="Empresa de embarque B"/>
    <s v="Efectivo"/>
    <s v="Salsa curry"/>
    <x v="5"/>
    <n v="560"/>
    <n v="98"/>
    <x v="115"/>
  </r>
  <r>
    <n v="123"/>
    <x v="107"/>
    <n v="6139722497"/>
    <x v="9"/>
    <s v="Guaranda"/>
    <x v="8"/>
    <x v="2"/>
    <m/>
    <m/>
    <s v="Café"/>
    <x v="0"/>
    <n v="644"/>
    <n v="71"/>
    <x v="116"/>
  </r>
  <r>
    <n v="124"/>
    <x v="79"/>
    <n v="6071133871"/>
    <x v="8"/>
    <s v="Esmeraldas"/>
    <x v="7"/>
    <x v="6"/>
    <s v="Empresa de embarque A"/>
    <m/>
    <s v="Jalea de fresa"/>
    <x v="6"/>
    <n v="350"/>
    <n v="40"/>
    <x v="117"/>
  </r>
  <r>
    <n v="125"/>
    <x v="108"/>
    <n v="8634772142"/>
    <x v="8"/>
    <s v="Esmeraldas"/>
    <x v="7"/>
    <x v="6"/>
    <s v="Empresa de embarque A"/>
    <m/>
    <s v="Condimento cajún"/>
    <x v="7"/>
    <n v="308"/>
    <n v="80"/>
    <x v="118"/>
  </r>
  <r>
    <n v="126"/>
    <x v="109"/>
    <n v="5431718510"/>
    <x v="8"/>
    <s v="Esmeraldas"/>
    <x v="7"/>
    <x v="6"/>
    <s v="Empresa de embarque A"/>
    <m/>
    <s v="Galletas de chocolate"/>
    <x v="2"/>
    <n v="128.79999999999998"/>
    <n v="38"/>
    <x v="119"/>
  </r>
  <r>
    <n v="127"/>
    <x v="110"/>
    <n v="7109276915"/>
    <x v="10"/>
    <s v="Quito"/>
    <x v="9"/>
    <x v="5"/>
    <s v="Empresa de embarque C"/>
    <m/>
    <s v="Ciruelas secas"/>
    <x v="1"/>
    <n v="49"/>
    <n v="28"/>
    <x v="120"/>
  </r>
  <r>
    <n v="128"/>
    <x v="111"/>
    <n v="8479136081"/>
    <x v="10"/>
    <s v="Quito"/>
    <x v="9"/>
    <x v="5"/>
    <s v="Empresa de embarque C"/>
    <m/>
    <s v="Té verde"/>
    <x v="0"/>
    <n v="41.86"/>
    <n v="60"/>
    <x v="121"/>
  </r>
  <r>
    <n v="129"/>
    <x v="26"/>
    <n v="7132355278"/>
    <x v="11"/>
    <s v="Ambato"/>
    <x v="10"/>
    <x v="2"/>
    <m/>
    <m/>
    <s v="Té chai"/>
    <x v="0"/>
    <n v="252"/>
    <n v="33"/>
    <x v="122"/>
  </r>
  <r>
    <n v="130"/>
    <x v="78"/>
    <n v="2885792785"/>
    <x v="11"/>
    <s v="Ambato"/>
    <x v="10"/>
    <x v="2"/>
    <m/>
    <m/>
    <s v="Café"/>
    <x v="0"/>
    <n v="644"/>
    <n v="22"/>
    <x v="123"/>
  </r>
  <r>
    <n v="131"/>
    <x v="112"/>
    <n v="3723941023"/>
    <x v="11"/>
    <s v="Ambato"/>
    <x v="10"/>
    <x v="2"/>
    <m/>
    <m/>
    <s v="Té verde"/>
    <x v="0"/>
    <n v="41.86"/>
    <n v="51"/>
    <x v="124"/>
  </r>
  <r>
    <n v="132"/>
    <x v="113"/>
    <n v="4827836337"/>
    <x v="7"/>
    <s v="Manta"/>
    <x v="6"/>
    <x v="5"/>
    <s v="Empresa de embarque C"/>
    <s v="Tarjeta de crédito"/>
    <s v="Almejas"/>
    <x v="4"/>
    <n v="135.1"/>
    <n v="60"/>
    <x v="125"/>
  </r>
  <r>
    <n v="133"/>
    <x v="114"/>
    <n v="2633840866"/>
    <x v="7"/>
    <s v="Manta"/>
    <x v="6"/>
    <x v="5"/>
    <s v="Empresa de embarque C"/>
    <s v="Tarjeta de crédito"/>
    <s v="Carne de cangrejo"/>
    <x v="8"/>
    <n v="257.59999999999997"/>
    <n v="98"/>
    <x v="126"/>
  </r>
  <r>
    <n v="134"/>
    <x v="115"/>
    <n v="2489359003"/>
    <x v="12"/>
    <s v="Guayaquil"/>
    <x v="3"/>
    <x v="7"/>
    <s v="Empresa de embarque A"/>
    <s v="Cheque"/>
    <s v="Ravioli"/>
    <x v="9"/>
    <n v="273"/>
    <n v="27"/>
    <x v="127"/>
  </r>
  <r>
    <n v="135"/>
    <x v="116"/>
    <n v="2347277376"/>
    <x v="12"/>
    <s v="Guayaquil"/>
    <x v="3"/>
    <x v="7"/>
    <s v="Empresa de embarque A"/>
    <s v="Cheque"/>
    <s v="Mozzarella"/>
    <x v="10"/>
    <n v="487.19999999999993"/>
    <n v="88"/>
    <x v="128"/>
  </r>
  <r>
    <n v="136"/>
    <x v="117"/>
    <n v="2071690973"/>
    <x v="6"/>
    <s v="Ibarra"/>
    <x v="5"/>
    <x v="4"/>
    <s v="Empresa de embarque B"/>
    <s v="Tarjeta de crédito"/>
    <s v="Cerveza"/>
    <x v="0"/>
    <n v="196"/>
    <n v="65"/>
    <x v="129"/>
  </r>
  <r>
    <n v="137"/>
    <x v="118"/>
    <n v="1196729221"/>
    <x v="3"/>
    <s v="Riobamba"/>
    <x v="2"/>
    <x v="2"/>
    <s v="Empresa de embarque B"/>
    <s v="Cheque"/>
    <s v="Salsa curry"/>
    <x v="5"/>
    <n v="560"/>
    <n v="38"/>
    <x v="130"/>
  </r>
  <r>
    <n v="138"/>
    <x v="119"/>
    <n v="9020365601"/>
    <x v="3"/>
    <s v="Riobamba"/>
    <x v="2"/>
    <x v="2"/>
    <s v="Empresa de embarque B"/>
    <s v="Cheque"/>
    <s v="Galletas de chocolate"/>
    <x v="2"/>
    <n v="128.79999999999998"/>
    <n v="80"/>
    <x v="131"/>
  </r>
  <r>
    <n v="139"/>
    <x v="120"/>
    <n v="4818692078"/>
    <x v="13"/>
    <s v="Esmeraldas"/>
    <x v="7"/>
    <x v="6"/>
    <s v="Empresa de embarque A"/>
    <s v="Efectivo"/>
    <s v="Bolillos"/>
    <x v="2"/>
    <n v="140"/>
    <n v="49"/>
    <x v="132"/>
  </r>
  <r>
    <n v="140"/>
    <x v="121"/>
    <n v="6502762369"/>
    <x v="14"/>
    <s v="Quito"/>
    <x v="9"/>
    <x v="5"/>
    <s v="Empresa de embarque C"/>
    <s v="Tarjeta de crédito"/>
    <s v="Aceite de oliva"/>
    <x v="13"/>
    <n v="298.90000000000003"/>
    <n v="90"/>
    <x v="133"/>
  </r>
  <r>
    <n v="141"/>
    <x v="122"/>
    <n v="924402492"/>
    <x v="14"/>
    <s v="Quito"/>
    <x v="9"/>
    <x v="5"/>
    <s v="Empresa de embarque C"/>
    <s v="Tarjeta de crédito"/>
    <s v="Almejas"/>
    <x v="4"/>
    <n v="135.1"/>
    <n v="60"/>
    <x v="125"/>
  </r>
  <r>
    <n v="142"/>
    <x v="123"/>
    <n v="5633857209"/>
    <x v="14"/>
    <s v="Quito"/>
    <x v="9"/>
    <x v="5"/>
    <s v="Empresa de embarque C"/>
    <s v="Tarjeta de crédito"/>
    <s v="Carne de cangrejo"/>
    <x v="8"/>
    <n v="257.59999999999997"/>
    <n v="39"/>
    <x v="134"/>
  </r>
  <r>
    <n v="143"/>
    <x v="124"/>
    <n v="9715216432"/>
    <x v="4"/>
    <s v="Guayaquil"/>
    <x v="3"/>
    <x v="3"/>
    <s v="Empresa de embarque B"/>
    <s v="Cheque"/>
    <s v="Cerveza"/>
    <x v="0"/>
    <n v="196"/>
    <n v="79"/>
    <x v="135"/>
  </r>
  <r>
    <n v="144"/>
    <x v="84"/>
    <n v="2808433382"/>
    <x v="6"/>
    <s v="Ibarra"/>
    <x v="5"/>
    <x v="4"/>
    <s v="Empresa de embarque C"/>
    <s v="Cheque"/>
    <s v="Chocolate"/>
    <x v="3"/>
    <n v="178.5"/>
    <n v="44"/>
    <x v="136"/>
  </r>
  <r>
    <n v="145"/>
    <x v="125"/>
    <n v="5585231955"/>
    <x v="1"/>
    <s v="Azogues"/>
    <x v="1"/>
    <x v="1"/>
    <s v="Empresa de embarque A"/>
    <s v="Tarjeta de crédito"/>
    <s v="Mermelada de zarzamora"/>
    <x v="6"/>
    <n v="1134"/>
    <n v="98"/>
    <x v="137"/>
  </r>
  <r>
    <n v="146"/>
    <x v="126"/>
    <n v="4338999814"/>
    <x v="1"/>
    <s v="Azogues"/>
    <x v="1"/>
    <x v="1"/>
    <s v="Empresa de embarque A"/>
    <s v="Tarjeta de crédito"/>
    <s v="Arroz de grano largo"/>
    <x v="14"/>
    <n v="98"/>
    <n v="61"/>
    <x v="138"/>
  </r>
  <r>
    <n v="147"/>
    <x v="127"/>
    <n v="3475726472"/>
    <x v="3"/>
    <s v="Riobamba"/>
    <x v="2"/>
    <x v="2"/>
    <s v="Empresa de embarque C"/>
    <s v="Tarjeta de crédito"/>
    <s v="Mozzarella"/>
    <x v="10"/>
    <n v="487.19999999999993"/>
    <n v="30"/>
    <x v="139"/>
  </r>
  <r>
    <n v="148"/>
    <x v="128"/>
    <n v="9727843310"/>
    <x v="5"/>
    <s v="Machala"/>
    <x v="4"/>
    <x v="0"/>
    <s v="Empresa de embarque B"/>
    <s v="Efectivo"/>
    <s v="Jarabe"/>
    <x v="7"/>
    <n v="140"/>
    <n v="24"/>
    <x v="19"/>
  </r>
  <r>
    <n v="149"/>
    <x v="129"/>
    <n v="536031236"/>
    <x v="5"/>
    <s v="Machala"/>
    <x v="4"/>
    <x v="0"/>
    <s v="Empresa de embarque B"/>
    <s v="Efectivo"/>
    <s v="Salsa curry"/>
    <x v="5"/>
    <n v="560"/>
    <n v="28"/>
    <x v="140"/>
  </r>
  <r>
    <n v="150"/>
    <x v="21"/>
    <n v="1875435757"/>
    <x v="8"/>
    <s v="Esmeraldas"/>
    <x v="7"/>
    <x v="6"/>
    <s v="Empresa de embarque B"/>
    <s v="Tarjeta de crédito"/>
    <s v="Almendras"/>
    <x v="1"/>
    <n v="140"/>
    <n v="74"/>
    <x v="141"/>
  </r>
  <r>
    <n v="151"/>
    <x v="130"/>
    <n v="8711973073"/>
    <x v="8"/>
    <s v="Esmeraldas"/>
    <x v="7"/>
    <x v="6"/>
    <s v="Empresa de embarque A"/>
    <m/>
    <s v="Ciruelas secas"/>
    <x v="1"/>
    <n v="49"/>
    <n v="90"/>
    <x v="142"/>
  </r>
  <r>
    <n v="152"/>
    <x v="126"/>
    <n v="1214228285"/>
    <x v="10"/>
    <s v="Quito"/>
    <x v="9"/>
    <x v="5"/>
    <s v="Empresa de embarque C"/>
    <m/>
    <s v="Salsa curry"/>
    <x v="5"/>
    <n v="560"/>
    <n v="27"/>
    <x v="143"/>
  </r>
  <r>
    <n v="153"/>
    <x v="131"/>
    <n v="3447948983"/>
    <x v="11"/>
    <s v="Ambato"/>
    <x v="10"/>
    <x v="2"/>
    <s v="Empresa de embarque C"/>
    <m/>
    <s v="Carne de cangrejo"/>
    <x v="8"/>
    <n v="257.59999999999997"/>
    <n v="71"/>
    <x v="144"/>
  </r>
  <r>
    <n v="154"/>
    <x v="132"/>
    <n v="8753770178"/>
    <x v="7"/>
    <s v="Manta"/>
    <x v="6"/>
    <x v="5"/>
    <s v="Empresa de embarque C"/>
    <s v="Tarjeta de crédito"/>
    <s v="Café"/>
    <x v="0"/>
    <n v="644"/>
    <n v="74"/>
    <x v="145"/>
  </r>
  <r>
    <n v="155"/>
    <x v="55"/>
    <n v="493013693"/>
    <x v="12"/>
    <s v="Guayaquil"/>
    <x v="3"/>
    <x v="7"/>
    <s v="Empresa de embarque A"/>
    <s v="Cheque"/>
    <s v="Almejas"/>
    <x v="4"/>
    <n v="135.1"/>
    <n v="76"/>
    <x v="146"/>
  </r>
  <r>
    <n v="156"/>
    <x v="133"/>
    <n v="4097578178"/>
    <x v="6"/>
    <s v="Ibarra"/>
    <x v="5"/>
    <x v="4"/>
    <s v="Empresa de embarque B"/>
    <s v="Tarjeta de crédito"/>
    <s v="Chocolate"/>
    <x v="3"/>
    <n v="178.5"/>
    <n v="96"/>
    <x v="147"/>
  </r>
  <r>
    <n v="157"/>
    <x v="134"/>
    <n v="9949307477"/>
    <x v="3"/>
    <s v="Riobamba"/>
    <x v="2"/>
    <x v="2"/>
    <s v="Empresa de embarque B"/>
    <s v="Cheque"/>
    <s v="Chocolate"/>
    <x v="3"/>
    <n v="178.5"/>
    <n v="92"/>
    <x v="148"/>
  </r>
  <r>
    <n v="158"/>
    <x v="135"/>
    <n v="2521830520"/>
    <x v="13"/>
    <s v="Esmeraldas"/>
    <x v="7"/>
    <x v="6"/>
    <s v="Empresa de embarque A"/>
    <s v="Efectivo"/>
    <s v="Condimento cajún"/>
    <x v="7"/>
    <n v="308"/>
    <n v="93"/>
    <x v="149"/>
  </r>
  <r>
    <n v="159"/>
    <x v="34"/>
    <n v="4224616034"/>
    <x v="14"/>
    <s v="Quito"/>
    <x v="9"/>
    <x v="5"/>
    <s v="Empresa de embarque C"/>
    <s v="Tarjeta de crédito"/>
    <s v="Jalea de fresa"/>
    <x v="6"/>
    <n v="350"/>
    <n v="18"/>
    <x v="150"/>
  </r>
  <r>
    <n v="160"/>
    <x v="136"/>
    <n v="7169314881"/>
    <x v="4"/>
    <s v="Guayaquil"/>
    <x v="3"/>
    <x v="3"/>
    <s v="Empresa de embarque B"/>
    <s v="Cheque"/>
    <s v="Cóctel de frutas"/>
    <x v="12"/>
    <n v="546"/>
    <n v="98"/>
    <x v="151"/>
  </r>
  <r>
    <n v="161"/>
    <x v="134"/>
    <n v="8313545064"/>
    <x v="6"/>
    <s v="Ibarra"/>
    <x v="5"/>
    <x v="4"/>
    <s v="Empresa de embarque C"/>
    <s v="Cheque"/>
    <s v="Peras secas"/>
    <x v="1"/>
    <n v="420"/>
    <n v="46"/>
    <x v="152"/>
  </r>
  <r>
    <n v="162"/>
    <x v="137"/>
    <n v="5739621013"/>
    <x v="6"/>
    <s v="Ibarra"/>
    <x v="5"/>
    <x v="4"/>
    <s v="Empresa de embarque C"/>
    <s v="Cheque"/>
    <s v="Manzanas secas"/>
    <x v="1"/>
    <n v="742"/>
    <n v="14"/>
    <x v="49"/>
  </r>
  <r>
    <n v="163"/>
    <x v="138"/>
    <n v="1789830506"/>
    <x v="1"/>
    <s v="Azogues"/>
    <x v="1"/>
    <x v="1"/>
    <m/>
    <m/>
    <s v="Pasta penne"/>
    <x v="9"/>
    <n v="532"/>
    <n v="85"/>
    <x v="153"/>
  </r>
  <r>
    <n v="164"/>
    <x v="139"/>
    <n v="6281652174"/>
    <x v="5"/>
    <s v="Machala"/>
    <x v="4"/>
    <x v="0"/>
    <m/>
    <m/>
    <s v="Té verde"/>
    <x v="0"/>
    <n v="41.86"/>
    <n v="88"/>
    <x v="77"/>
  </r>
  <r>
    <n v="165"/>
    <x v="140"/>
    <n v="8126696083"/>
    <x v="11"/>
    <s v="Ambato"/>
    <x v="10"/>
    <x v="2"/>
    <m/>
    <m/>
    <s v="Té verde"/>
    <x v="0"/>
    <n v="41.86"/>
    <n v="81"/>
    <x v="154"/>
  </r>
  <r>
    <n v="166"/>
    <x v="92"/>
    <n v="2706456269"/>
    <x v="7"/>
    <s v="Manta"/>
    <x v="6"/>
    <x v="5"/>
    <s v="Empresa de embarque C"/>
    <s v="Tarjeta de crédito"/>
    <s v="Almejas"/>
    <x v="4"/>
    <n v="135.1"/>
    <n v="33"/>
    <x v="155"/>
  </r>
  <r>
    <n v="167"/>
    <x v="31"/>
    <n v="6159315697"/>
    <x v="7"/>
    <s v="Manta"/>
    <x v="6"/>
    <x v="5"/>
    <s v="Empresa de embarque C"/>
    <s v="Tarjeta de crédito"/>
    <s v="Carne de cangrejo"/>
    <x v="8"/>
    <n v="257.59999999999997"/>
    <n v="47"/>
    <x v="156"/>
  </r>
  <r>
    <n v="168"/>
    <x v="141"/>
    <n v="2749029538"/>
    <x v="12"/>
    <s v="Guayaquil"/>
    <x v="3"/>
    <x v="7"/>
    <s v="Empresa de embarque A"/>
    <s v="Cheque"/>
    <s v="Ravioli"/>
    <x v="9"/>
    <n v="273"/>
    <n v="61"/>
    <x v="157"/>
  </r>
  <r>
    <n v="169"/>
    <x v="39"/>
    <n v="9017454158"/>
    <x v="12"/>
    <s v="Guayaquil"/>
    <x v="3"/>
    <x v="7"/>
    <s v="Empresa de embarque A"/>
    <s v="Cheque"/>
    <s v="Mozzarella"/>
    <x v="10"/>
    <n v="487.19999999999993"/>
    <n v="27"/>
    <x v="158"/>
  </r>
  <r>
    <n v="170"/>
    <x v="142"/>
    <n v="445300235"/>
    <x v="6"/>
    <s v="Ibarra"/>
    <x v="5"/>
    <x v="4"/>
    <s v="Empresa de embarque B"/>
    <s v="Tarjeta de crédito"/>
    <s v="Cerveza"/>
    <x v="0"/>
    <n v="196"/>
    <n v="84"/>
    <x v="103"/>
  </r>
  <r>
    <n v="171"/>
    <x v="143"/>
    <n v="3498781571"/>
    <x v="3"/>
    <s v="Riobamba"/>
    <x v="2"/>
    <x v="2"/>
    <s v="Empresa de embarque B"/>
    <s v="Cheque"/>
    <s v="Salsa curry"/>
    <x v="5"/>
    <n v="560"/>
    <n v="91"/>
    <x v="159"/>
  </r>
  <r>
    <n v="172"/>
    <x v="144"/>
    <n v="376477229"/>
    <x v="3"/>
    <s v="Riobamba"/>
    <x v="2"/>
    <x v="2"/>
    <s v="Empresa de embarque B"/>
    <s v="Cheque"/>
    <s v="Galletas de chocolate"/>
    <x v="2"/>
    <n v="128.79999999999998"/>
    <n v="36"/>
    <x v="160"/>
  </r>
  <r>
    <n v="173"/>
    <x v="111"/>
    <n v="1790721708"/>
    <x v="13"/>
    <s v="Esmeraldas"/>
    <x v="7"/>
    <x v="6"/>
    <s v="Empresa de embarque A"/>
    <s v="Efectivo"/>
    <s v="Bolillos"/>
    <x v="2"/>
    <n v="140"/>
    <n v="34"/>
    <x v="161"/>
  </r>
  <r>
    <n v="174"/>
    <x v="73"/>
    <n v="434033868"/>
    <x v="14"/>
    <s v="Quito"/>
    <x v="9"/>
    <x v="5"/>
    <s v="Empresa de embarque C"/>
    <s v="Tarjeta de crédito"/>
    <s v="Aceite de oliva"/>
    <x v="13"/>
    <n v="298.90000000000003"/>
    <n v="81"/>
    <x v="162"/>
  </r>
  <r>
    <n v="175"/>
    <x v="120"/>
    <n v="3247684317"/>
    <x v="14"/>
    <s v="Quito"/>
    <x v="9"/>
    <x v="5"/>
    <s v="Empresa de embarque C"/>
    <s v="Tarjeta de crédito"/>
    <s v="Almejas"/>
    <x v="4"/>
    <n v="135.1"/>
    <n v="25"/>
    <x v="163"/>
  </r>
  <r>
    <n v="176"/>
    <x v="145"/>
    <n v="6492121203"/>
    <x v="14"/>
    <s v="Quito"/>
    <x v="9"/>
    <x v="5"/>
    <s v="Empresa de embarque C"/>
    <s v="Tarjeta de crédito"/>
    <s v="Carne de cangrejo"/>
    <x v="8"/>
    <n v="257.59999999999997"/>
    <n v="12"/>
    <x v="164"/>
  </r>
  <r>
    <n v="177"/>
    <x v="140"/>
    <n v="1661667624"/>
    <x v="4"/>
    <s v="Guayaquil"/>
    <x v="3"/>
    <x v="3"/>
    <s v="Empresa de embarque B"/>
    <s v="Cheque"/>
    <s v="Cerveza"/>
    <x v="0"/>
    <n v="196"/>
    <n v="23"/>
    <x v="165"/>
  </r>
  <r>
    <n v="178"/>
    <x v="146"/>
    <n v="1127190015"/>
    <x v="6"/>
    <s v="Ibarra"/>
    <x v="5"/>
    <x v="4"/>
    <s v="Empresa de embarque C"/>
    <s v="Cheque"/>
    <s v="Chocolate"/>
    <x v="3"/>
    <n v="178.5"/>
    <n v="76"/>
    <x v="166"/>
  </r>
  <r>
    <n v="179"/>
    <x v="16"/>
    <n v="7862399002"/>
    <x v="1"/>
    <s v="Azogues"/>
    <x v="1"/>
    <x v="1"/>
    <s v="Empresa de embarque A"/>
    <s v="Tarjeta de crédito"/>
    <s v="Mermelada de zarzamora"/>
    <x v="6"/>
    <n v="1134"/>
    <n v="55"/>
    <x v="167"/>
  </r>
  <r>
    <n v="180"/>
    <x v="131"/>
    <n v="9568142105"/>
    <x v="1"/>
    <s v="Azogues"/>
    <x v="1"/>
    <x v="1"/>
    <s v="Empresa de embarque A"/>
    <s v="Tarjeta de crédito"/>
    <s v="Arroz de grano largo"/>
    <x v="14"/>
    <n v="98"/>
    <n v="19"/>
    <x v="168"/>
  </r>
  <r>
    <n v="181"/>
    <x v="147"/>
    <n v="1181634254"/>
    <x v="3"/>
    <s v="Riobamba"/>
    <x v="2"/>
    <x v="2"/>
    <s v="Empresa de embarque C"/>
    <s v="Tarjeta de crédito"/>
    <s v="Mozzarella"/>
    <x v="10"/>
    <n v="487.19999999999993"/>
    <n v="27"/>
    <x v="158"/>
  </r>
  <r>
    <n v="182"/>
    <x v="61"/>
    <n v="5404968765"/>
    <x v="5"/>
    <s v="Machala"/>
    <x v="4"/>
    <x v="0"/>
    <s v="Empresa de embarque B"/>
    <s v="Efectivo"/>
    <s v="Jarabe"/>
    <x v="7"/>
    <n v="140"/>
    <n v="99"/>
    <x v="83"/>
  </r>
  <r>
    <n v="183"/>
    <x v="148"/>
    <n v="2431996009"/>
    <x v="5"/>
    <s v="Machala"/>
    <x v="4"/>
    <x v="0"/>
    <s v="Empresa de embarque B"/>
    <s v="Efectivo"/>
    <s v="Salsa curry"/>
    <x v="5"/>
    <n v="560"/>
    <n v="10"/>
    <x v="169"/>
  </r>
  <r>
    <n v="184"/>
    <x v="101"/>
    <n v="6373385557"/>
    <x v="8"/>
    <s v="Esmeraldas"/>
    <x v="7"/>
    <x v="6"/>
    <s v="Empresa de embarque B"/>
    <s v="Tarjeta de crédito"/>
    <s v="Almendras"/>
    <x v="1"/>
    <n v="140"/>
    <n v="80"/>
    <x v="170"/>
  </r>
  <r>
    <n v="185"/>
    <x v="82"/>
    <n v="5411926783"/>
    <x v="8"/>
    <s v="Esmeraldas"/>
    <x v="7"/>
    <x v="6"/>
    <s v="Empresa de embarque A"/>
    <m/>
    <s v="Ciruelas secas"/>
    <x v="1"/>
    <n v="49"/>
    <n v="27"/>
    <x v="171"/>
  </r>
  <r>
    <n v="186"/>
    <x v="149"/>
    <n v="8397590471"/>
    <x v="10"/>
    <s v="Quito"/>
    <x v="9"/>
    <x v="5"/>
    <s v="Empresa de embarque C"/>
    <m/>
    <s v="Salsa curry"/>
    <x v="5"/>
    <n v="560"/>
    <n v="97"/>
    <x v="172"/>
  </r>
  <r>
    <n v="187"/>
    <x v="150"/>
    <n v="5905399576"/>
    <x v="11"/>
    <s v="Ambato"/>
    <x v="10"/>
    <x v="2"/>
    <s v="Empresa de embarque C"/>
    <m/>
    <s v="Carne de cangrejo"/>
    <x v="8"/>
    <n v="257.59999999999997"/>
    <n v="42"/>
    <x v="173"/>
  </r>
  <r>
    <n v="188"/>
    <x v="93"/>
    <n v="168682758"/>
    <x v="7"/>
    <s v="Manta"/>
    <x v="6"/>
    <x v="5"/>
    <s v="Empresa de embarque C"/>
    <s v="Tarjeta de crédito"/>
    <s v="Café"/>
    <x v="0"/>
    <n v="644"/>
    <n v="24"/>
    <x v="174"/>
  </r>
  <r>
    <n v="189"/>
    <x v="151"/>
    <n v="4992553897"/>
    <x v="12"/>
    <s v="Guayaquil"/>
    <x v="3"/>
    <x v="7"/>
    <s v="Empresa de embarque A"/>
    <s v="Cheque"/>
    <s v="Almejas"/>
    <x v="4"/>
    <n v="135.1"/>
    <n v="90"/>
    <x v="175"/>
  </r>
  <r>
    <n v="190"/>
    <x v="92"/>
    <n v="9609810399"/>
    <x v="6"/>
    <s v="Ibarra"/>
    <x v="5"/>
    <x v="4"/>
    <s v="Empresa de embarque B"/>
    <s v="Tarjeta de crédito"/>
    <s v="Chocolate"/>
    <x v="3"/>
    <n v="178.5"/>
    <n v="28"/>
    <x v="176"/>
  </r>
  <r>
    <n v="191"/>
    <x v="10"/>
    <n v="1537469039"/>
    <x v="7"/>
    <s v="Manta"/>
    <x v="6"/>
    <x v="5"/>
    <s v="Empresa de embarque C"/>
    <s v="Cheque"/>
    <s v="Café"/>
    <x v="0"/>
    <n v="644"/>
    <n v="28"/>
    <x v="177"/>
  </r>
  <r>
    <n v="192"/>
    <x v="136"/>
    <n v="2018401595"/>
    <x v="3"/>
    <s v="Riobamba"/>
    <x v="2"/>
    <x v="2"/>
    <s v="Empresa de embarque C"/>
    <s v="Cheque"/>
    <s v="Chocolate"/>
    <x v="3"/>
    <n v="178.5"/>
    <n v="57"/>
    <x v="178"/>
  </r>
  <r>
    <n v="193"/>
    <x v="152"/>
    <n v="1129934476"/>
    <x v="8"/>
    <s v="Esmeraldas"/>
    <x v="7"/>
    <x v="6"/>
    <s v="Empresa de embarque B"/>
    <s v="Tarjeta de crédito"/>
    <s v="Té verde"/>
    <x v="0"/>
    <n v="41.86"/>
    <n v="23"/>
    <x v="179"/>
  </r>
  <r>
    <n v="194"/>
    <x v="115"/>
    <n v="878400496"/>
    <x v="9"/>
    <s v="Guaranda"/>
    <x v="8"/>
    <x v="2"/>
    <m/>
    <m/>
    <s v="Café"/>
    <x v="0"/>
    <n v="644"/>
    <n v="86"/>
    <x v="180"/>
  </r>
  <r>
    <n v="195"/>
    <x v="153"/>
    <n v="6271764467"/>
    <x v="8"/>
    <s v="Esmeraldas"/>
    <x v="7"/>
    <x v="6"/>
    <s v="Empresa de embarque A"/>
    <m/>
    <s v="Jalea de fresa"/>
    <x v="6"/>
    <n v="350"/>
    <n v="47"/>
    <x v="181"/>
  </r>
  <r>
    <n v="196"/>
    <x v="154"/>
    <n v="5954546839"/>
    <x v="8"/>
    <s v="Esmeraldas"/>
    <x v="7"/>
    <x v="6"/>
    <s v="Empresa de embarque A"/>
    <m/>
    <s v="Condimento cajún"/>
    <x v="7"/>
    <n v="308"/>
    <n v="97"/>
    <x v="182"/>
  </r>
  <r>
    <n v="197"/>
    <x v="155"/>
    <n v="1007419194"/>
    <x v="8"/>
    <s v="Esmeraldas"/>
    <x v="7"/>
    <x v="6"/>
    <s v="Empresa de embarque A"/>
    <m/>
    <s v="Galletas de chocolate"/>
    <x v="2"/>
    <n v="128.79999999999998"/>
    <n v="96"/>
    <x v="183"/>
  </r>
  <r>
    <n v="198"/>
    <x v="81"/>
    <n v="2749506386"/>
    <x v="10"/>
    <s v="Quito"/>
    <x v="9"/>
    <x v="5"/>
    <s v="Empresa de embarque C"/>
    <m/>
    <s v="Ciruelas secas"/>
    <x v="1"/>
    <n v="49"/>
    <n v="31"/>
    <x v="184"/>
  </r>
  <r>
    <n v="199"/>
    <x v="156"/>
    <n v="3279160134"/>
    <x v="10"/>
    <s v="Quito"/>
    <x v="9"/>
    <x v="5"/>
    <s v="Empresa de embarque C"/>
    <m/>
    <s v="Té verde"/>
    <x v="0"/>
    <n v="41.86"/>
    <n v="52"/>
    <x v="185"/>
  </r>
  <r>
    <n v="200"/>
    <x v="80"/>
    <n v="6789089883"/>
    <x v="11"/>
    <s v="Ambato"/>
    <x v="10"/>
    <x v="2"/>
    <m/>
    <m/>
    <s v="Té chai"/>
    <x v="0"/>
    <n v="252"/>
    <n v="91"/>
    <x v="186"/>
  </r>
  <r>
    <n v="201"/>
    <x v="157"/>
    <n v="7775981065"/>
    <x v="11"/>
    <s v="Ambato"/>
    <x v="10"/>
    <x v="2"/>
    <m/>
    <m/>
    <s v="Café"/>
    <x v="0"/>
    <n v="644"/>
    <n v="14"/>
    <x v="187"/>
  </r>
  <r>
    <n v="202"/>
    <x v="83"/>
    <n v="5357417804"/>
    <x v="11"/>
    <s v="Ambato"/>
    <x v="10"/>
    <x v="2"/>
    <m/>
    <m/>
    <s v="Té verde"/>
    <x v="0"/>
    <n v="41.86"/>
    <n v="44"/>
    <x v="188"/>
  </r>
  <r>
    <n v="203"/>
    <x v="158"/>
    <n v="4986720222"/>
    <x v="7"/>
    <s v="Manta"/>
    <x v="6"/>
    <x v="5"/>
    <s v="Empresa de embarque C"/>
    <s v="Tarjeta de crédito"/>
    <s v="Almejas"/>
    <x v="4"/>
    <n v="135.1"/>
    <n v="97"/>
    <x v="54"/>
  </r>
  <r>
    <n v="204"/>
    <x v="159"/>
    <n v="9264353300"/>
    <x v="7"/>
    <s v="Manta"/>
    <x v="6"/>
    <x v="5"/>
    <s v="Empresa de embarque C"/>
    <s v="Tarjeta de crédito"/>
    <s v="Carne de cangrejo"/>
    <x v="8"/>
    <n v="257.59999999999997"/>
    <n v="80"/>
    <x v="189"/>
  </r>
  <r>
    <n v="205"/>
    <x v="160"/>
    <n v="4507840734"/>
    <x v="12"/>
    <s v="Guayaquil"/>
    <x v="3"/>
    <x v="7"/>
    <s v="Empresa de embarque A"/>
    <s v="Cheque"/>
    <s v="Ravioli"/>
    <x v="9"/>
    <n v="273"/>
    <n v="66"/>
    <x v="190"/>
  </r>
  <r>
    <n v="206"/>
    <x v="161"/>
    <n v="1926814553"/>
    <x v="12"/>
    <s v="Guayaquil"/>
    <x v="3"/>
    <x v="7"/>
    <s v="Empresa de embarque A"/>
    <s v="Cheque"/>
    <s v="Mozzarella"/>
    <x v="10"/>
    <n v="487.19999999999993"/>
    <n v="32"/>
    <x v="191"/>
  </r>
  <r>
    <n v="207"/>
    <x v="162"/>
    <n v="1115906573"/>
    <x v="6"/>
    <s v="Ibarra"/>
    <x v="5"/>
    <x v="4"/>
    <s v="Empresa de embarque B"/>
    <s v="Tarjeta de crédito"/>
    <s v="Cerveza"/>
    <x v="0"/>
    <n v="196"/>
    <n v="52"/>
    <x v="192"/>
  </r>
  <r>
    <n v="208"/>
    <x v="155"/>
    <n v="4298972271"/>
    <x v="3"/>
    <s v="Riobamba"/>
    <x v="2"/>
    <x v="2"/>
    <s v="Empresa de embarque B"/>
    <s v="Cheque"/>
    <s v="Salsa curry"/>
    <x v="5"/>
    <n v="560"/>
    <n v="78"/>
    <x v="193"/>
  </r>
  <r>
    <n v="209"/>
    <x v="163"/>
    <n v="1419202858"/>
    <x v="3"/>
    <s v="Riobamba"/>
    <x v="2"/>
    <x v="2"/>
    <s v="Empresa de embarque B"/>
    <s v="Cheque"/>
    <s v="Galletas de chocolate"/>
    <x v="2"/>
    <n v="128.79999999999998"/>
    <n v="54"/>
    <x v="194"/>
  </r>
  <r>
    <n v="210"/>
    <x v="52"/>
    <n v="3516608759"/>
    <x v="13"/>
    <s v="Esmeraldas"/>
    <x v="7"/>
    <x v="6"/>
    <s v="Empresa de embarque A"/>
    <s v="Efectivo"/>
    <s v="Bolillos"/>
    <x v="2"/>
    <n v="140"/>
    <n v="55"/>
    <x v="63"/>
  </r>
  <r>
    <n v="211"/>
    <x v="164"/>
    <n v="8191358442"/>
    <x v="14"/>
    <s v="Quito"/>
    <x v="9"/>
    <x v="5"/>
    <s v="Empresa de embarque C"/>
    <s v="Tarjeta de crédito"/>
    <s v="Aceite de oliva"/>
    <x v="13"/>
    <n v="298.90000000000003"/>
    <n v="60"/>
    <x v="195"/>
  </r>
  <r>
    <n v="212"/>
    <x v="165"/>
    <n v="8451227157"/>
    <x v="14"/>
    <s v="Quito"/>
    <x v="9"/>
    <x v="5"/>
    <s v="Empresa de embarque C"/>
    <s v="Tarjeta de crédito"/>
    <s v="Almejas"/>
    <x v="4"/>
    <n v="135.1"/>
    <n v="19"/>
    <x v="196"/>
  </r>
  <r>
    <n v="213"/>
    <x v="166"/>
    <n v="9847155245"/>
    <x v="14"/>
    <s v="Quito"/>
    <x v="9"/>
    <x v="5"/>
    <s v="Empresa de embarque C"/>
    <s v="Tarjeta de crédito"/>
    <s v="Carne de cangrejo"/>
    <x v="8"/>
    <n v="257.59999999999997"/>
    <n v="66"/>
    <x v="197"/>
  </r>
  <r>
    <n v="214"/>
    <x v="167"/>
    <n v="5189485028"/>
    <x v="4"/>
    <s v="Guayaquil"/>
    <x v="3"/>
    <x v="3"/>
    <s v="Empresa de embarque B"/>
    <s v="Cheque"/>
    <s v="Cerveza"/>
    <x v="0"/>
    <n v="196"/>
    <n v="42"/>
    <x v="198"/>
  </r>
  <r>
    <n v="215"/>
    <x v="13"/>
    <n v="2367569858"/>
    <x v="6"/>
    <s v="Ibarra"/>
    <x v="5"/>
    <x v="4"/>
    <s v="Empresa de embarque C"/>
    <s v="Cheque"/>
    <s v="Chocolate"/>
    <x v="3"/>
    <n v="178.5"/>
    <n v="72"/>
    <x v="199"/>
  </r>
  <r>
    <n v="216"/>
    <x v="168"/>
    <n v="1241520334"/>
    <x v="1"/>
    <s v="Azogues"/>
    <x v="1"/>
    <x v="1"/>
    <s v="Empresa de embarque A"/>
    <s v="Tarjeta de crédito"/>
    <s v="Mermelada de zarzamora"/>
    <x v="6"/>
    <n v="1134"/>
    <n v="32"/>
    <x v="200"/>
  </r>
  <r>
    <n v="217"/>
    <x v="169"/>
    <n v="6999895697"/>
    <x v="1"/>
    <s v="Azogues"/>
    <x v="1"/>
    <x v="1"/>
    <s v="Empresa de embarque A"/>
    <s v="Tarjeta de crédito"/>
    <s v="Arroz de grano largo"/>
    <x v="14"/>
    <n v="98"/>
    <n v="76"/>
    <x v="201"/>
  </r>
  <r>
    <n v="218"/>
    <x v="141"/>
    <n v="2931440223"/>
    <x v="8"/>
    <s v="Esmeraldas"/>
    <x v="7"/>
    <x v="6"/>
    <s v="Empresa de embarque A"/>
    <m/>
    <s v="Galletas de chocolate"/>
    <x v="2"/>
    <n v="128.79999999999998"/>
    <n v="83"/>
    <x v="202"/>
  </r>
  <r>
    <n v="219"/>
    <x v="25"/>
    <n v="6045555436"/>
    <x v="10"/>
    <s v="Quito"/>
    <x v="9"/>
    <x v="5"/>
    <s v="Empresa de embarque C"/>
    <m/>
    <s v="Ciruelas secas"/>
    <x v="1"/>
    <n v="49"/>
    <n v="91"/>
    <x v="203"/>
  </r>
  <r>
    <n v="220"/>
    <x v="57"/>
    <n v="4985084204"/>
    <x v="10"/>
    <s v="Quito"/>
    <x v="9"/>
    <x v="5"/>
    <s v="Empresa de embarque C"/>
    <m/>
    <s v="Té verde"/>
    <x v="0"/>
    <n v="41.86"/>
    <n v="64"/>
    <x v="204"/>
  </r>
  <r>
    <n v="221"/>
    <x v="99"/>
    <n v="8950774476"/>
    <x v="11"/>
    <s v="Ambato"/>
    <x v="10"/>
    <x v="2"/>
    <m/>
    <m/>
    <s v="Té chai"/>
    <x v="0"/>
    <n v="252"/>
    <n v="58"/>
    <x v="205"/>
  </r>
  <r>
    <n v="222"/>
    <x v="170"/>
    <n v="4091794218"/>
    <x v="11"/>
    <s v="Ambato"/>
    <x v="10"/>
    <x v="2"/>
    <m/>
    <m/>
    <s v="Café"/>
    <x v="0"/>
    <n v="644"/>
    <n v="97"/>
    <x v="206"/>
  </r>
  <r>
    <n v="223"/>
    <x v="153"/>
    <n v="2789876793"/>
    <x v="11"/>
    <s v="Ambato"/>
    <x v="10"/>
    <x v="2"/>
    <m/>
    <m/>
    <s v="Té verde"/>
    <x v="0"/>
    <n v="41.86"/>
    <n v="14"/>
    <x v="207"/>
  </r>
  <r>
    <n v="224"/>
    <x v="171"/>
    <n v="4338385582"/>
    <x v="7"/>
    <s v="Manta"/>
    <x v="6"/>
    <x v="5"/>
    <s v="Empresa de embarque C"/>
    <s v="Tarjeta de crédito"/>
    <s v="Almejas"/>
    <x v="4"/>
    <n v="135.1"/>
    <n v="68"/>
    <x v="208"/>
  </r>
  <r>
    <n v="225"/>
    <x v="144"/>
    <n v="9159410824"/>
    <x v="7"/>
    <s v="Manta"/>
    <x v="6"/>
    <x v="5"/>
    <s v="Empresa de embarque C"/>
    <s v="Tarjeta de crédito"/>
    <s v="Carne de cangrejo"/>
    <x v="8"/>
    <n v="257.59999999999997"/>
    <n v="32"/>
    <x v="209"/>
  </r>
  <r>
    <n v="226"/>
    <x v="172"/>
    <n v="6562657766"/>
    <x v="12"/>
    <s v="Guayaquil"/>
    <x v="3"/>
    <x v="7"/>
    <s v="Empresa de embarque A"/>
    <s v="Cheque"/>
    <s v="Ravioli"/>
    <x v="9"/>
    <n v="273"/>
    <n v="48"/>
    <x v="210"/>
  </r>
  <r>
    <n v="227"/>
    <x v="173"/>
    <n v="4160634865"/>
    <x v="12"/>
    <s v="Guayaquil"/>
    <x v="3"/>
    <x v="7"/>
    <s v="Empresa de embarque A"/>
    <s v="Cheque"/>
    <s v="Mozzarella"/>
    <x v="10"/>
    <n v="487.19999999999993"/>
    <n v="57"/>
    <x v="211"/>
  </r>
  <r>
    <n v="228"/>
    <x v="147"/>
    <n v="142416687"/>
    <x v="6"/>
    <s v="Ibarra"/>
    <x v="5"/>
    <x v="4"/>
    <s v="Empresa de embarque B"/>
    <s v="Tarjeta de crédito"/>
    <s v="Cerveza"/>
    <x v="0"/>
    <n v="196"/>
    <n v="67"/>
    <x v="212"/>
  </r>
  <r>
    <n v="229"/>
    <x v="108"/>
    <n v="6114991349"/>
    <x v="3"/>
    <s v="Riobamba"/>
    <x v="2"/>
    <x v="2"/>
    <s v="Empresa de embarque B"/>
    <s v="Cheque"/>
    <s v="Salsa curry"/>
    <x v="5"/>
    <n v="560"/>
    <n v="48"/>
    <x v="213"/>
  </r>
  <r>
    <n v="230"/>
    <x v="174"/>
    <n v="6472352060"/>
    <x v="3"/>
    <s v="Riobamba"/>
    <x v="2"/>
    <x v="2"/>
    <s v="Empresa de embarque B"/>
    <s v="Cheque"/>
    <s v="Galletas de chocolate"/>
    <x v="2"/>
    <n v="128.79999999999998"/>
    <n v="77"/>
    <x v="214"/>
  </r>
  <r>
    <n v="231"/>
    <x v="138"/>
    <n v="5399077795"/>
    <x v="13"/>
    <s v="Esmeraldas"/>
    <x v="7"/>
    <x v="6"/>
    <s v="Empresa de embarque A"/>
    <s v="Efectivo"/>
    <s v="Bolillos"/>
    <x v="2"/>
    <n v="140"/>
    <n v="94"/>
    <x v="215"/>
  </r>
  <r>
    <n v="232"/>
    <x v="175"/>
    <n v="6275645168"/>
    <x v="14"/>
    <s v="Quito"/>
    <x v="9"/>
    <x v="5"/>
    <s v="Empresa de embarque C"/>
    <s v="Tarjeta de crédito"/>
    <s v="Aceite de oliva"/>
    <x v="13"/>
    <n v="298.90000000000003"/>
    <n v="54"/>
    <x v="216"/>
  </r>
  <r>
    <n v="233"/>
    <x v="51"/>
    <n v="597069969"/>
    <x v="14"/>
    <s v="Quito"/>
    <x v="9"/>
    <x v="5"/>
    <s v="Empresa de embarque C"/>
    <s v="Tarjeta de crédito"/>
    <s v="Almejas"/>
    <x v="4"/>
    <n v="135.1"/>
    <n v="43"/>
    <x v="85"/>
  </r>
  <r>
    <n v="234"/>
    <x v="58"/>
    <n v="1323169656"/>
    <x v="14"/>
    <s v="Quito"/>
    <x v="9"/>
    <x v="5"/>
    <s v="Empresa de embarque C"/>
    <s v="Tarjeta de crédito"/>
    <s v="Carne de cangrejo"/>
    <x v="8"/>
    <n v="257.59999999999997"/>
    <n v="71"/>
    <x v="144"/>
  </r>
  <r>
    <n v="235"/>
    <x v="176"/>
    <n v="2932971142"/>
    <x v="4"/>
    <s v="Guayaquil"/>
    <x v="3"/>
    <x v="3"/>
    <s v="Empresa de embarque B"/>
    <s v="Cheque"/>
    <s v="Cerveza"/>
    <x v="0"/>
    <n v="196"/>
    <n v="50"/>
    <x v="217"/>
  </r>
  <r>
    <n v="236"/>
    <x v="177"/>
    <n v="3634141900"/>
    <x v="6"/>
    <s v="Ibarra"/>
    <x v="5"/>
    <x v="4"/>
    <s v="Empresa de embarque C"/>
    <s v="Cheque"/>
    <s v="Chocolate"/>
    <x v="3"/>
    <n v="178.5"/>
    <n v="96"/>
    <x v="147"/>
  </r>
  <r>
    <n v="237"/>
    <x v="161"/>
    <n v="8872627168"/>
    <x v="1"/>
    <s v="Azogues"/>
    <x v="1"/>
    <x v="1"/>
    <s v="Empresa de embarque A"/>
    <s v="Tarjeta de crédito"/>
    <s v="Mermelada de zarzamora"/>
    <x v="6"/>
    <n v="1134"/>
    <n v="54"/>
    <x v="218"/>
  </r>
  <r>
    <n v="238"/>
    <x v="178"/>
    <n v="5571010485"/>
    <x v="1"/>
    <s v="Azogues"/>
    <x v="1"/>
    <x v="1"/>
    <s v="Empresa de embarque A"/>
    <s v="Tarjeta de crédito"/>
    <s v="Arroz de grano largo"/>
    <x v="14"/>
    <n v="98"/>
    <n v="39"/>
    <x v="219"/>
  </r>
  <r>
    <n v="239"/>
    <x v="66"/>
    <n v="7703467924"/>
    <x v="3"/>
    <s v="Riobamba"/>
    <x v="2"/>
    <x v="2"/>
    <s v="Empresa de embarque C"/>
    <s v="Tarjeta de crédito"/>
    <s v="Mozzarella"/>
    <x v="10"/>
    <n v="487.19999999999993"/>
    <n v="63"/>
    <x v="60"/>
  </r>
  <r>
    <n v="240"/>
    <x v="143"/>
    <n v="7747820326"/>
    <x v="5"/>
    <s v="Machala"/>
    <x v="4"/>
    <x v="0"/>
    <s v="Empresa de embarque B"/>
    <s v="Efectivo"/>
    <s v="Jarabe"/>
    <x v="7"/>
    <n v="140"/>
    <n v="71"/>
    <x v="220"/>
  </r>
  <r>
    <n v="241"/>
    <x v="179"/>
    <n v="5769101754"/>
    <x v="5"/>
    <s v="Machala"/>
    <x v="4"/>
    <x v="0"/>
    <s v="Empresa de embarque B"/>
    <s v="Efectivo"/>
    <s v="Salsa curry"/>
    <x v="5"/>
    <n v="560"/>
    <n v="88"/>
    <x v="221"/>
  </r>
  <r>
    <n v="242"/>
    <x v="81"/>
    <n v="7427615835"/>
    <x v="8"/>
    <s v="Esmeraldas"/>
    <x v="7"/>
    <x v="6"/>
    <s v="Empresa de embarque B"/>
    <s v="Tarjeta de crédito"/>
    <s v="Almendras"/>
    <x v="1"/>
    <n v="140"/>
    <n v="59"/>
    <x v="222"/>
  </r>
  <r>
    <n v="243"/>
    <x v="180"/>
    <n v="242336558"/>
    <x v="6"/>
    <s v="Ibarra"/>
    <x v="5"/>
    <x v="4"/>
    <s v="Empresa de embarque B"/>
    <s v="Tarjeta de crédito"/>
    <s v="Salsa curry"/>
    <x v="5"/>
    <n v="560"/>
    <n v="94"/>
    <x v="223"/>
  </r>
  <r>
    <n v="244"/>
    <x v="139"/>
    <n v="2520819737"/>
    <x v="7"/>
    <s v="Manta"/>
    <x v="6"/>
    <x v="5"/>
    <s v="Empresa de embarque C"/>
    <s v="Cheque"/>
    <s v="Café"/>
    <x v="0"/>
    <n v="644"/>
    <n v="86"/>
    <x v="180"/>
  </r>
  <r>
    <n v="245"/>
    <x v="181"/>
    <n v="8828389188"/>
    <x v="3"/>
    <s v="Riobamba"/>
    <x v="2"/>
    <x v="2"/>
    <s v="Empresa de embarque C"/>
    <s v="Cheque"/>
    <s v="Chocolate"/>
    <x v="3"/>
    <n v="178.5"/>
    <n v="61"/>
    <x v="224"/>
  </r>
  <r>
    <n v="246"/>
    <x v="182"/>
    <n v="164422904"/>
    <x v="8"/>
    <s v="Esmeraldas"/>
    <x v="7"/>
    <x v="6"/>
    <s v="Empresa de embarque B"/>
    <s v="Tarjeta de crédito"/>
    <s v="Té verde"/>
    <x v="0"/>
    <n v="41.86"/>
    <n v="32"/>
    <x v="225"/>
  </r>
  <r>
    <n v="247"/>
    <x v="32"/>
    <n v="7991995786"/>
    <x v="9"/>
    <s v="Guaranda"/>
    <x v="8"/>
    <x v="2"/>
    <m/>
    <m/>
    <s v="Café"/>
    <x v="0"/>
    <n v="644"/>
    <n v="62"/>
    <x v="226"/>
  </r>
  <r>
    <n v="248"/>
    <x v="183"/>
    <n v="4149364306"/>
    <x v="8"/>
    <s v="Esmeraldas"/>
    <x v="7"/>
    <x v="6"/>
    <s v="Empresa de embarque A"/>
    <m/>
    <s v="Jalea de fresa"/>
    <x v="6"/>
    <n v="350"/>
    <n v="60"/>
    <x v="227"/>
  </r>
  <r>
    <n v="249"/>
    <x v="97"/>
    <n v="6397472642"/>
    <x v="8"/>
    <s v="Esmeraldas"/>
    <x v="7"/>
    <x v="6"/>
    <s v="Empresa de embarque A"/>
    <m/>
    <s v="Condimento cajún"/>
    <x v="7"/>
    <n v="308"/>
    <n v="51"/>
    <x v="228"/>
  </r>
  <r>
    <n v="250"/>
    <x v="73"/>
    <n v="1168651383"/>
    <x v="8"/>
    <s v="Esmeraldas"/>
    <x v="7"/>
    <x v="6"/>
    <s v="Empresa de embarque A"/>
    <m/>
    <s v="Galletas de chocolate"/>
    <x v="2"/>
    <n v="128.79999999999998"/>
    <n v="49"/>
    <x v="229"/>
  </r>
  <r>
    <n v="251"/>
    <x v="184"/>
    <n v="1309311215"/>
    <x v="10"/>
    <s v="Quito"/>
    <x v="9"/>
    <x v="5"/>
    <s v="Empresa de embarque C"/>
    <m/>
    <s v="Ciruelas secas"/>
    <x v="1"/>
    <n v="49"/>
    <n v="20"/>
    <x v="230"/>
  </r>
  <r>
    <n v="252"/>
    <x v="185"/>
    <n v="4552083877"/>
    <x v="10"/>
    <s v="Quito"/>
    <x v="9"/>
    <x v="5"/>
    <s v="Empresa de embarque C"/>
    <m/>
    <s v="Té verde"/>
    <x v="0"/>
    <n v="41.86"/>
    <n v="49"/>
    <x v="231"/>
  </r>
  <r>
    <n v="253"/>
    <x v="186"/>
    <n v="6119453494"/>
    <x v="11"/>
    <s v="Ambato"/>
    <x v="10"/>
    <x v="2"/>
    <m/>
    <m/>
    <s v="Té chai"/>
    <x v="0"/>
    <n v="252"/>
    <n v="22"/>
    <x v="232"/>
  </r>
  <r>
    <n v="254"/>
    <x v="55"/>
    <n v="8815781249"/>
    <x v="11"/>
    <s v="Ambato"/>
    <x v="10"/>
    <x v="2"/>
    <m/>
    <m/>
    <s v="Café"/>
    <x v="0"/>
    <n v="644"/>
    <n v="73"/>
    <x v="233"/>
  </r>
  <r>
    <n v="255"/>
    <x v="180"/>
    <n v="5308869510"/>
    <x v="11"/>
    <s v="Ambato"/>
    <x v="10"/>
    <x v="2"/>
    <m/>
    <m/>
    <s v="Té verde"/>
    <x v="0"/>
    <n v="41.86"/>
    <n v="85"/>
    <x v="234"/>
  </r>
  <r>
    <n v="256"/>
    <x v="187"/>
    <n v="9623390930"/>
    <x v="7"/>
    <s v="Manta"/>
    <x v="6"/>
    <x v="5"/>
    <s v="Empresa de embarque C"/>
    <s v="Tarjeta de crédito"/>
    <s v="Almejas"/>
    <x v="4"/>
    <n v="135.1"/>
    <n v="44"/>
    <x v="235"/>
  </r>
  <r>
    <n v="257"/>
    <x v="179"/>
    <n v="9925453816"/>
    <x v="7"/>
    <s v="Manta"/>
    <x v="6"/>
    <x v="5"/>
    <s v="Empresa de embarque C"/>
    <s v="Tarjeta de crédito"/>
    <s v="Carne de cangrejo"/>
    <x v="8"/>
    <n v="257.59999999999997"/>
    <n v="24"/>
    <x v="236"/>
  </r>
  <r>
    <n v="258"/>
    <x v="172"/>
    <n v="6948053333"/>
    <x v="12"/>
    <s v="Guayaquil"/>
    <x v="3"/>
    <x v="7"/>
    <s v="Empresa de embarque A"/>
    <s v="Cheque"/>
    <s v="Ravioli"/>
    <x v="9"/>
    <n v="273"/>
    <n v="64"/>
    <x v="237"/>
  </r>
  <r>
    <n v="259"/>
    <x v="150"/>
    <n v="2060963898"/>
    <x v="12"/>
    <s v="Guayaquil"/>
    <x v="3"/>
    <x v="7"/>
    <s v="Empresa de embarque A"/>
    <s v="Cheque"/>
    <s v="Mozzarella"/>
    <x v="10"/>
    <n v="487.19999999999993"/>
    <n v="70"/>
    <x v="238"/>
  </r>
  <r>
    <n v="260"/>
    <x v="176"/>
    <n v="2582781913"/>
    <x v="6"/>
    <s v="Ibarra"/>
    <x v="5"/>
    <x v="4"/>
    <s v="Empresa de embarque B"/>
    <s v="Tarjeta de crédito"/>
    <s v="Cerveza"/>
    <x v="0"/>
    <n v="196"/>
    <n v="98"/>
    <x v="239"/>
  </r>
  <r>
    <n v="261"/>
    <x v="26"/>
    <n v="2732649952"/>
    <x v="3"/>
    <s v="Riobamba"/>
    <x v="2"/>
    <x v="2"/>
    <s v="Empresa de embarque B"/>
    <s v="Cheque"/>
    <s v="Salsa curry"/>
    <x v="5"/>
    <n v="560"/>
    <n v="48"/>
    <x v="213"/>
  </r>
  <r>
    <n v="262"/>
    <x v="142"/>
    <n v="4179453952"/>
    <x v="3"/>
    <s v="Riobamba"/>
    <x v="2"/>
    <x v="2"/>
    <s v="Empresa de embarque B"/>
    <s v="Cheque"/>
    <s v="Galletas de chocolate"/>
    <x v="2"/>
    <n v="128.79999999999998"/>
    <n v="100"/>
    <x v="240"/>
  </r>
  <r>
    <n v="263"/>
    <x v="188"/>
    <n v="4339665341"/>
    <x v="13"/>
    <s v="Esmeraldas"/>
    <x v="7"/>
    <x v="6"/>
    <s v="Empresa de embarque A"/>
    <s v="Efectivo"/>
    <s v="Bolillos"/>
    <x v="2"/>
    <n v="140"/>
    <n v="90"/>
    <x v="241"/>
  </r>
  <r>
    <n v="264"/>
    <x v="189"/>
    <n v="9193900326"/>
    <x v="14"/>
    <s v="Quito"/>
    <x v="9"/>
    <x v="5"/>
    <s v="Empresa de embarque C"/>
    <s v="Tarjeta de crédito"/>
    <s v="Aceite de oliva"/>
    <x v="13"/>
    <n v="298.90000000000003"/>
    <n v="49"/>
    <x v="242"/>
  </r>
  <r>
    <n v="265"/>
    <x v="96"/>
    <n v="7474169055"/>
    <x v="14"/>
    <s v="Quito"/>
    <x v="9"/>
    <x v="5"/>
    <s v="Empresa de embarque C"/>
    <s v="Tarjeta de crédito"/>
    <s v="Almejas"/>
    <x v="4"/>
    <n v="135.1"/>
    <n v="71"/>
    <x v="243"/>
  </r>
  <r>
    <n v="266"/>
    <x v="59"/>
    <n v="9750138179"/>
    <x v="14"/>
    <s v="Quito"/>
    <x v="9"/>
    <x v="5"/>
    <s v="Empresa de embarque C"/>
    <s v="Tarjeta de crédito"/>
    <s v="Carne de cangrejo"/>
    <x v="8"/>
    <n v="257.59999999999997"/>
    <n v="10"/>
    <x v="244"/>
  </r>
  <r>
    <n v="267"/>
    <x v="190"/>
    <n v="2294414293"/>
    <x v="4"/>
    <s v="Guayaquil"/>
    <x v="3"/>
    <x v="3"/>
    <s v="Empresa de embarque B"/>
    <s v="Cheque"/>
    <s v="Cerveza"/>
    <x v="0"/>
    <n v="196"/>
    <n v="78"/>
    <x v="245"/>
  </r>
  <r>
    <n v="268"/>
    <x v="191"/>
    <n v="776426288"/>
    <x v="6"/>
    <s v="Ibarra"/>
    <x v="5"/>
    <x v="4"/>
    <s v="Empresa de embarque C"/>
    <s v="Cheque"/>
    <s v="Chocolate"/>
    <x v="3"/>
    <n v="178.5"/>
    <n v="44"/>
    <x v="136"/>
  </r>
  <r>
    <n v="269"/>
    <x v="158"/>
    <n v="1245231958"/>
    <x v="1"/>
    <s v="Azogues"/>
    <x v="1"/>
    <x v="1"/>
    <s v="Empresa de embarque A"/>
    <s v="Tarjeta de crédito"/>
    <s v="Mermelada de zarzamora"/>
    <x v="6"/>
    <n v="1134"/>
    <n v="82"/>
    <x v="246"/>
  </r>
  <r>
    <n v="270"/>
    <x v="192"/>
    <n v="2050724971"/>
    <x v="1"/>
    <s v="Azogues"/>
    <x v="1"/>
    <x v="1"/>
    <s v="Empresa de embarque A"/>
    <s v="Tarjeta de crédito"/>
    <s v="Arroz de grano largo"/>
    <x v="14"/>
    <n v="98"/>
    <n v="29"/>
    <x v="247"/>
  </r>
  <r>
    <n v="271"/>
    <x v="193"/>
    <n v="9478104719"/>
    <x v="3"/>
    <s v="Riobamba"/>
    <x v="2"/>
    <x v="2"/>
    <s v="Empresa de embarque C"/>
    <s v="Tarjeta de crédito"/>
    <s v="Mozzarella"/>
    <x v="10"/>
    <n v="487.19999999999993"/>
    <n v="93"/>
    <x v="248"/>
  </r>
  <r>
    <n v="272"/>
    <x v="160"/>
    <n v="7620759943"/>
    <x v="5"/>
    <s v="Machala"/>
    <x v="4"/>
    <x v="0"/>
    <s v="Empresa de embarque B"/>
    <s v="Efectivo"/>
    <s v="Jarabe"/>
    <x v="7"/>
    <n v="140"/>
    <n v="11"/>
    <x v="249"/>
  </r>
  <r>
    <n v="273"/>
    <x v="194"/>
    <n v="9345003575"/>
    <x v="5"/>
    <s v="Machala"/>
    <x v="4"/>
    <x v="0"/>
    <s v="Empresa de embarque B"/>
    <s v="Efectivo"/>
    <s v="Salsa curry"/>
    <x v="5"/>
    <n v="560"/>
    <n v="91"/>
    <x v="159"/>
  </r>
  <r>
    <n v="274"/>
    <x v="47"/>
    <n v="5988072690"/>
    <x v="8"/>
    <s v="Esmeraldas"/>
    <x v="7"/>
    <x v="6"/>
    <s v="Empresa de embarque B"/>
    <s v="Tarjeta de crédito"/>
    <s v="Almendras"/>
    <x v="1"/>
    <n v="140"/>
    <n v="12"/>
    <x v="250"/>
  </r>
  <r>
    <n v="275"/>
    <x v="195"/>
    <n v="5113488625"/>
    <x v="8"/>
    <s v="Esmeraldas"/>
    <x v="7"/>
    <x v="6"/>
    <s v="Empresa de embarque A"/>
    <m/>
    <s v="Ciruelas secas"/>
    <x v="1"/>
    <n v="49"/>
    <n v="78"/>
    <x v="219"/>
  </r>
  <r>
    <n v="276"/>
    <x v="196"/>
    <n v="8021429259"/>
    <x v="10"/>
    <s v="Quito"/>
    <x v="9"/>
    <x v="5"/>
    <s v="Empresa de embarque C"/>
    <m/>
    <s v="Salsa curry"/>
    <x v="5"/>
    <n v="560"/>
    <n v="60"/>
    <x v="251"/>
  </r>
  <r>
    <n v="277"/>
    <x v="186"/>
    <n v="680211800"/>
    <x v="11"/>
    <s v="Ambato"/>
    <x v="10"/>
    <x v="2"/>
    <s v="Empresa de embarque C"/>
    <m/>
    <s v="Carne de cangrejo"/>
    <x v="8"/>
    <n v="257.59999999999997"/>
    <n v="23"/>
    <x v="252"/>
  </r>
  <r>
    <n v="278"/>
    <x v="107"/>
    <n v="2635806056"/>
    <x v="7"/>
    <s v="Manta"/>
    <x v="6"/>
    <x v="5"/>
    <s v="Empresa de embarque C"/>
    <s v="Tarjeta de crédito"/>
    <s v="Café"/>
    <x v="0"/>
    <n v="644"/>
    <n v="34"/>
    <x v="253"/>
  </r>
  <r>
    <n v="279"/>
    <x v="96"/>
    <n v="3338515953"/>
    <x v="12"/>
    <s v="Guayaquil"/>
    <x v="3"/>
    <x v="7"/>
    <s v="Empresa de embarque A"/>
    <s v="Cheque"/>
    <s v="Almejas"/>
    <x v="4"/>
    <n v="135.1"/>
    <n v="89"/>
    <x v="254"/>
  </r>
  <r>
    <n v="280"/>
    <x v="88"/>
    <n v="3075758565"/>
    <x v="6"/>
    <s v="Ibarra"/>
    <x v="5"/>
    <x v="4"/>
    <s v="Empresa de embarque B"/>
    <s v="Tarjeta de crédito"/>
    <s v="Chocolate"/>
    <x v="3"/>
    <n v="178.5"/>
    <n v="82"/>
    <x v="255"/>
  </r>
  <r>
    <n v="281"/>
    <x v="92"/>
    <n v="5383209032"/>
    <x v="3"/>
    <s v="Riobamba"/>
    <x v="2"/>
    <x v="2"/>
    <s v="Empresa de embarque B"/>
    <s v="Cheque"/>
    <s v="Chocolate"/>
    <x v="3"/>
    <n v="178.5"/>
    <n v="43"/>
    <x v="256"/>
  </r>
  <r>
    <n v="282"/>
    <x v="1"/>
    <n v="9635546425"/>
    <x v="8"/>
    <s v="Esmeraldas"/>
    <x v="7"/>
    <x v="6"/>
    <s v="Empresa de embarque A"/>
    <m/>
    <s v="Condimento cajún"/>
    <x v="7"/>
    <n v="308"/>
    <n v="96"/>
    <x v="257"/>
  </r>
  <r>
    <n v="283"/>
    <x v="96"/>
    <n v="3501364052"/>
    <x v="8"/>
    <s v="Esmeraldas"/>
    <x v="7"/>
    <x v="6"/>
    <s v="Empresa de embarque A"/>
    <m/>
    <s v="Galletas de chocolate"/>
    <x v="2"/>
    <n v="128.79999999999998"/>
    <n v="34"/>
    <x v="258"/>
  </r>
  <r>
    <n v="284"/>
    <x v="45"/>
    <n v="2226825043"/>
    <x v="10"/>
    <s v="Quito"/>
    <x v="9"/>
    <x v="5"/>
    <s v="Empresa de embarque C"/>
    <m/>
    <s v="Ciruelas secas"/>
    <x v="1"/>
    <n v="49"/>
    <n v="42"/>
    <x v="259"/>
  </r>
  <r>
    <n v="285"/>
    <x v="197"/>
    <n v="6321323029"/>
    <x v="10"/>
    <s v="Quito"/>
    <x v="9"/>
    <x v="5"/>
    <s v="Empresa de embarque C"/>
    <m/>
    <s v="Té verde"/>
    <x v="0"/>
    <n v="41.86"/>
    <n v="100"/>
    <x v="260"/>
  </r>
  <r>
    <n v="286"/>
    <x v="172"/>
    <n v="3775524143"/>
    <x v="11"/>
    <s v="Ambato"/>
    <x v="10"/>
    <x v="2"/>
    <m/>
    <m/>
    <s v="Té chai"/>
    <x v="0"/>
    <n v="252"/>
    <n v="42"/>
    <x v="261"/>
  </r>
  <r>
    <n v="287"/>
    <x v="198"/>
    <n v="9543041808"/>
    <x v="11"/>
    <s v="Ambato"/>
    <x v="10"/>
    <x v="2"/>
    <m/>
    <m/>
    <s v="Café"/>
    <x v="0"/>
    <n v="644"/>
    <n v="16"/>
    <x v="262"/>
  </r>
  <r>
    <n v="288"/>
    <x v="199"/>
    <n v="547647770"/>
    <x v="11"/>
    <s v="Ambato"/>
    <x v="10"/>
    <x v="2"/>
    <m/>
    <m/>
    <s v="Té verde"/>
    <x v="0"/>
    <n v="41.86"/>
    <n v="22"/>
    <x v="263"/>
  </r>
  <r>
    <n v="289"/>
    <x v="88"/>
    <n v="7120228607"/>
    <x v="7"/>
    <s v="Manta"/>
    <x v="6"/>
    <x v="5"/>
    <s v="Empresa de embarque C"/>
    <s v="Tarjeta de crédito"/>
    <s v="Almejas"/>
    <x v="4"/>
    <n v="135.1"/>
    <n v="46"/>
    <x v="264"/>
  </r>
  <r>
    <n v="290"/>
    <x v="105"/>
    <n v="5554565190"/>
    <x v="7"/>
    <s v="Manta"/>
    <x v="6"/>
    <x v="5"/>
    <s v="Empresa de embarque C"/>
    <s v="Tarjeta de crédito"/>
    <s v="Carne de cangrejo"/>
    <x v="8"/>
    <n v="257.59999999999997"/>
    <n v="100"/>
    <x v="265"/>
  </r>
  <r>
    <n v="291"/>
    <x v="77"/>
    <n v="1644848787"/>
    <x v="12"/>
    <s v="Guayaquil"/>
    <x v="3"/>
    <x v="7"/>
    <s v="Empresa de embarque A"/>
    <s v="Cheque"/>
    <s v="Ravioli"/>
    <x v="9"/>
    <n v="273"/>
    <n v="87"/>
    <x v="266"/>
  </r>
  <r>
    <n v="292"/>
    <x v="83"/>
    <n v="8273786477"/>
    <x v="12"/>
    <s v="Guayaquil"/>
    <x v="3"/>
    <x v="7"/>
    <s v="Empresa de embarque A"/>
    <s v="Cheque"/>
    <s v="Mozzarella"/>
    <x v="10"/>
    <n v="487.19999999999993"/>
    <n v="58"/>
    <x v="267"/>
  </r>
  <r>
    <n v="293"/>
    <x v="200"/>
    <n v="1397118248"/>
    <x v="6"/>
    <s v="Ibarra"/>
    <x v="5"/>
    <x v="4"/>
    <s v="Empresa de embarque B"/>
    <s v="Tarjeta de crédito"/>
    <s v="Cerveza"/>
    <x v="0"/>
    <n v="196"/>
    <n v="85"/>
    <x v="268"/>
  </r>
  <r>
    <n v="294"/>
    <x v="148"/>
    <n v="4468604310"/>
    <x v="3"/>
    <s v="Riobamba"/>
    <x v="2"/>
    <x v="2"/>
    <s v="Empresa de embarque B"/>
    <s v="Cheque"/>
    <s v="Salsa curry"/>
    <x v="5"/>
    <n v="560"/>
    <n v="28"/>
    <x v="140"/>
  </r>
  <r>
    <n v="295"/>
    <x v="49"/>
    <n v="457458721"/>
    <x v="3"/>
    <s v="Riobamba"/>
    <x v="2"/>
    <x v="2"/>
    <s v="Empresa de embarque B"/>
    <s v="Cheque"/>
    <s v="Galletas de chocolate"/>
    <x v="2"/>
    <n v="128.79999999999998"/>
    <n v="19"/>
    <x v="269"/>
  </r>
  <r>
    <n v="296"/>
    <x v="201"/>
    <n v="7184663808"/>
    <x v="13"/>
    <s v="Esmeraldas"/>
    <x v="7"/>
    <x v="6"/>
    <s v="Empresa de embarque A"/>
    <s v="Efectivo"/>
    <s v="Bolillos"/>
    <x v="2"/>
    <n v="140"/>
    <n v="99"/>
    <x v="83"/>
  </r>
  <r>
    <n v="297"/>
    <x v="202"/>
    <n v="3449599231"/>
    <x v="14"/>
    <s v="Quito"/>
    <x v="9"/>
    <x v="5"/>
    <s v="Empresa de embarque C"/>
    <s v="Tarjeta de crédito"/>
    <s v="Aceite de oliva"/>
    <x v="13"/>
    <n v="298.90000000000003"/>
    <n v="69"/>
    <x v="270"/>
  </r>
  <r>
    <n v="298"/>
    <x v="172"/>
    <n v="3901461858"/>
    <x v="14"/>
    <s v="Quito"/>
    <x v="9"/>
    <x v="5"/>
    <s v="Empresa de embarque C"/>
    <s v="Tarjeta de crédito"/>
    <s v="Almejas"/>
    <x v="4"/>
    <n v="135.1"/>
    <n v="37"/>
    <x v="271"/>
  </r>
  <r>
    <n v="299"/>
    <x v="44"/>
    <n v="6798892819"/>
    <x v="14"/>
    <s v="Quito"/>
    <x v="9"/>
    <x v="5"/>
    <s v="Empresa de embarque C"/>
    <s v="Tarjeta de crédito"/>
    <s v="Carne de cangrejo"/>
    <x v="8"/>
    <n v="257.59999999999997"/>
    <n v="64"/>
    <x v="108"/>
  </r>
  <r>
    <n v="300"/>
    <x v="188"/>
    <n v="6897506437"/>
    <x v="4"/>
    <s v="Guayaquil"/>
    <x v="3"/>
    <x v="3"/>
    <s v="Empresa de embarque B"/>
    <s v="Cheque"/>
    <s v="Cerveza"/>
    <x v="0"/>
    <n v="196"/>
    <n v="38"/>
    <x v="201"/>
  </r>
  <r>
    <n v="301"/>
    <x v="203"/>
    <n v="6298594113"/>
    <x v="6"/>
    <s v="Ibarra"/>
    <x v="5"/>
    <x v="4"/>
    <s v="Empresa de embarque C"/>
    <s v="Cheque"/>
    <s v="Chocolate"/>
    <x v="3"/>
    <n v="178.5"/>
    <n v="15"/>
    <x v="272"/>
  </r>
  <r>
    <n v="302"/>
    <x v="180"/>
    <n v="6972691420"/>
    <x v="1"/>
    <s v="Azogues"/>
    <x v="1"/>
    <x v="1"/>
    <s v="Empresa de embarque A"/>
    <s v="Tarjeta de crédito"/>
    <s v="Mermelada de zarzamora"/>
    <x v="6"/>
    <n v="1134"/>
    <n v="52"/>
    <x v="273"/>
  </r>
  <r>
    <n v="303"/>
    <x v="204"/>
    <n v="677992170"/>
    <x v="1"/>
    <s v="Azogues"/>
    <x v="1"/>
    <x v="1"/>
    <s v="Empresa de embarque A"/>
    <s v="Tarjeta de crédito"/>
    <s v="Arroz de grano largo"/>
    <x v="14"/>
    <n v="98"/>
    <n v="37"/>
    <x v="59"/>
  </r>
  <r>
    <n v="304"/>
    <x v="205"/>
    <n v="3501827064"/>
    <x v="3"/>
    <s v="Riobamba"/>
    <x v="2"/>
    <x v="2"/>
    <s v="Empresa de embarque C"/>
    <s v="Tarjeta de crédito"/>
    <s v="Mozzarella"/>
    <x v="10"/>
    <n v="487.19999999999993"/>
    <n v="24"/>
    <x v="274"/>
  </r>
  <r>
    <n v="305"/>
    <x v="206"/>
    <n v="9140892367"/>
    <x v="5"/>
    <s v="Machala"/>
    <x v="4"/>
    <x v="0"/>
    <s v="Empresa de embarque B"/>
    <s v="Efectivo"/>
    <s v="Jarabe"/>
    <x v="7"/>
    <n v="140"/>
    <n v="36"/>
    <x v="275"/>
  </r>
  <r>
    <n v="306"/>
    <x v="13"/>
    <n v="7570396760"/>
    <x v="5"/>
    <s v="Machala"/>
    <x v="4"/>
    <x v="0"/>
    <s v="Empresa de embarque B"/>
    <s v="Efectivo"/>
    <s v="Salsa curry"/>
    <x v="5"/>
    <n v="560"/>
    <n v="24"/>
    <x v="276"/>
  </r>
  <r>
    <n v="307"/>
    <x v="112"/>
    <n v="5368769086"/>
    <x v="8"/>
    <s v="Esmeraldas"/>
    <x v="7"/>
    <x v="6"/>
    <s v="Empresa de embarque B"/>
    <s v="Tarjeta de crédito"/>
    <s v="Almendras"/>
    <x v="1"/>
    <n v="140"/>
    <n v="20"/>
    <x v="277"/>
  </r>
  <r>
    <n v="308"/>
    <x v="151"/>
    <n v="443042127"/>
    <x v="8"/>
    <s v="Esmeraldas"/>
    <x v="7"/>
    <x v="6"/>
    <s v="Empresa de embarque A"/>
    <m/>
    <s v="Ciruelas secas"/>
    <x v="1"/>
    <n v="49"/>
    <n v="11"/>
    <x v="278"/>
  </r>
  <r>
    <n v="309"/>
    <x v="207"/>
    <n v="3198859022"/>
    <x v="10"/>
    <s v="Quito"/>
    <x v="9"/>
    <x v="5"/>
    <s v="Empresa de embarque C"/>
    <m/>
    <s v="Salsa curry"/>
    <x v="5"/>
    <n v="560"/>
    <n v="78"/>
    <x v="193"/>
  </r>
  <r>
    <n v="310"/>
    <x v="153"/>
    <n v="2982674072"/>
    <x v="11"/>
    <s v="Ambato"/>
    <x v="10"/>
    <x v="2"/>
    <s v="Empresa de embarque C"/>
    <m/>
    <s v="Carne de cangrejo"/>
    <x v="8"/>
    <n v="257.59999999999997"/>
    <n v="76"/>
    <x v="279"/>
  </r>
  <r>
    <n v="311"/>
    <x v="149"/>
    <n v="1636086310"/>
    <x v="7"/>
    <s v="Manta"/>
    <x v="6"/>
    <x v="5"/>
    <s v="Empresa de embarque C"/>
    <s v="Tarjeta de crédito"/>
    <s v="Café"/>
    <x v="0"/>
    <n v="644"/>
    <n v="57"/>
    <x v="280"/>
  </r>
  <r>
    <n v="312"/>
    <x v="82"/>
    <n v="9879315200"/>
    <x v="12"/>
    <s v="Guayaquil"/>
    <x v="3"/>
    <x v="7"/>
    <s v="Empresa de embarque A"/>
    <s v="Cheque"/>
    <s v="Almejas"/>
    <x v="4"/>
    <n v="135.1"/>
    <n v="14"/>
    <x v="281"/>
  </r>
  <r>
    <n v="313"/>
    <x v="208"/>
    <n v="3833780472"/>
    <x v="0"/>
    <s v="Cuenca"/>
    <x v="0"/>
    <x v="0"/>
    <s v="Empresa de embarque B"/>
    <s v="Cheque"/>
    <s v="Cerveza"/>
    <x v="0"/>
    <n v="196"/>
    <n v="14"/>
    <x v="282"/>
  </r>
  <r>
    <n v="314"/>
    <x v="209"/>
    <n v="1343389818"/>
    <x v="0"/>
    <s v="Cuenca"/>
    <x v="0"/>
    <x v="0"/>
    <s v="Empresa de embarque B"/>
    <s v="Cheque"/>
    <s v="Ciruelas secas"/>
    <x v="1"/>
    <n v="49"/>
    <n v="70"/>
    <x v="283"/>
  </r>
  <r>
    <n v="315"/>
    <x v="210"/>
    <n v="3066920858"/>
    <x v="1"/>
    <s v="Azogues"/>
    <x v="1"/>
    <x v="1"/>
    <s v="Empresa de embarque A"/>
    <s v="Tarjeta de crédito"/>
    <s v="Peras secas"/>
    <x v="1"/>
    <n v="420"/>
    <n v="100"/>
    <x v="284"/>
  </r>
  <r>
    <n v="316"/>
    <x v="53"/>
    <n v="3596038071"/>
    <x v="1"/>
    <s v="Azogues"/>
    <x v="1"/>
    <x v="1"/>
    <s v="Empresa de embarque A"/>
    <s v="Tarjeta de crédito"/>
    <s v="Manzanas secas"/>
    <x v="1"/>
    <n v="742"/>
    <n v="27"/>
    <x v="285"/>
  </r>
  <r>
    <n v="317"/>
    <x v="24"/>
    <n v="8280434895"/>
    <x v="1"/>
    <s v="Azogues"/>
    <x v="1"/>
    <x v="1"/>
    <s v="Empresa de embarque A"/>
    <s v="Tarjeta de crédito"/>
    <s v="Ciruelas secas"/>
    <x v="1"/>
    <n v="49"/>
    <n v="70"/>
    <x v="283"/>
  </r>
  <r>
    <n v="318"/>
    <x v="26"/>
    <n v="7983505639"/>
    <x v="2"/>
    <s v="Cuenca"/>
    <x v="0"/>
    <x v="0"/>
    <s v="Empresa de embarque B"/>
    <s v="Tarjeta de crédito"/>
    <s v="Té chai"/>
    <x v="0"/>
    <n v="252"/>
    <n v="57"/>
    <x v="286"/>
  </r>
  <r>
    <n v="319"/>
    <x v="156"/>
    <n v="4943792001"/>
    <x v="2"/>
    <s v="Cuenca"/>
    <x v="0"/>
    <x v="0"/>
    <s v="Empresa de embarque B"/>
    <s v="Tarjeta de crédito"/>
    <s v="Café"/>
    <x v="0"/>
    <n v="644"/>
    <n v="83"/>
    <x v="287"/>
  </r>
  <r>
    <n v="320"/>
    <x v="211"/>
    <n v="2679766092"/>
    <x v="3"/>
    <s v="Riobamba"/>
    <x v="2"/>
    <x v="2"/>
    <s v="Empresa de embarque C"/>
    <s v="Tarjeta de crédito"/>
    <s v="Galletas de chocolate"/>
    <x v="2"/>
    <n v="128.79999999999998"/>
    <n v="76"/>
    <x v="288"/>
  </r>
  <r>
    <n v="321"/>
    <x v="212"/>
    <n v="6256032641"/>
    <x v="1"/>
    <s v="Azogues"/>
    <x v="1"/>
    <x v="1"/>
    <s v="Empresa de embarque C"/>
    <s v="Cheque"/>
    <s v="Galletas de chocolate"/>
    <x v="2"/>
    <n v="128.79999999999998"/>
    <n v="80"/>
    <x v="131"/>
  </r>
  <r>
    <n v="322"/>
    <x v="213"/>
    <n v="8317306577"/>
    <x v="4"/>
    <s v="Guayaquil"/>
    <x v="3"/>
    <x v="3"/>
    <s v="Empresa de embarque B"/>
    <s v="Cheque"/>
    <s v="Chocolate"/>
    <x v="3"/>
    <n v="178.5"/>
    <n v="47"/>
    <x v="289"/>
  </r>
  <r>
    <n v="323"/>
    <x v="121"/>
    <n v="4952054948"/>
    <x v="5"/>
    <s v="Machala"/>
    <x v="4"/>
    <x v="0"/>
    <s v="Empresa de embarque B"/>
    <s v="Efectivo"/>
    <s v="Almejas"/>
    <x v="4"/>
    <n v="135.1"/>
    <n v="96"/>
    <x v="290"/>
  </r>
  <r>
    <n v="324"/>
    <x v="214"/>
    <n v="7792270317"/>
    <x v="6"/>
    <s v="Ibarra"/>
    <x v="5"/>
    <x v="4"/>
    <s v="Empresa de embarque B"/>
    <s v="Tarjeta de crédito"/>
    <s v="Salsa curry"/>
    <x v="5"/>
    <n v="560"/>
    <n v="32"/>
    <x v="291"/>
  </r>
  <r>
    <n v="325"/>
    <x v="10"/>
    <n v="8753687299"/>
    <x v="7"/>
    <s v="Manta"/>
    <x v="6"/>
    <x v="5"/>
    <s v="Empresa de embarque C"/>
    <s v="Cheque"/>
    <s v="Café"/>
    <x v="0"/>
    <n v="644"/>
    <n v="16"/>
    <x v="262"/>
  </r>
  <r>
    <n v="326"/>
    <x v="213"/>
    <n v="3276376437"/>
    <x v="3"/>
    <s v="Riobamba"/>
    <x v="2"/>
    <x v="2"/>
    <s v="Empresa de embarque C"/>
    <s v="Cheque"/>
    <s v="Chocolate"/>
    <x v="3"/>
    <n v="178.5"/>
    <n v="41"/>
    <x v="88"/>
  </r>
  <r>
    <n v="327"/>
    <x v="202"/>
    <n v="6189400875"/>
    <x v="8"/>
    <s v="Esmeraldas"/>
    <x v="7"/>
    <x v="6"/>
    <s v="Empresa de embarque B"/>
    <s v="Tarjeta de crédito"/>
    <s v="Té verde"/>
    <x v="0"/>
    <n v="41.86"/>
    <n v="41"/>
    <x v="292"/>
  </r>
  <r>
    <n v="328"/>
    <x v="124"/>
    <n v="3440571177"/>
    <x v="9"/>
    <s v="Guaranda"/>
    <x v="8"/>
    <x v="2"/>
    <m/>
    <m/>
    <s v="Café"/>
    <x v="0"/>
    <n v="644"/>
    <n v="41"/>
    <x v="293"/>
  </r>
  <r>
    <n v="329"/>
    <x v="215"/>
    <n v="8874798513"/>
    <x v="8"/>
    <s v="Esmeraldas"/>
    <x v="7"/>
    <x v="6"/>
    <s v="Empresa de embarque A"/>
    <m/>
    <s v="Jalea de fresa"/>
    <x v="6"/>
    <n v="350"/>
    <n v="94"/>
    <x v="294"/>
  </r>
  <r>
    <n v="330"/>
    <x v="45"/>
    <n v="9730368433"/>
    <x v="8"/>
    <s v="Esmeraldas"/>
    <x v="7"/>
    <x v="6"/>
    <s v="Empresa de embarque A"/>
    <m/>
    <s v="Condimento cajún"/>
    <x v="7"/>
    <n v="308"/>
    <n v="20"/>
    <x v="295"/>
  </r>
  <r>
    <n v="331"/>
    <x v="32"/>
    <n v="6592275352"/>
    <x v="8"/>
    <s v="Esmeraldas"/>
    <x v="7"/>
    <x v="6"/>
    <s v="Empresa de embarque A"/>
    <m/>
    <s v="Galletas de chocolate"/>
    <x v="2"/>
    <n v="128.79999999999998"/>
    <n v="13"/>
    <x v="296"/>
  </r>
  <r>
    <n v="332"/>
    <x v="51"/>
    <n v="9303282439"/>
    <x v="10"/>
    <s v="Quito"/>
    <x v="9"/>
    <x v="5"/>
    <s v="Empresa de embarque C"/>
    <m/>
    <s v="Ciruelas secas"/>
    <x v="1"/>
    <n v="49"/>
    <n v="74"/>
    <x v="59"/>
  </r>
  <r>
    <n v="333"/>
    <x v="171"/>
    <n v="8998167680"/>
    <x v="10"/>
    <s v="Quito"/>
    <x v="9"/>
    <x v="5"/>
    <s v="Empresa de embarque C"/>
    <m/>
    <s v="Té verde"/>
    <x v="0"/>
    <n v="41.86"/>
    <n v="53"/>
    <x v="297"/>
  </r>
  <r>
    <n v="334"/>
    <x v="216"/>
    <n v="2058395697"/>
    <x v="11"/>
    <s v="Ambato"/>
    <x v="10"/>
    <x v="2"/>
    <m/>
    <m/>
    <s v="Té chai"/>
    <x v="0"/>
    <n v="252"/>
    <n v="99"/>
    <x v="298"/>
  </r>
  <r>
    <n v="335"/>
    <x v="217"/>
    <n v="5534305664"/>
    <x v="11"/>
    <s v="Ambato"/>
    <x v="10"/>
    <x v="2"/>
    <m/>
    <m/>
    <s v="Café"/>
    <x v="0"/>
    <n v="644"/>
    <n v="89"/>
    <x v="299"/>
  </r>
  <r>
    <n v="336"/>
    <x v="181"/>
    <n v="5417309832"/>
    <x v="11"/>
    <s v="Ambato"/>
    <x v="10"/>
    <x v="2"/>
    <m/>
    <m/>
    <s v="Té verde"/>
    <x v="0"/>
    <n v="41.86"/>
    <n v="64"/>
    <x v="204"/>
  </r>
  <r>
    <n v="337"/>
    <x v="101"/>
    <n v="7626114952"/>
    <x v="7"/>
    <s v="Manta"/>
    <x v="6"/>
    <x v="5"/>
    <s v="Empresa de embarque C"/>
    <s v="Tarjeta de crédito"/>
    <s v="Almejas"/>
    <x v="4"/>
    <n v="135.1"/>
    <n v="98"/>
    <x v="300"/>
  </r>
  <r>
    <n v="338"/>
    <x v="218"/>
    <n v="7075151442"/>
    <x v="7"/>
    <s v="Manta"/>
    <x v="6"/>
    <x v="5"/>
    <s v="Empresa de embarque C"/>
    <s v="Tarjeta de crédito"/>
    <s v="Carne de cangrejo"/>
    <x v="8"/>
    <n v="257.59999999999997"/>
    <n v="86"/>
    <x v="301"/>
  </r>
  <r>
    <n v="339"/>
    <x v="31"/>
    <n v="4170346813"/>
    <x v="12"/>
    <s v="Guayaquil"/>
    <x v="3"/>
    <x v="7"/>
    <s v="Empresa de embarque A"/>
    <s v="Cheque"/>
    <s v="Ravioli"/>
    <x v="9"/>
    <n v="273"/>
    <n v="20"/>
    <x v="302"/>
  </r>
  <r>
    <n v="340"/>
    <x v="34"/>
    <n v="7181884746"/>
    <x v="12"/>
    <s v="Guayaquil"/>
    <x v="3"/>
    <x v="7"/>
    <s v="Empresa de embarque A"/>
    <s v="Cheque"/>
    <s v="Mozzarella"/>
    <x v="10"/>
    <n v="487.19999999999993"/>
    <n v="69"/>
    <x v="303"/>
  </r>
  <r>
    <n v="341"/>
    <x v="219"/>
    <n v="654398232"/>
    <x v="6"/>
    <s v="Ibarra"/>
    <x v="5"/>
    <x v="4"/>
    <s v="Empresa de embarque B"/>
    <s v="Tarjeta de crédito"/>
    <s v="Cerveza"/>
    <x v="0"/>
    <n v="196"/>
    <n v="68"/>
    <x v="304"/>
  </r>
  <r>
    <n v="342"/>
    <x v="81"/>
    <n v="6559752885"/>
    <x v="3"/>
    <s v="Riobamba"/>
    <x v="2"/>
    <x v="2"/>
    <s v="Empresa de embarque B"/>
    <s v="Cheque"/>
    <s v="Salsa curry"/>
    <x v="5"/>
    <n v="560"/>
    <n v="52"/>
    <x v="305"/>
  </r>
  <r>
    <n v="343"/>
    <x v="191"/>
    <n v="9428165637"/>
    <x v="3"/>
    <s v="Riobamba"/>
    <x v="2"/>
    <x v="2"/>
    <s v="Empresa de embarque B"/>
    <s v="Cheque"/>
    <s v="Galletas de chocolate"/>
    <x v="2"/>
    <n v="128.79999999999998"/>
    <n v="40"/>
    <x v="306"/>
  </r>
  <r>
    <n v="344"/>
    <x v="11"/>
    <n v="9902612158"/>
    <x v="13"/>
    <s v="Esmeraldas"/>
    <x v="7"/>
    <x v="6"/>
    <s v="Empresa de embarque A"/>
    <s v="Efectivo"/>
    <s v="Bolillos"/>
    <x v="2"/>
    <n v="140"/>
    <n v="100"/>
    <x v="117"/>
  </r>
  <r>
    <n v="345"/>
    <x v="56"/>
    <n v="9601886174"/>
    <x v="14"/>
    <s v="Quito"/>
    <x v="9"/>
    <x v="5"/>
    <s v="Empresa de embarque C"/>
    <s v="Tarjeta de crédito"/>
    <s v="Aceite de oliva"/>
    <x v="13"/>
    <n v="298.90000000000003"/>
    <n v="88"/>
    <x v="307"/>
  </r>
  <r>
    <n v="346"/>
    <x v="220"/>
    <n v="9194823962"/>
    <x v="14"/>
    <s v="Quito"/>
    <x v="9"/>
    <x v="5"/>
    <s v="Empresa de embarque C"/>
    <s v="Tarjeta de crédito"/>
    <s v="Almejas"/>
    <x v="4"/>
    <n v="135.1"/>
    <n v="46"/>
    <x v="264"/>
  </r>
  <r>
    <n v="347"/>
    <x v="217"/>
    <n v="3580433044"/>
    <x v="14"/>
    <s v="Quito"/>
    <x v="9"/>
    <x v="5"/>
    <s v="Empresa de embarque C"/>
    <s v="Tarjeta de crédito"/>
    <s v="Carne de cangrejo"/>
    <x v="8"/>
    <n v="257.59999999999997"/>
    <n v="93"/>
    <x v="308"/>
  </r>
  <r>
    <n v="348"/>
    <x v="148"/>
    <n v="7020598503"/>
    <x v="4"/>
    <s v="Guayaquil"/>
    <x v="3"/>
    <x v="3"/>
    <s v="Empresa de embarque B"/>
    <s v="Cheque"/>
    <s v="Cerveza"/>
    <x v="0"/>
    <n v="196"/>
    <n v="96"/>
    <x v="309"/>
  </r>
  <r>
    <n v="349"/>
    <x v="101"/>
    <n v="8040421717"/>
    <x v="6"/>
    <s v="Ibarra"/>
    <x v="5"/>
    <x v="4"/>
    <s v="Empresa de embarque C"/>
    <s v="Cheque"/>
    <s v="Chocolate"/>
    <x v="3"/>
    <n v="178.5"/>
    <n v="12"/>
    <x v="310"/>
  </r>
  <r>
    <n v="350"/>
    <x v="220"/>
    <n v="3654530055"/>
    <x v="1"/>
    <s v="Azogues"/>
    <x v="1"/>
    <x v="1"/>
    <s v="Empresa de embarque A"/>
    <s v="Tarjeta de crédito"/>
    <s v="Mermelada de zarzamora"/>
    <x v="6"/>
    <n v="1134"/>
    <n v="38"/>
    <x v="311"/>
  </r>
  <r>
    <n v="351"/>
    <x v="221"/>
    <n v="2061527783"/>
    <x v="1"/>
    <s v="Azogues"/>
    <x v="1"/>
    <x v="1"/>
    <s v="Empresa de embarque A"/>
    <s v="Tarjeta de crédito"/>
    <s v="Arroz de grano largo"/>
    <x v="14"/>
    <n v="98"/>
    <n v="42"/>
    <x v="109"/>
  </r>
  <r>
    <n v="352"/>
    <x v="220"/>
    <n v="7896754000"/>
    <x v="3"/>
    <s v="Riobamba"/>
    <x v="2"/>
    <x v="2"/>
    <s v="Empresa de embarque C"/>
    <s v="Tarjeta de crédito"/>
    <s v="Mozzarella"/>
    <x v="10"/>
    <n v="487.19999999999993"/>
    <n v="100"/>
    <x v="312"/>
  </r>
  <r>
    <n v="353"/>
    <x v="222"/>
    <n v="7608023281"/>
    <x v="5"/>
    <s v="Machala"/>
    <x v="4"/>
    <x v="0"/>
    <s v="Empresa de embarque B"/>
    <s v="Efectivo"/>
    <s v="Jarabe"/>
    <x v="7"/>
    <n v="140"/>
    <n v="89"/>
    <x v="313"/>
  </r>
  <r>
    <n v="354"/>
    <x v="8"/>
    <n v="1088259448"/>
    <x v="5"/>
    <s v="Machala"/>
    <x v="4"/>
    <x v="0"/>
    <s v="Empresa de embarque B"/>
    <s v="Efectivo"/>
    <s v="Salsa curry"/>
    <x v="5"/>
    <n v="560"/>
    <n v="12"/>
    <x v="61"/>
  </r>
  <r>
    <n v="355"/>
    <x v="223"/>
    <n v="8019968936"/>
    <x v="8"/>
    <s v="Esmeraldas"/>
    <x v="7"/>
    <x v="6"/>
    <s v="Empresa de embarque B"/>
    <s v="Tarjeta de crédito"/>
    <s v="Almendras"/>
    <x v="1"/>
    <n v="140"/>
    <n v="97"/>
    <x v="314"/>
  </r>
  <r>
    <n v="356"/>
    <x v="178"/>
    <n v="767630917"/>
    <x v="8"/>
    <s v="Esmeraldas"/>
    <x v="7"/>
    <x v="6"/>
    <s v="Empresa de embarque A"/>
    <m/>
    <s v="Ciruelas secas"/>
    <x v="1"/>
    <n v="49"/>
    <n v="53"/>
    <x v="315"/>
  </r>
  <r>
    <n v="357"/>
    <x v="224"/>
    <n v="8764802979"/>
    <x v="10"/>
    <s v="Quito"/>
    <x v="9"/>
    <x v="5"/>
    <s v="Empresa de embarque C"/>
    <m/>
    <s v="Salsa curry"/>
    <x v="5"/>
    <n v="560"/>
    <n v="61"/>
    <x v="316"/>
  </r>
  <r>
    <n v="358"/>
    <x v="225"/>
    <n v="1212476279"/>
    <x v="11"/>
    <s v="Ambato"/>
    <x v="10"/>
    <x v="2"/>
    <s v="Empresa de embarque C"/>
    <m/>
    <s v="Carne de cangrejo"/>
    <x v="8"/>
    <n v="257.59999999999997"/>
    <n v="45"/>
    <x v="317"/>
  </r>
  <r>
    <n v="359"/>
    <x v="201"/>
    <n v="8659179079"/>
    <x v="7"/>
    <s v="Manta"/>
    <x v="6"/>
    <x v="5"/>
    <s v="Empresa de embarque C"/>
    <s v="Tarjeta de crédito"/>
    <s v="Café"/>
    <x v="0"/>
    <n v="644"/>
    <n v="43"/>
    <x v="318"/>
  </r>
  <r>
    <n v="360"/>
    <x v="226"/>
    <n v="4311827425"/>
    <x v="12"/>
    <s v="Guayaquil"/>
    <x v="3"/>
    <x v="7"/>
    <s v="Empresa de embarque A"/>
    <s v="Cheque"/>
    <s v="Almejas"/>
    <x v="4"/>
    <n v="135.1"/>
    <n v="18"/>
    <x v="319"/>
  </r>
  <r>
    <n v="361"/>
    <x v="65"/>
    <n v="7400116244"/>
    <x v="6"/>
    <s v="Ibarra"/>
    <x v="5"/>
    <x v="4"/>
    <s v="Empresa de embarque B"/>
    <s v="Tarjeta de crédito"/>
    <s v="Chocolate"/>
    <x v="3"/>
    <n v="178.5"/>
    <n v="41"/>
    <x v="88"/>
  </r>
  <r>
    <n v="362"/>
    <x v="128"/>
    <n v="8550780121"/>
    <x v="3"/>
    <s v="Riobamba"/>
    <x v="2"/>
    <x v="2"/>
    <s v="Empresa de embarque B"/>
    <s v="Cheque"/>
    <s v="Chocolate"/>
    <x v="3"/>
    <n v="178.5"/>
    <n v="19"/>
    <x v="110"/>
  </r>
  <r>
    <n v="363"/>
    <x v="106"/>
    <n v="9461451917"/>
    <x v="13"/>
    <s v="Esmeraldas"/>
    <x v="7"/>
    <x v="6"/>
    <s v="Empresa de embarque A"/>
    <s v="Efectivo"/>
    <s v="Condimento cajún"/>
    <x v="7"/>
    <n v="308"/>
    <n v="65"/>
    <x v="320"/>
  </r>
  <r>
    <n v="364"/>
    <x v="141"/>
    <n v="3160888933"/>
    <x v="14"/>
    <s v="Quito"/>
    <x v="9"/>
    <x v="5"/>
    <s v="Empresa de embarque C"/>
    <s v="Tarjeta de crédito"/>
    <s v="Jalea de fresa"/>
    <x v="6"/>
    <n v="350"/>
    <n v="13"/>
    <x v="321"/>
  </r>
  <r>
    <n v="365"/>
    <x v="125"/>
    <n v="6433254443"/>
    <x v="4"/>
    <s v="Guayaquil"/>
    <x v="3"/>
    <x v="3"/>
    <s v="Empresa de embarque B"/>
    <s v="Cheque"/>
    <s v="Cóctel de frutas"/>
    <x v="12"/>
    <n v="546"/>
    <n v="54"/>
    <x v="322"/>
  </r>
  <r>
    <n v="366"/>
    <x v="116"/>
    <n v="8977261174"/>
    <x v="6"/>
    <s v="Ibarra"/>
    <x v="5"/>
    <x v="4"/>
    <s v="Empresa de embarque C"/>
    <s v="Cheque"/>
    <s v="Peras secas"/>
    <x v="1"/>
    <n v="420"/>
    <n v="33"/>
    <x v="83"/>
  </r>
  <r>
    <n v="367"/>
    <x v="67"/>
    <n v="7770716054"/>
    <x v="6"/>
    <s v="Ibarra"/>
    <x v="5"/>
    <x v="4"/>
    <s v="Empresa de embarque C"/>
    <s v="Cheque"/>
    <s v="Manzanas secas"/>
    <x v="1"/>
    <n v="742"/>
    <n v="34"/>
    <x v="323"/>
  </r>
  <r>
    <n v="368"/>
    <x v="227"/>
    <n v="2754807386"/>
    <x v="1"/>
    <s v="Azogues"/>
    <x v="1"/>
    <x v="1"/>
    <m/>
    <m/>
    <s v="Pasta penne"/>
    <x v="9"/>
    <n v="532"/>
    <n v="59"/>
    <x v="324"/>
  </r>
  <r>
    <n v="369"/>
    <x v="228"/>
    <n v="3873424489"/>
    <x v="5"/>
    <s v="Machala"/>
    <x v="4"/>
    <x v="0"/>
    <m/>
    <m/>
    <s v="Té verde"/>
    <x v="0"/>
    <n v="41.86"/>
    <n v="24"/>
    <x v="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66B63-789C-C54C-9ABC-32D4A1D9E630}" name="TablaDinámica9" cacheId="3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71:B83" firstHeaderRow="1" firstDataRow="1" firstDataCol="1"/>
  <pivotFields count="16">
    <pivotField showAll="0"/>
    <pivotField numFmtId="165" showAll="0">
      <items count="230">
        <item x="73"/>
        <item x="217"/>
        <item x="105"/>
        <item x="207"/>
        <item x="11"/>
        <item x="143"/>
        <item x="28"/>
        <item x="122"/>
        <item x="178"/>
        <item x="165"/>
        <item x="154"/>
        <item x="55"/>
        <item x="211"/>
        <item x="179"/>
        <item x="140"/>
        <item x="12"/>
        <item x="30"/>
        <item x="7"/>
        <item x="147"/>
        <item x="77"/>
        <item x="213"/>
        <item x="32"/>
        <item x="223"/>
        <item x="216"/>
        <item x="18"/>
        <item x="100"/>
        <item x="184"/>
        <item x="166"/>
        <item x="218"/>
        <item x="43"/>
        <item x="51"/>
        <item x="197"/>
        <item x="221"/>
        <item x="23"/>
        <item x="167"/>
        <item x="108"/>
        <item x="69"/>
        <item x="59"/>
        <item x="81"/>
        <item x="142"/>
        <item x="169"/>
        <item x="210"/>
        <item x="163"/>
        <item x="89"/>
        <item x="155"/>
        <item x="186"/>
        <item x="190"/>
        <item x="2"/>
        <item x="196"/>
        <item x="104"/>
        <item x="20"/>
        <item x="42"/>
        <item x="44"/>
        <item x="83"/>
        <item x="79"/>
        <item x="174"/>
        <item x="161"/>
        <item x="124"/>
        <item x="115"/>
        <item x="0"/>
        <item x="192"/>
        <item x="159"/>
        <item x="145"/>
        <item x="86"/>
        <item x="16"/>
        <item x="226"/>
        <item x="67"/>
        <item x="171"/>
        <item x="138"/>
        <item x="113"/>
        <item x="4"/>
        <item x="60"/>
        <item x="128"/>
        <item x="93"/>
        <item x="119"/>
        <item x="129"/>
        <item x="35"/>
        <item x="208"/>
        <item x="199"/>
        <item x="220"/>
        <item x="148"/>
        <item x="152"/>
        <item x="64"/>
        <item x="132"/>
        <item x="50"/>
        <item x="25"/>
        <item x="63"/>
        <item x="29"/>
        <item x="135"/>
        <item x="3"/>
        <item x="215"/>
        <item x="66"/>
        <item x="170"/>
        <item x="206"/>
        <item x="34"/>
        <item x="37"/>
        <item x="180"/>
        <item x="116"/>
        <item x="228"/>
        <item x="181"/>
        <item x="201"/>
        <item x="70"/>
        <item x="45"/>
        <item x="22"/>
        <item x="80"/>
        <item x="68"/>
        <item x="156"/>
        <item x="39"/>
        <item x="9"/>
        <item x="185"/>
        <item x="123"/>
        <item x="157"/>
        <item x="144"/>
        <item x="14"/>
        <item x="65"/>
        <item x="78"/>
        <item x="134"/>
        <item x="99"/>
        <item x="191"/>
        <item x="85"/>
        <item x="91"/>
        <item x="141"/>
        <item x="195"/>
        <item x="72"/>
        <item x="56"/>
        <item x="168"/>
        <item x="13"/>
        <item x="150"/>
        <item x="21"/>
        <item x="106"/>
        <item x="153"/>
        <item x="198"/>
        <item x="10"/>
        <item x="125"/>
        <item x="118"/>
        <item x="136"/>
        <item x="61"/>
        <item x="120"/>
        <item x="24"/>
        <item x="127"/>
        <item x="114"/>
        <item x="117"/>
        <item x="214"/>
        <item x="200"/>
        <item x="205"/>
        <item x="137"/>
        <item x="15"/>
        <item x="1"/>
        <item x="82"/>
        <item x="38"/>
        <item x="75"/>
        <item x="96"/>
        <item x="90"/>
        <item x="53"/>
        <item x="164"/>
        <item x="189"/>
        <item x="204"/>
        <item x="175"/>
        <item x="109"/>
        <item x="131"/>
        <item x="112"/>
        <item x="202"/>
        <item x="48"/>
        <item x="36"/>
        <item x="107"/>
        <item x="110"/>
        <item x="102"/>
        <item x="182"/>
        <item x="87"/>
        <item x="193"/>
        <item x="139"/>
        <item x="74"/>
        <item x="84"/>
        <item x="101"/>
        <item x="95"/>
        <item x="76"/>
        <item x="88"/>
        <item x="46"/>
        <item x="158"/>
        <item x="183"/>
        <item x="62"/>
        <item x="57"/>
        <item x="149"/>
        <item x="111"/>
        <item x="121"/>
        <item x="94"/>
        <item x="47"/>
        <item x="203"/>
        <item x="40"/>
        <item x="188"/>
        <item x="160"/>
        <item x="133"/>
        <item x="6"/>
        <item x="225"/>
        <item x="19"/>
        <item x="162"/>
        <item x="130"/>
        <item x="176"/>
        <item x="187"/>
        <item x="27"/>
        <item x="26"/>
        <item x="224"/>
        <item x="71"/>
        <item x="177"/>
        <item x="52"/>
        <item x="212"/>
        <item x="103"/>
        <item x="8"/>
        <item x="92"/>
        <item x="209"/>
        <item x="151"/>
        <item x="41"/>
        <item x="31"/>
        <item x="172"/>
        <item x="126"/>
        <item x="54"/>
        <item x="17"/>
        <item x="194"/>
        <item x="58"/>
        <item x="173"/>
        <item x="49"/>
        <item x="227"/>
        <item x="98"/>
        <item x="5"/>
        <item x="222"/>
        <item x="146"/>
        <item x="97"/>
        <item x="33"/>
        <item x="219"/>
        <item t="default"/>
      </items>
    </pivotField>
    <pivotField showAll="0"/>
    <pivotField showAll="0"/>
    <pivotField showAll="0"/>
    <pivotField axis="axisRow"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Venta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7500C-EFD4-EB48-8E56-1408036C2CD1}" name="TablaDinámica8" cacheId="3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59:B66" firstHeaderRow="1" firstDataRow="1" firstDataCol="1"/>
  <pivotFields count="16">
    <pivotField showAll="0"/>
    <pivotField numFmtId="165" showAll="0">
      <items count="230">
        <item x="73"/>
        <item x="217"/>
        <item x="105"/>
        <item x="207"/>
        <item x="11"/>
        <item x="143"/>
        <item x="28"/>
        <item x="122"/>
        <item x="178"/>
        <item x="165"/>
        <item x="154"/>
        <item x="55"/>
        <item x="211"/>
        <item x="179"/>
        <item x="140"/>
        <item x="12"/>
        <item x="30"/>
        <item x="7"/>
        <item x="147"/>
        <item x="77"/>
        <item x="213"/>
        <item x="32"/>
        <item x="223"/>
        <item x="216"/>
        <item x="18"/>
        <item x="100"/>
        <item x="184"/>
        <item x="166"/>
        <item x="218"/>
        <item x="43"/>
        <item x="51"/>
        <item x="197"/>
        <item x="221"/>
        <item x="23"/>
        <item x="167"/>
        <item x="108"/>
        <item x="69"/>
        <item x="59"/>
        <item x="81"/>
        <item x="142"/>
        <item x="169"/>
        <item x="210"/>
        <item x="163"/>
        <item x="89"/>
        <item x="155"/>
        <item x="186"/>
        <item x="190"/>
        <item x="2"/>
        <item x="196"/>
        <item x="104"/>
        <item x="20"/>
        <item x="42"/>
        <item x="44"/>
        <item x="83"/>
        <item x="79"/>
        <item x="174"/>
        <item x="161"/>
        <item x="124"/>
        <item x="115"/>
        <item x="0"/>
        <item x="192"/>
        <item x="159"/>
        <item x="145"/>
        <item x="86"/>
        <item x="16"/>
        <item x="226"/>
        <item x="67"/>
        <item x="171"/>
        <item x="138"/>
        <item x="113"/>
        <item x="4"/>
        <item x="60"/>
        <item x="128"/>
        <item x="93"/>
        <item x="119"/>
        <item x="129"/>
        <item x="35"/>
        <item x="208"/>
        <item x="199"/>
        <item x="220"/>
        <item x="148"/>
        <item x="152"/>
        <item x="64"/>
        <item x="132"/>
        <item x="50"/>
        <item x="25"/>
        <item x="63"/>
        <item x="29"/>
        <item x="135"/>
        <item x="3"/>
        <item x="215"/>
        <item x="66"/>
        <item x="170"/>
        <item x="206"/>
        <item x="34"/>
        <item x="37"/>
        <item x="180"/>
        <item x="116"/>
        <item x="228"/>
        <item x="181"/>
        <item x="201"/>
        <item x="70"/>
        <item x="45"/>
        <item x="22"/>
        <item x="80"/>
        <item x="68"/>
        <item x="156"/>
        <item x="39"/>
        <item x="9"/>
        <item x="185"/>
        <item x="123"/>
        <item x="157"/>
        <item x="144"/>
        <item x="14"/>
        <item x="65"/>
        <item x="78"/>
        <item x="134"/>
        <item x="99"/>
        <item x="191"/>
        <item x="85"/>
        <item x="91"/>
        <item x="141"/>
        <item x="195"/>
        <item x="72"/>
        <item x="56"/>
        <item x="168"/>
        <item x="13"/>
        <item x="150"/>
        <item x="21"/>
        <item x="106"/>
        <item x="153"/>
        <item x="198"/>
        <item x="10"/>
        <item x="125"/>
        <item x="118"/>
        <item x="136"/>
        <item x="61"/>
        <item x="120"/>
        <item x="24"/>
        <item x="127"/>
        <item x="114"/>
        <item x="117"/>
        <item x="214"/>
        <item x="200"/>
        <item x="205"/>
        <item x="137"/>
        <item x="15"/>
        <item x="1"/>
        <item x="82"/>
        <item x="38"/>
        <item x="75"/>
        <item x="96"/>
        <item x="90"/>
        <item x="53"/>
        <item x="164"/>
        <item x="189"/>
        <item x="204"/>
        <item x="175"/>
        <item x="109"/>
        <item x="131"/>
        <item x="112"/>
        <item x="202"/>
        <item x="48"/>
        <item x="36"/>
        <item x="107"/>
        <item x="110"/>
        <item x="102"/>
        <item x="182"/>
        <item x="87"/>
        <item x="193"/>
        <item x="139"/>
        <item x="74"/>
        <item x="84"/>
        <item x="101"/>
        <item x="95"/>
        <item x="76"/>
        <item x="88"/>
        <item x="46"/>
        <item x="158"/>
        <item x="183"/>
        <item x="62"/>
        <item x="57"/>
        <item x="149"/>
        <item x="111"/>
        <item x="121"/>
        <item x="94"/>
        <item x="47"/>
        <item x="203"/>
        <item x="40"/>
        <item x="188"/>
        <item x="160"/>
        <item x="133"/>
        <item x="6"/>
        <item x="225"/>
        <item x="19"/>
        <item x="162"/>
        <item x="130"/>
        <item x="176"/>
        <item x="187"/>
        <item x="27"/>
        <item x="26"/>
        <item x="224"/>
        <item x="71"/>
        <item x="177"/>
        <item x="52"/>
        <item x="212"/>
        <item x="103"/>
        <item x="8"/>
        <item x="92"/>
        <item x="209"/>
        <item x="151"/>
        <item x="41"/>
        <item x="31"/>
        <item x="172"/>
        <item x="126"/>
        <item x="54"/>
        <item x="17"/>
        <item x="194"/>
        <item x="58"/>
        <item x="173"/>
        <item x="49"/>
        <item x="227"/>
        <item x="98"/>
        <item x="5"/>
        <item x="222"/>
        <item x="146"/>
        <item x="97"/>
        <item x="33"/>
        <item x="219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entas" fld="1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4C834-AA25-D942-BD07-70A17E07285A}" name="TablaDinámica7" cacheId="3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40:B56" firstHeaderRow="1" firstDataRow="1" firstDataCol="1"/>
  <pivotFields count="16">
    <pivotField showAll="0"/>
    <pivotField numFmtId="165" showAll="0">
      <items count="230">
        <item x="73"/>
        <item x="217"/>
        <item x="105"/>
        <item x="207"/>
        <item x="11"/>
        <item x="143"/>
        <item x="28"/>
        <item x="122"/>
        <item x="178"/>
        <item x="165"/>
        <item x="154"/>
        <item x="55"/>
        <item x="211"/>
        <item x="179"/>
        <item x="140"/>
        <item x="12"/>
        <item x="30"/>
        <item x="7"/>
        <item x="147"/>
        <item x="77"/>
        <item x="213"/>
        <item x="32"/>
        <item x="223"/>
        <item x="216"/>
        <item x="18"/>
        <item x="100"/>
        <item x="184"/>
        <item x="166"/>
        <item x="218"/>
        <item x="43"/>
        <item x="51"/>
        <item x="197"/>
        <item x="221"/>
        <item x="23"/>
        <item x="167"/>
        <item x="108"/>
        <item x="69"/>
        <item x="59"/>
        <item x="81"/>
        <item x="142"/>
        <item x="169"/>
        <item x="210"/>
        <item x="163"/>
        <item x="89"/>
        <item x="155"/>
        <item x="186"/>
        <item x="190"/>
        <item x="2"/>
        <item x="196"/>
        <item x="104"/>
        <item x="20"/>
        <item x="42"/>
        <item x="44"/>
        <item x="83"/>
        <item x="79"/>
        <item x="174"/>
        <item x="161"/>
        <item x="124"/>
        <item x="115"/>
        <item x="0"/>
        <item x="192"/>
        <item x="159"/>
        <item x="145"/>
        <item x="86"/>
        <item x="16"/>
        <item x="226"/>
        <item x="67"/>
        <item x="171"/>
        <item x="138"/>
        <item x="113"/>
        <item x="4"/>
        <item x="60"/>
        <item x="128"/>
        <item x="93"/>
        <item x="119"/>
        <item x="129"/>
        <item x="35"/>
        <item x="208"/>
        <item x="199"/>
        <item x="220"/>
        <item x="148"/>
        <item x="152"/>
        <item x="64"/>
        <item x="132"/>
        <item x="50"/>
        <item x="25"/>
        <item x="63"/>
        <item x="29"/>
        <item x="135"/>
        <item x="3"/>
        <item x="215"/>
        <item x="66"/>
        <item x="170"/>
        <item x="206"/>
        <item x="34"/>
        <item x="37"/>
        <item x="180"/>
        <item x="116"/>
        <item x="228"/>
        <item x="181"/>
        <item x="201"/>
        <item x="70"/>
        <item x="45"/>
        <item x="22"/>
        <item x="80"/>
        <item x="68"/>
        <item x="156"/>
        <item x="39"/>
        <item x="9"/>
        <item x="185"/>
        <item x="123"/>
        <item x="157"/>
        <item x="144"/>
        <item x="14"/>
        <item x="65"/>
        <item x="78"/>
        <item x="134"/>
        <item x="99"/>
        <item x="191"/>
        <item x="85"/>
        <item x="91"/>
        <item x="141"/>
        <item x="195"/>
        <item x="72"/>
        <item x="56"/>
        <item x="168"/>
        <item x="13"/>
        <item x="150"/>
        <item x="21"/>
        <item x="106"/>
        <item x="153"/>
        <item x="198"/>
        <item x="10"/>
        <item x="125"/>
        <item x="118"/>
        <item x="136"/>
        <item x="61"/>
        <item x="120"/>
        <item x="24"/>
        <item x="127"/>
        <item x="114"/>
        <item x="117"/>
        <item x="214"/>
        <item x="200"/>
        <item x="205"/>
        <item x="137"/>
        <item x="15"/>
        <item x="1"/>
        <item x="82"/>
        <item x="38"/>
        <item x="75"/>
        <item x="96"/>
        <item x="90"/>
        <item x="53"/>
        <item x="164"/>
        <item x="189"/>
        <item x="204"/>
        <item x="175"/>
        <item x="109"/>
        <item x="131"/>
        <item x="112"/>
        <item x="202"/>
        <item x="48"/>
        <item x="36"/>
        <item x="107"/>
        <item x="110"/>
        <item x="102"/>
        <item x="182"/>
        <item x="87"/>
        <item x="193"/>
        <item x="139"/>
        <item x="74"/>
        <item x="84"/>
        <item x="101"/>
        <item x="95"/>
        <item x="76"/>
        <item x="88"/>
        <item x="46"/>
        <item x="158"/>
        <item x="183"/>
        <item x="62"/>
        <item x="57"/>
        <item x="149"/>
        <item x="111"/>
        <item x="121"/>
        <item x="94"/>
        <item x="47"/>
        <item x="203"/>
        <item x="40"/>
        <item x="188"/>
        <item x="160"/>
        <item x="133"/>
        <item x="6"/>
        <item x="225"/>
        <item x="19"/>
        <item x="162"/>
        <item x="130"/>
        <item x="176"/>
        <item x="187"/>
        <item x="27"/>
        <item x="26"/>
        <item x="224"/>
        <item x="71"/>
        <item x="177"/>
        <item x="52"/>
        <item x="212"/>
        <item x="103"/>
        <item x="8"/>
        <item x="92"/>
        <item x="209"/>
        <item x="151"/>
        <item x="41"/>
        <item x="31"/>
        <item x="172"/>
        <item x="126"/>
        <item x="54"/>
        <item x="17"/>
        <item x="194"/>
        <item x="58"/>
        <item x="173"/>
        <item x="49"/>
        <item x="227"/>
        <item x="98"/>
        <item x="5"/>
        <item x="222"/>
        <item x="146"/>
        <item x="97"/>
        <item x="33"/>
        <item x="219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Ventas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429BE-5B97-7F4A-B43D-CE8A616406CA}" name="TablaDinámica6" cacheId="3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23:B32" firstHeaderRow="1" firstDataRow="1" firstDataCol="1"/>
  <pivotFields count="16">
    <pivotField showAll="0"/>
    <pivotField numFmtId="165" showAll="0">
      <items count="230">
        <item x="73"/>
        <item x="217"/>
        <item x="105"/>
        <item x="207"/>
        <item x="11"/>
        <item x="143"/>
        <item x="28"/>
        <item x="122"/>
        <item x="178"/>
        <item x="165"/>
        <item x="154"/>
        <item x="55"/>
        <item x="211"/>
        <item x="179"/>
        <item x="140"/>
        <item x="12"/>
        <item x="30"/>
        <item x="7"/>
        <item x="147"/>
        <item x="77"/>
        <item x="213"/>
        <item x="32"/>
        <item x="223"/>
        <item x="216"/>
        <item x="18"/>
        <item x="100"/>
        <item x="184"/>
        <item x="166"/>
        <item x="218"/>
        <item x="43"/>
        <item x="51"/>
        <item x="197"/>
        <item x="221"/>
        <item x="23"/>
        <item x="167"/>
        <item x="108"/>
        <item x="69"/>
        <item x="59"/>
        <item x="81"/>
        <item x="142"/>
        <item x="169"/>
        <item x="210"/>
        <item x="163"/>
        <item x="89"/>
        <item x="155"/>
        <item x="186"/>
        <item x="190"/>
        <item x="2"/>
        <item x="196"/>
        <item x="104"/>
        <item x="20"/>
        <item x="42"/>
        <item x="44"/>
        <item x="83"/>
        <item x="79"/>
        <item x="174"/>
        <item x="161"/>
        <item x="124"/>
        <item x="115"/>
        <item x="0"/>
        <item x="192"/>
        <item x="159"/>
        <item x="145"/>
        <item x="86"/>
        <item x="16"/>
        <item x="226"/>
        <item x="67"/>
        <item x="171"/>
        <item x="138"/>
        <item x="113"/>
        <item x="4"/>
        <item x="60"/>
        <item x="128"/>
        <item x="93"/>
        <item x="119"/>
        <item x="129"/>
        <item x="35"/>
        <item x="208"/>
        <item x="199"/>
        <item x="220"/>
        <item x="148"/>
        <item x="152"/>
        <item x="64"/>
        <item x="132"/>
        <item x="50"/>
        <item x="25"/>
        <item x="63"/>
        <item x="29"/>
        <item x="135"/>
        <item x="3"/>
        <item x="215"/>
        <item x="66"/>
        <item x="170"/>
        <item x="206"/>
        <item x="34"/>
        <item x="37"/>
        <item x="180"/>
        <item x="116"/>
        <item x="228"/>
        <item x="181"/>
        <item x="201"/>
        <item x="70"/>
        <item x="45"/>
        <item x="22"/>
        <item x="80"/>
        <item x="68"/>
        <item x="156"/>
        <item x="39"/>
        <item x="9"/>
        <item x="185"/>
        <item x="123"/>
        <item x="157"/>
        <item x="144"/>
        <item x="14"/>
        <item x="65"/>
        <item x="78"/>
        <item x="134"/>
        <item x="99"/>
        <item x="191"/>
        <item x="85"/>
        <item x="91"/>
        <item x="141"/>
        <item x="195"/>
        <item x="72"/>
        <item x="56"/>
        <item x="168"/>
        <item x="13"/>
        <item x="150"/>
        <item x="21"/>
        <item x="106"/>
        <item x="153"/>
        <item x="198"/>
        <item x="10"/>
        <item x="125"/>
        <item x="118"/>
        <item x="136"/>
        <item x="61"/>
        <item x="120"/>
        <item x="24"/>
        <item x="127"/>
        <item x="114"/>
        <item x="117"/>
        <item x="214"/>
        <item x="200"/>
        <item x="205"/>
        <item x="137"/>
        <item x="15"/>
        <item x="1"/>
        <item x="82"/>
        <item x="38"/>
        <item x="75"/>
        <item x="96"/>
        <item x="90"/>
        <item x="53"/>
        <item x="164"/>
        <item x="189"/>
        <item x="204"/>
        <item x="175"/>
        <item x="109"/>
        <item x="131"/>
        <item x="112"/>
        <item x="202"/>
        <item x="48"/>
        <item x="36"/>
        <item x="107"/>
        <item x="110"/>
        <item x="102"/>
        <item x="182"/>
        <item x="87"/>
        <item x="193"/>
        <item x="139"/>
        <item x="74"/>
        <item x="84"/>
        <item x="101"/>
        <item x="95"/>
        <item x="76"/>
        <item x="88"/>
        <item x="46"/>
        <item x="158"/>
        <item x="183"/>
        <item x="62"/>
        <item x="57"/>
        <item x="149"/>
        <item x="111"/>
        <item x="121"/>
        <item x="94"/>
        <item x="47"/>
        <item x="203"/>
        <item x="40"/>
        <item x="188"/>
        <item x="160"/>
        <item x="133"/>
        <item x="6"/>
        <item x="225"/>
        <item x="19"/>
        <item x="162"/>
        <item x="130"/>
        <item x="176"/>
        <item x="187"/>
        <item x="27"/>
        <item x="26"/>
        <item x="224"/>
        <item x="71"/>
        <item x="177"/>
        <item x="52"/>
        <item x="212"/>
        <item x="103"/>
        <item x="8"/>
        <item x="92"/>
        <item x="209"/>
        <item x="151"/>
        <item x="41"/>
        <item x="31"/>
        <item x="172"/>
        <item x="126"/>
        <item x="54"/>
        <item x="17"/>
        <item x="194"/>
        <item x="58"/>
        <item x="173"/>
        <item x="49"/>
        <item x="227"/>
        <item x="98"/>
        <item x="5"/>
        <item x="222"/>
        <item x="146"/>
        <item x="97"/>
        <item x="33"/>
        <item x="219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Ventas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BCC1B-B73B-F64A-AB68-2917F042CE55}" name="TablaDinámica4" cacheId="3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3:B16" firstHeaderRow="1" firstDataRow="1" firstDataCol="1"/>
  <pivotFields count="16">
    <pivotField showAll="0"/>
    <pivotField axis="axisRow" numFmtId="165" showAll="0">
      <items count="230">
        <item x="73"/>
        <item x="217"/>
        <item x="105"/>
        <item x="207"/>
        <item x="11"/>
        <item x="143"/>
        <item x="28"/>
        <item x="122"/>
        <item x="178"/>
        <item x="165"/>
        <item x="154"/>
        <item x="55"/>
        <item x="211"/>
        <item x="179"/>
        <item x="140"/>
        <item x="12"/>
        <item x="30"/>
        <item x="7"/>
        <item x="147"/>
        <item x="77"/>
        <item x="213"/>
        <item x="32"/>
        <item x="223"/>
        <item x="216"/>
        <item x="18"/>
        <item x="100"/>
        <item x="184"/>
        <item x="166"/>
        <item x="218"/>
        <item x="43"/>
        <item x="51"/>
        <item x="197"/>
        <item x="221"/>
        <item x="23"/>
        <item x="167"/>
        <item x="108"/>
        <item x="69"/>
        <item x="59"/>
        <item x="81"/>
        <item x="142"/>
        <item x="169"/>
        <item x="210"/>
        <item x="163"/>
        <item x="89"/>
        <item x="155"/>
        <item x="186"/>
        <item x="190"/>
        <item x="2"/>
        <item x="196"/>
        <item x="104"/>
        <item x="20"/>
        <item x="42"/>
        <item x="44"/>
        <item x="83"/>
        <item x="79"/>
        <item x="174"/>
        <item x="161"/>
        <item x="124"/>
        <item x="115"/>
        <item x="0"/>
        <item x="192"/>
        <item x="159"/>
        <item x="145"/>
        <item x="86"/>
        <item x="16"/>
        <item x="226"/>
        <item x="67"/>
        <item x="171"/>
        <item x="138"/>
        <item x="113"/>
        <item x="4"/>
        <item x="60"/>
        <item x="128"/>
        <item x="93"/>
        <item x="119"/>
        <item x="129"/>
        <item x="35"/>
        <item x="208"/>
        <item x="199"/>
        <item x="220"/>
        <item x="148"/>
        <item x="152"/>
        <item x="64"/>
        <item x="132"/>
        <item x="50"/>
        <item x="25"/>
        <item x="63"/>
        <item x="29"/>
        <item x="135"/>
        <item x="3"/>
        <item x="215"/>
        <item x="66"/>
        <item x="170"/>
        <item x="206"/>
        <item x="34"/>
        <item x="37"/>
        <item x="180"/>
        <item x="116"/>
        <item x="228"/>
        <item x="181"/>
        <item x="201"/>
        <item x="70"/>
        <item x="45"/>
        <item x="22"/>
        <item x="80"/>
        <item x="68"/>
        <item x="156"/>
        <item x="39"/>
        <item x="9"/>
        <item x="185"/>
        <item x="123"/>
        <item x="157"/>
        <item x="144"/>
        <item x="14"/>
        <item x="65"/>
        <item x="78"/>
        <item x="134"/>
        <item x="99"/>
        <item x="191"/>
        <item x="85"/>
        <item x="91"/>
        <item x="141"/>
        <item x="195"/>
        <item x="72"/>
        <item x="56"/>
        <item x="168"/>
        <item x="13"/>
        <item x="150"/>
        <item x="21"/>
        <item x="106"/>
        <item x="153"/>
        <item x="198"/>
        <item x="10"/>
        <item x="125"/>
        <item x="118"/>
        <item x="136"/>
        <item x="61"/>
        <item x="120"/>
        <item x="24"/>
        <item x="127"/>
        <item x="114"/>
        <item x="117"/>
        <item x="214"/>
        <item x="200"/>
        <item x="205"/>
        <item x="137"/>
        <item x="15"/>
        <item x="1"/>
        <item x="82"/>
        <item x="38"/>
        <item x="75"/>
        <item x="96"/>
        <item x="90"/>
        <item x="53"/>
        <item x="164"/>
        <item x="189"/>
        <item x="204"/>
        <item x="175"/>
        <item x="109"/>
        <item x="131"/>
        <item x="112"/>
        <item x="202"/>
        <item x="48"/>
        <item x="36"/>
        <item x="107"/>
        <item x="110"/>
        <item x="102"/>
        <item x="182"/>
        <item x="87"/>
        <item x="193"/>
        <item x="139"/>
        <item x="74"/>
        <item x="84"/>
        <item x="101"/>
        <item x="95"/>
        <item x="76"/>
        <item x="88"/>
        <item x="46"/>
        <item x="158"/>
        <item x="183"/>
        <item x="62"/>
        <item x="57"/>
        <item x="149"/>
        <item x="111"/>
        <item x="121"/>
        <item x="94"/>
        <item x="47"/>
        <item x="203"/>
        <item x="40"/>
        <item x="188"/>
        <item x="160"/>
        <item x="133"/>
        <item x="6"/>
        <item x="225"/>
        <item x="19"/>
        <item x="162"/>
        <item x="130"/>
        <item x="176"/>
        <item x="187"/>
        <item x="27"/>
        <item x="26"/>
        <item x="224"/>
        <item x="71"/>
        <item x="177"/>
        <item x="52"/>
        <item x="212"/>
        <item x="103"/>
        <item x="8"/>
        <item x="92"/>
        <item x="209"/>
        <item x="151"/>
        <item x="41"/>
        <item x="31"/>
        <item x="172"/>
        <item x="126"/>
        <item x="54"/>
        <item x="17"/>
        <item x="194"/>
        <item x="58"/>
        <item x="173"/>
        <item x="49"/>
        <item x="227"/>
        <item x="98"/>
        <item x="5"/>
        <item x="222"/>
        <item x="146"/>
        <item x="97"/>
        <item x="33"/>
        <item x="219"/>
        <item t="default"/>
      </items>
    </pivotField>
    <pivotField showAll="0"/>
    <pivotField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5"/>
    <field x="14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Ventas" fld="1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BBD32AFF-E7BB-9D45-9775-CB06E995BAEF}" sourceName="Provincia">
  <pivotTables>
    <pivotTable tabId="7" name="TablaDinámica4"/>
    <pivotTable tabId="7" name="TablaDinámica6"/>
    <pivotTable tabId="7" name="TablaDinámica7"/>
    <pivotTable tabId="7" name="TablaDinámica8"/>
    <pivotTable tabId="7" name="TablaDinámica9"/>
  </pivotTables>
  <data>
    <tabular pivotCacheId="800703545">
      <items count="11">
        <i x="0" s="1"/>
        <i x="1" s="1"/>
        <i x="2" s="1"/>
        <i x="4" s="1"/>
        <i x="7" s="1"/>
        <i x="8" s="1"/>
        <i x="3" s="1"/>
        <i x="5" s="1"/>
        <i x="6" s="1"/>
        <i x="9" s="1"/>
        <i x="1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CBB8432A-7D1D-5A4A-94D2-2761A253B3DE}" sourceName="Vendedor">
  <pivotTables>
    <pivotTable tabId="7" name="TablaDinámica4"/>
    <pivotTable tabId="7" name="TablaDinámica6"/>
    <pivotTable tabId="7" name="TablaDinámica7"/>
    <pivotTable tabId="7" name="TablaDinámica8"/>
    <pivotTable tabId="7" name="TablaDinámica9"/>
  </pivotTables>
  <data>
    <tabular pivotCacheId="800703545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505AE721-009D-AB48-A8BF-4880AA4C1A4F}" sourceName="Categoría">
  <pivotTables>
    <pivotTable tabId="7" name="TablaDinámica4"/>
    <pivotTable tabId="7" name="TablaDinámica6"/>
    <pivotTable tabId="7" name="TablaDinámica7"/>
    <pivotTable tabId="7" name="TablaDinámica8"/>
    <pivotTable tabId="7" name="TablaDinámica9"/>
  </pivotTables>
  <data>
    <tabular pivotCacheId="800703545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F52B9AFA-AE4A-A347-BC1C-AE9F3456E9CF}" cache="SegmentaciónDeDatos_Provincia" caption="Provincia" rowHeight="230716"/>
  <slicer name="Vendedor" xr10:uid="{670B5044-E76F-1D47-8430-1E95867A986E}" cache="SegmentaciónDeDatos_Vendedor" caption="Vendedor" rowHeight="230716"/>
  <slicer name="Categoría" xr10:uid="{CF8E4709-E651-3544-B3A4-1C3FE730656F}" cache="SegmentaciónDeDatos_Categoría" caption="Categoría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FDCCFE-01B2-2E40-941C-908F0DA6DE76}" name="Tabla1" displayName="Tabla1" ref="B2:O371" totalsRowShown="0" headerRowDxfId="0" dataDxfId="1" headerRowCellStyle="Millares" dataCellStyle="Millares">
  <autoFilter ref="B2:O371" xr:uid="{E0FDCCFE-01B2-2E40-941C-908F0DA6DE76}"/>
  <tableColumns count="14">
    <tableColumn id="1" xr3:uid="{C71AA46B-62AF-8642-AC2B-4B4C4D94047F}" name="Documento"/>
    <tableColumn id="2" xr3:uid="{EE2AA176-8948-264B-BB12-82F71864CB08}" name="Fecha" dataDxfId="5"/>
    <tableColumn id="3" xr3:uid="{4B39A31E-5620-6B48-848D-E69D8D8EC597}" name="Id Cliente"/>
    <tableColumn id="4" xr3:uid="{DC2BFD04-3386-084B-B695-D0B6131AA640}" name="Cliente"/>
    <tableColumn id="5" xr3:uid="{FBA865E4-45AB-D847-AA2D-4A323981F88F}" name="Ciudad"/>
    <tableColumn id="6" xr3:uid="{95BBF48C-9514-774A-A510-C094C28B4F4E}" name="Provincia"/>
    <tableColumn id="7" xr3:uid="{A375656E-832B-2C48-A5D3-F1548AEA587D}" name="Vendedor"/>
    <tableColumn id="8" xr3:uid="{B575C216-3BDF-1745-BF01-06798A8B2E0C}" name="Empresa"/>
    <tableColumn id="9" xr3:uid="{08219069-8B04-0941-B1F7-D3536DA24094}" name="Forma de pago"/>
    <tableColumn id="10" xr3:uid="{F39BA8C7-82DD-1A49-A1BD-81E79F113507}" name="Producto"/>
    <tableColumn id="11" xr3:uid="{676E34BB-6611-C34D-9137-81CA4FEB52C9}" name="Categoría"/>
    <tableColumn id="12" xr3:uid="{061C12B3-851E-4742-8CBD-138AC7F023B7}" name="Precio" dataDxfId="4" dataCellStyle="Millares"/>
    <tableColumn id="13" xr3:uid="{2BC7FC64-CDC4-5B4F-9B73-35E11EFBBBFF}" name="Cantidad" dataDxfId="3" dataCellStyle="Millares"/>
    <tableColumn id="14" xr3:uid="{EC77BB25-1576-3F48-A95D-DFB6AA86ED9D}" name="Ventas" dataDxfId="2" dataCellStyle="Millares">
      <calculatedColumnFormula>BaseDeDatos!$M3*BaseDeDatos!$N3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6847367-C548-1E4E-9D1A-2BC02B156189}" sourceName="Fecha">
  <pivotTables>
    <pivotTable tabId="7" name="TablaDinámica4"/>
    <pivotTable tabId="7" name="TablaDinámica6"/>
    <pivotTable tabId="7" name="TablaDinámica7"/>
    <pivotTable tabId="7" name="TablaDinámica8"/>
    <pivotTable tabId="7" name="TablaDinámica9"/>
  </pivotTables>
  <state minimalRefreshVersion="6" lastRefreshVersion="6" pivotCacheId="800703545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3ABF1F28-B7FA-4144-93ED-82DCF04BD4E0}" cache="NativeTimeline_Fecha" caption="Fecha" level="2" selectionLevel="2" scrollPosition="2020-01-01T00:00:00" style="TimeSlicerStyleDark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6CF9-529E-4DE2-818A-23E9635F26D7}">
  <dimension ref="B2:O371"/>
  <sheetViews>
    <sheetView workbookViewId="0">
      <selection activeCell="D18" sqref="D18"/>
    </sheetView>
  </sheetViews>
  <sheetFormatPr baseColWidth="10" defaultColWidth="10.83203125" defaultRowHeight="15" x14ac:dyDescent="0.2"/>
  <cols>
    <col min="1" max="1" width="4.33203125" customWidth="1"/>
    <col min="2" max="2" width="12.6640625" customWidth="1"/>
    <col min="3" max="3" width="10.33203125" style="1" bestFit="1" customWidth="1"/>
    <col min="4" max="4" width="12" customWidth="1"/>
    <col min="5" max="5" width="13.6640625" bestFit="1" customWidth="1"/>
    <col min="6" max="6" width="15.5" bestFit="1" customWidth="1"/>
    <col min="7" max="7" width="16.6640625" customWidth="1"/>
    <col min="8" max="9" width="21.1640625" bestFit="1" customWidth="1"/>
    <col min="10" max="10" width="15.33203125" bestFit="1" customWidth="1"/>
    <col min="11" max="11" width="21.83203125" bestFit="1" customWidth="1"/>
    <col min="12" max="12" width="18.5" bestFit="1" customWidth="1"/>
    <col min="13" max="13" width="10.6640625" style="2" customWidth="1"/>
    <col min="14" max="14" width="11" style="2" customWidth="1"/>
    <col min="15" max="15" width="11.1640625" style="2" customWidth="1"/>
    <col min="16" max="16" width="15.83203125" bestFit="1" customWidth="1"/>
    <col min="19" max="19" width="22.5" bestFit="1" customWidth="1"/>
  </cols>
  <sheetData>
    <row r="2" spans="2:15" s="3" customFormat="1" ht="30" customHeight="1" x14ac:dyDescent="0.2">
      <c r="B2" s="3" t="s">
        <v>73</v>
      </c>
      <c r="C2" s="4" t="s">
        <v>74</v>
      </c>
      <c r="D2" s="3" t="s">
        <v>79</v>
      </c>
      <c r="E2" s="3" t="s">
        <v>100</v>
      </c>
      <c r="F2" s="3" t="s">
        <v>0</v>
      </c>
      <c r="G2" s="3" t="s">
        <v>75</v>
      </c>
      <c r="H2" s="3" t="s">
        <v>1</v>
      </c>
      <c r="I2" s="3" t="s">
        <v>76</v>
      </c>
      <c r="J2" s="3" t="s">
        <v>2</v>
      </c>
      <c r="K2" s="3" t="s">
        <v>77</v>
      </c>
      <c r="L2" s="3" t="s">
        <v>3</v>
      </c>
      <c r="M2" s="5" t="s">
        <v>78</v>
      </c>
      <c r="N2" s="5" t="s">
        <v>4</v>
      </c>
      <c r="O2" s="5" t="s">
        <v>115</v>
      </c>
    </row>
    <row r="3" spans="2:15" x14ac:dyDescent="0.2">
      <c r="B3">
        <v>1</v>
      </c>
      <c r="C3" s="1">
        <v>43930</v>
      </c>
      <c r="D3">
        <v>9259377217</v>
      </c>
      <c r="E3" t="s">
        <v>6</v>
      </c>
      <c r="F3" t="s">
        <v>80</v>
      </c>
      <c r="G3" t="s">
        <v>95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s="2">
        <v>14</v>
      </c>
      <c r="N3" s="2">
        <v>10</v>
      </c>
      <c r="O3" s="2">
        <f>BaseDeDatos!$M3*BaseDeDatos!$N3</f>
        <v>140</v>
      </c>
    </row>
    <row r="4" spans="2:15" x14ac:dyDescent="0.2">
      <c r="B4">
        <v>2</v>
      </c>
      <c r="C4" s="1">
        <v>44068</v>
      </c>
      <c r="D4">
        <v>6185253419</v>
      </c>
      <c r="E4" t="s">
        <v>6</v>
      </c>
      <c r="F4" t="s">
        <v>80</v>
      </c>
      <c r="G4" t="s">
        <v>95</v>
      </c>
      <c r="H4" t="s">
        <v>7</v>
      </c>
      <c r="I4" t="s">
        <v>8</v>
      </c>
      <c r="J4" t="s">
        <v>9</v>
      </c>
      <c r="K4" t="s">
        <v>12</v>
      </c>
      <c r="L4" t="s">
        <v>13</v>
      </c>
      <c r="M4" s="2">
        <v>34</v>
      </c>
      <c r="N4" s="2">
        <v>1</v>
      </c>
      <c r="O4" s="2">
        <f>BaseDeDatos!$M4*BaseDeDatos!$N4</f>
        <v>34</v>
      </c>
    </row>
    <row r="5" spans="2:15" x14ac:dyDescent="0.2">
      <c r="B5">
        <v>3</v>
      </c>
      <c r="C5" s="1">
        <v>43908</v>
      </c>
      <c r="D5">
        <v>2308885942</v>
      </c>
      <c r="E5" t="s">
        <v>14</v>
      </c>
      <c r="F5" t="s">
        <v>81</v>
      </c>
      <c r="G5" t="s">
        <v>94</v>
      </c>
      <c r="H5" t="s">
        <v>15</v>
      </c>
      <c r="I5" t="s">
        <v>16</v>
      </c>
      <c r="J5" t="s">
        <v>17</v>
      </c>
      <c r="K5" t="s">
        <v>18</v>
      </c>
      <c r="L5" t="s">
        <v>13</v>
      </c>
      <c r="M5" s="2">
        <v>14</v>
      </c>
      <c r="N5" s="2">
        <v>57</v>
      </c>
      <c r="O5" s="2">
        <f>BaseDeDatos!$M5*BaseDeDatos!$N5</f>
        <v>798</v>
      </c>
    </row>
    <row r="6" spans="2:15" x14ac:dyDescent="0.2">
      <c r="B6">
        <v>4</v>
      </c>
      <c r="C6" s="1">
        <v>43974</v>
      </c>
      <c r="D6">
        <v>6199717898</v>
      </c>
      <c r="E6" t="s">
        <v>14</v>
      </c>
      <c r="F6" t="s">
        <v>81</v>
      </c>
      <c r="G6" t="s">
        <v>94</v>
      </c>
      <c r="H6" t="s">
        <v>15</v>
      </c>
      <c r="I6" t="s">
        <v>16</v>
      </c>
      <c r="J6" t="s">
        <v>17</v>
      </c>
      <c r="K6" t="s">
        <v>19</v>
      </c>
      <c r="L6" t="s">
        <v>13</v>
      </c>
      <c r="M6" s="2">
        <v>16</v>
      </c>
      <c r="N6" s="2">
        <v>72</v>
      </c>
      <c r="O6" s="2">
        <f>BaseDeDatos!$M6*BaseDeDatos!$N6</f>
        <v>1152</v>
      </c>
    </row>
    <row r="7" spans="2:15" x14ac:dyDescent="0.2">
      <c r="B7">
        <v>5</v>
      </c>
      <c r="C7" s="1">
        <v>43944</v>
      </c>
      <c r="D7">
        <v>5540683029</v>
      </c>
      <c r="E7" t="s">
        <v>14</v>
      </c>
      <c r="F7" t="s">
        <v>81</v>
      </c>
      <c r="G7" t="s">
        <v>94</v>
      </c>
      <c r="H7" t="s">
        <v>15</v>
      </c>
      <c r="I7" t="s">
        <v>16</v>
      </c>
      <c r="J7" t="s">
        <v>17</v>
      </c>
      <c r="K7" t="s">
        <v>12</v>
      </c>
      <c r="L7" t="s">
        <v>13</v>
      </c>
      <c r="M7" s="2">
        <v>12</v>
      </c>
      <c r="N7" s="2">
        <v>68</v>
      </c>
      <c r="O7" s="2">
        <f>BaseDeDatos!$M7*BaseDeDatos!$N7</f>
        <v>816</v>
      </c>
    </row>
    <row r="8" spans="2:15" x14ac:dyDescent="0.2">
      <c r="B8">
        <v>6</v>
      </c>
      <c r="C8" s="1">
        <v>44184</v>
      </c>
      <c r="D8">
        <v>6343955045</v>
      </c>
      <c r="E8" t="s">
        <v>20</v>
      </c>
      <c r="F8" t="s">
        <v>80</v>
      </c>
      <c r="G8" t="s">
        <v>95</v>
      </c>
      <c r="H8" t="s">
        <v>7</v>
      </c>
      <c r="I8" t="s">
        <v>8</v>
      </c>
      <c r="J8" t="s">
        <v>17</v>
      </c>
      <c r="K8" t="s">
        <v>21</v>
      </c>
      <c r="L8" t="s">
        <v>11</v>
      </c>
      <c r="M8" s="2">
        <v>22</v>
      </c>
      <c r="N8" s="2">
        <v>29</v>
      </c>
      <c r="O8" s="2">
        <f>BaseDeDatos!$M8*BaseDeDatos!$N8</f>
        <v>638</v>
      </c>
    </row>
    <row r="9" spans="2:15" x14ac:dyDescent="0.2">
      <c r="B9">
        <v>7</v>
      </c>
      <c r="C9" s="1">
        <v>44133</v>
      </c>
      <c r="D9">
        <v>1572125717</v>
      </c>
      <c r="E9" t="s">
        <v>20</v>
      </c>
      <c r="F9" t="s">
        <v>80</v>
      </c>
      <c r="G9" t="s">
        <v>95</v>
      </c>
      <c r="H9" t="s">
        <v>7</v>
      </c>
      <c r="I9" t="s">
        <v>8</v>
      </c>
      <c r="J9" t="s">
        <v>17</v>
      </c>
      <c r="K9" t="s">
        <v>22</v>
      </c>
      <c r="L9" t="s">
        <v>11</v>
      </c>
      <c r="M9" s="2">
        <v>42</v>
      </c>
      <c r="N9" s="2">
        <v>41</v>
      </c>
      <c r="O9" s="2">
        <f>BaseDeDatos!$M9*BaseDeDatos!$N9</f>
        <v>1722</v>
      </c>
    </row>
    <row r="10" spans="2:15" x14ac:dyDescent="0.2">
      <c r="B10">
        <v>8</v>
      </c>
      <c r="C10" s="1">
        <v>43863</v>
      </c>
      <c r="D10">
        <v>3776895536</v>
      </c>
      <c r="E10" t="s">
        <v>23</v>
      </c>
      <c r="F10" t="s">
        <v>86</v>
      </c>
      <c r="G10" t="s">
        <v>82</v>
      </c>
      <c r="H10" t="s">
        <v>24</v>
      </c>
      <c r="I10" t="s">
        <v>25</v>
      </c>
      <c r="J10" t="s">
        <v>17</v>
      </c>
      <c r="K10" t="s">
        <v>26</v>
      </c>
      <c r="L10" t="s">
        <v>27</v>
      </c>
      <c r="M10" s="2">
        <v>11</v>
      </c>
      <c r="N10" s="2">
        <v>18</v>
      </c>
      <c r="O10" s="2">
        <f>BaseDeDatos!$M10*BaseDeDatos!$N10</f>
        <v>198</v>
      </c>
    </row>
    <row r="11" spans="2:15" x14ac:dyDescent="0.2">
      <c r="B11">
        <v>9</v>
      </c>
      <c r="C11" s="1">
        <v>44158</v>
      </c>
      <c r="D11">
        <v>390733860</v>
      </c>
      <c r="E11" t="s">
        <v>14</v>
      </c>
      <c r="F11" t="s">
        <v>81</v>
      </c>
      <c r="G11" t="s">
        <v>94</v>
      </c>
      <c r="H11" t="s">
        <v>15</v>
      </c>
      <c r="I11" t="s">
        <v>25</v>
      </c>
      <c r="J11" t="s">
        <v>9</v>
      </c>
      <c r="K11" t="s">
        <v>26</v>
      </c>
      <c r="L11" t="s">
        <v>27</v>
      </c>
      <c r="M11" s="2">
        <v>29</v>
      </c>
      <c r="N11" s="2">
        <v>73</v>
      </c>
      <c r="O11" s="2">
        <f>BaseDeDatos!$M11*BaseDeDatos!$N11</f>
        <v>2117</v>
      </c>
    </row>
    <row r="12" spans="2:15" x14ac:dyDescent="0.2">
      <c r="B12">
        <v>10</v>
      </c>
      <c r="C12" s="1">
        <v>43863</v>
      </c>
      <c r="D12">
        <v>2456709195</v>
      </c>
      <c r="E12" t="s">
        <v>28</v>
      </c>
      <c r="F12" t="s">
        <v>89</v>
      </c>
      <c r="G12" t="s">
        <v>84</v>
      </c>
      <c r="H12" t="s">
        <v>29</v>
      </c>
      <c r="I12" t="s">
        <v>8</v>
      </c>
      <c r="J12" t="s">
        <v>9</v>
      </c>
      <c r="K12" t="s">
        <v>30</v>
      </c>
      <c r="L12" t="s">
        <v>31</v>
      </c>
      <c r="M12" s="2">
        <v>12</v>
      </c>
      <c r="N12" s="2">
        <v>79</v>
      </c>
      <c r="O12" s="2">
        <f>BaseDeDatos!$M12*BaseDeDatos!$N12</f>
        <v>948</v>
      </c>
    </row>
    <row r="13" spans="2:15" x14ac:dyDescent="0.2">
      <c r="B13">
        <v>11</v>
      </c>
      <c r="C13" s="1">
        <v>43999</v>
      </c>
      <c r="D13">
        <v>5766090086</v>
      </c>
      <c r="E13" t="s">
        <v>32</v>
      </c>
      <c r="F13" t="s">
        <v>93</v>
      </c>
      <c r="G13" t="s">
        <v>96</v>
      </c>
      <c r="H13" t="s">
        <v>7</v>
      </c>
      <c r="I13" t="s">
        <v>8</v>
      </c>
      <c r="J13" t="s">
        <v>33</v>
      </c>
      <c r="K13" t="s">
        <v>34</v>
      </c>
      <c r="L13" t="s">
        <v>35</v>
      </c>
      <c r="M13" s="2">
        <v>28</v>
      </c>
      <c r="N13" s="2">
        <v>37</v>
      </c>
      <c r="O13" s="2">
        <f>BaseDeDatos!$M13*BaseDeDatos!$N13</f>
        <v>1036</v>
      </c>
    </row>
    <row r="14" spans="2:15" x14ac:dyDescent="0.2">
      <c r="B14">
        <v>12</v>
      </c>
      <c r="C14" s="1">
        <v>44045</v>
      </c>
      <c r="D14">
        <v>4872781256</v>
      </c>
      <c r="E14" t="s">
        <v>36</v>
      </c>
      <c r="F14" t="s">
        <v>92</v>
      </c>
      <c r="G14" t="s">
        <v>99</v>
      </c>
      <c r="H14" t="s">
        <v>37</v>
      </c>
      <c r="I14" t="s">
        <v>8</v>
      </c>
      <c r="J14" t="s">
        <v>17</v>
      </c>
      <c r="K14" t="s">
        <v>38</v>
      </c>
      <c r="L14" t="s">
        <v>39</v>
      </c>
      <c r="M14" s="2">
        <v>33</v>
      </c>
      <c r="N14" s="2">
        <v>64</v>
      </c>
      <c r="O14" s="2">
        <f>BaseDeDatos!$M14*BaseDeDatos!$N14</f>
        <v>2112</v>
      </c>
    </row>
    <row r="15" spans="2:15" x14ac:dyDescent="0.2">
      <c r="B15">
        <v>13</v>
      </c>
      <c r="C15" s="1">
        <v>43843</v>
      </c>
      <c r="D15">
        <v>4213140599</v>
      </c>
      <c r="E15" t="s">
        <v>40</v>
      </c>
      <c r="F15" t="s">
        <v>97</v>
      </c>
      <c r="G15" t="s">
        <v>88</v>
      </c>
      <c r="H15" t="s">
        <v>41</v>
      </c>
      <c r="I15" t="s">
        <v>25</v>
      </c>
      <c r="J15" t="s">
        <v>9</v>
      </c>
      <c r="K15" t="s">
        <v>22</v>
      </c>
      <c r="L15" t="s">
        <v>11</v>
      </c>
      <c r="M15" s="2">
        <v>21</v>
      </c>
      <c r="N15" s="2">
        <v>96</v>
      </c>
      <c r="O15" s="2">
        <f>BaseDeDatos!$M15*BaseDeDatos!$N15</f>
        <v>2016</v>
      </c>
    </row>
    <row r="16" spans="2:15" x14ac:dyDescent="0.2">
      <c r="B16">
        <v>14</v>
      </c>
      <c r="C16" s="1">
        <v>43861</v>
      </c>
      <c r="D16">
        <v>9433063552</v>
      </c>
      <c r="E16" t="s">
        <v>23</v>
      </c>
      <c r="F16" t="s">
        <v>86</v>
      </c>
      <c r="G16" t="s">
        <v>82</v>
      </c>
      <c r="H16" t="s">
        <v>24</v>
      </c>
      <c r="I16" t="s">
        <v>25</v>
      </c>
      <c r="J16" t="s">
        <v>9</v>
      </c>
      <c r="K16" t="s">
        <v>30</v>
      </c>
      <c r="L16" t="s">
        <v>31</v>
      </c>
      <c r="M16" s="2">
        <v>46</v>
      </c>
      <c r="N16" s="2">
        <v>86</v>
      </c>
      <c r="O16" s="2">
        <f>BaseDeDatos!$M16*BaseDeDatos!$N16</f>
        <v>3956</v>
      </c>
    </row>
    <row r="17" spans="2:15" x14ac:dyDescent="0.2">
      <c r="B17">
        <v>15</v>
      </c>
      <c r="C17" s="1">
        <v>44037</v>
      </c>
      <c r="D17">
        <v>8539365209</v>
      </c>
      <c r="E17" t="s">
        <v>42</v>
      </c>
      <c r="F17" t="s">
        <v>91</v>
      </c>
      <c r="G17" t="s">
        <v>91</v>
      </c>
      <c r="H17" t="s">
        <v>43</v>
      </c>
      <c r="I17" t="s">
        <v>8</v>
      </c>
      <c r="J17" t="s">
        <v>17</v>
      </c>
      <c r="K17" t="s">
        <v>44</v>
      </c>
      <c r="L17" t="s">
        <v>11</v>
      </c>
      <c r="M17" s="2">
        <v>41</v>
      </c>
      <c r="N17" s="2">
        <v>96</v>
      </c>
      <c r="O17" s="2">
        <f>BaseDeDatos!$M17*BaseDeDatos!$N17</f>
        <v>3936</v>
      </c>
    </row>
    <row r="18" spans="2:15" x14ac:dyDescent="0.2">
      <c r="B18">
        <v>16</v>
      </c>
      <c r="C18" s="1">
        <v>44009</v>
      </c>
      <c r="D18">
        <v>6983099686</v>
      </c>
      <c r="E18" t="s">
        <v>45</v>
      </c>
      <c r="F18" t="s">
        <v>87</v>
      </c>
      <c r="G18" t="s">
        <v>87</v>
      </c>
      <c r="H18" t="s">
        <v>24</v>
      </c>
      <c r="K18" t="s">
        <v>22</v>
      </c>
      <c r="L18" t="s">
        <v>11</v>
      </c>
      <c r="M18" s="2">
        <v>45</v>
      </c>
      <c r="N18" s="2">
        <v>97</v>
      </c>
      <c r="O18" s="2">
        <f>BaseDeDatos!$M18*BaseDeDatos!$N18</f>
        <v>4365</v>
      </c>
    </row>
    <row r="19" spans="2:15" x14ac:dyDescent="0.2">
      <c r="B19">
        <v>17</v>
      </c>
      <c r="C19" s="1">
        <v>44065</v>
      </c>
      <c r="D19">
        <v>3008945605</v>
      </c>
      <c r="E19" t="s">
        <v>42</v>
      </c>
      <c r="F19" t="s">
        <v>91</v>
      </c>
      <c r="G19" t="s">
        <v>91</v>
      </c>
      <c r="H19" t="s">
        <v>43</v>
      </c>
      <c r="I19" t="s">
        <v>16</v>
      </c>
      <c r="K19" t="s">
        <v>46</v>
      </c>
      <c r="L19" t="s">
        <v>47</v>
      </c>
      <c r="M19" s="2">
        <v>26</v>
      </c>
      <c r="N19" s="2">
        <v>65</v>
      </c>
      <c r="O19" s="2">
        <f>BaseDeDatos!$M19*BaseDeDatos!$N19</f>
        <v>1690</v>
      </c>
    </row>
    <row r="20" spans="2:15" x14ac:dyDescent="0.2">
      <c r="B20">
        <v>18</v>
      </c>
      <c r="C20" s="1">
        <v>43937</v>
      </c>
      <c r="D20">
        <v>5388305959</v>
      </c>
      <c r="E20" t="s">
        <v>42</v>
      </c>
      <c r="F20" t="s">
        <v>91</v>
      </c>
      <c r="G20" t="s">
        <v>91</v>
      </c>
      <c r="H20" t="s">
        <v>43</v>
      </c>
      <c r="I20" t="s">
        <v>16</v>
      </c>
      <c r="K20" t="s">
        <v>48</v>
      </c>
      <c r="L20" t="s">
        <v>49</v>
      </c>
      <c r="M20" s="2">
        <v>40</v>
      </c>
      <c r="N20" s="2">
        <v>88</v>
      </c>
      <c r="O20" s="2">
        <f>BaseDeDatos!$M20*BaseDeDatos!$N20</f>
        <v>3520</v>
      </c>
    </row>
    <row r="21" spans="2:15" x14ac:dyDescent="0.2">
      <c r="B21">
        <v>19</v>
      </c>
      <c r="C21" s="1">
        <v>44172</v>
      </c>
      <c r="D21">
        <v>438272084</v>
      </c>
      <c r="E21" t="s">
        <v>42</v>
      </c>
      <c r="F21" t="s">
        <v>91</v>
      </c>
      <c r="G21" t="s">
        <v>91</v>
      </c>
      <c r="H21" t="s">
        <v>43</v>
      </c>
      <c r="I21" t="s">
        <v>16</v>
      </c>
      <c r="K21" t="s">
        <v>26</v>
      </c>
      <c r="L21" t="s">
        <v>27</v>
      </c>
      <c r="M21" s="2">
        <v>12</v>
      </c>
      <c r="N21" s="2">
        <v>60</v>
      </c>
      <c r="O21" s="2">
        <f>BaseDeDatos!$M21*BaseDeDatos!$N21</f>
        <v>720</v>
      </c>
    </row>
    <row r="22" spans="2:15" x14ac:dyDescent="0.2">
      <c r="B22">
        <v>20</v>
      </c>
      <c r="C22" s="1">
        <v>43875</v>
      </c>
      <c r="D22">
        <v>2536792311</v>
      </c>
      <c r="E22" t="s">
        <v>50</v>
      </c>
      <c r="F22" t="s">
        <v>85</v>
      </c>
      <c r="G22" t="s">
        <v>83</v>
      </c>
      <c r="H22" t="s">
        <v>41</v>
      </c>
      <c r="I22" t="s">
        <v>25</v>
      </c>
      <c r="K22" t="s">
        <v>12</v>
      </c>
      <c r="L22" t="s">
        <v>13</v>
      </c>
      <c r="M22" s="2">
        <v>35</v>
      </c>
      <c r="N22" s="2">
        <v>96</v>
      </c>
      <c r="O22" s="2">
        <f>BaseDeDatos!$M22*BaseDeDatos!$N22</f>
        <v>3360</v>
      </c>
    </row>
    <row r="23" spans="2:15" x14ac:dyDescent="0.2">
      <c r="B23">
        <v>21</v>
      </c>
      <c r="C23" s="1">
        <v>44138</v>
      </c>
      <c r="D23">
        <v>7813757711</v>
      </c>
      <c r="E23" t="s">
        <v>50</v>
      </c>
      <c r="F23" t="s">
        <v>85</v>
      </c>
      <c r="G23" t="s">
        <v>83</v>
      </c>
      <c r="H23" t="s">
        <v>41</v>
      </c>
      <c r="I23" t="s">
        <v>25</v>
      </c>
      <c r="K23" t="s">
        <v>44</v>
      </c>
      <c r="L23" t="s">
        <v>11</v>
      </c>
      <c r="M23" s="2">
        <v>20</v>
      </c>
      <c r="N23" s="2">
        <v>50</v>
      </c>
      <c r="O23" s="2">
        <f>BaseDeDatos!$M23*BaseDeDatos!$N23</f>
        <v>1000</v>
      </c>
    </row>
    <row r="24" spans="2:15" x14ac:dyDescent="0.2">
      <c r="B24">
        <v>22</v>
      </c>
      <c r="C24" s="1">
        <v>43918</v>
      </c>
      <c r="D24">
        <v>4786931679</v>
      </c>
      <c r="E24" t="s">
        <v>51</v>
      </c>
      <c r="F24" t="s">
        <v>90</v>
      </c>
      <c r="G24" t="s">
        <v>98</v>
      </c>
      <c r="H24" t="s">
        <v>24</v>
      </c>
      <c r="K24" t="s">
        <v>21</v>
      </c>
      <c r="L24" t="s">
        <v>11</v>
      </c>
      <c r="M24" s="2">
        <v>50</v>
      </c>
      <c r="N24" s="2">
        <v>75</v>
      </c>
      <c r="O24" s="2">
        <f>BaseDeDatos!$M24*BaseDeDatos!$N24</f>
        <v>3750</v>
      </c>
    </row>
    <row r="25" spans="2:15" x14ac:dyDescent="0.2">
      <c r="B25">
        <v>23</v>
      </c>
      <c r="C25" s="1">
        <v>44039</v>
      </c>
      <c r="D25">
        <v>3021659728</v>
      </c>
      <c r="E25" t="s">
        <v>51</v>
      </c>
      <c r="F25" t="s">
        <v>90</v>
      </c>
      <c r="G25" t="s">
        <v>98</v>
      </c>
      <c r="H25" t="s">
        <v>24</v>
      </c>
      <c r="K25" t="s">
        <v>22</v>
      </c>
      <c r="L25" t="s">
        <v>11</v>
      </c>
      <c r="M25" s="2">
        <v>21</v>
      </c>
      <c r="N25" s="2">
        <v>4</v>
      </c>
      <c r="O25" s="2">
        <f>BaseDeDatos!$M25*BaseDeDatos!$N25</f>
        <v>84</v>
      </c>
    </row>
    <row r="26" spans="2:15" x14ac:dyDescent="0.2">
      <c r="B26">
        <v>24</v>
      </c>
      <c r="C26" s="1">
        <v>43993</v>
      </c>
      <c r="D26">
        <v>2591950684</v>
      </c>
      <c r="E26" t="s">
        <v>51</v>
      </c>
      <c r="F26" t="s">
        <v>90</v>
      </c>
      <c r="G26" t="s">
        <v>98</v>
      </c>
      <c r="H26" t="s">
        <v>24</v>
      </c>
      <c r="K26" t="s">
        <v>44</v>
      </c>
      <c r="L26" t="s">
        <v>11</v>
      </c>
      <c r="M26" s="2">
        <v>43</v>
      </c>
      <c r="N26" s="2">
        <v>18</v>
      </c>
      <c r="O26" s="2">
        <f>BaseDeDatos!$M26*BaseDeDatos!$N26</f>
        <v>774</v>
      </c>
    </row>
    <row r="27" spans="2:15" x14ac:dyDescent="0.2">
      <c r="B27">
        <v>25</v>
      </c>
      <c r="C27" s="1">
        <v>43885</v>
      </c>
      <c r="D27">
        <v>9326361454</v>
      </c>
      <c r="E27" t="s">
        <v>40</v>
      </c>
      <c r="F27" t="s">
        <v>97</v>
      </c>
      <c r="G27" t="s">
        <v>88</v>
      </c>
      <c r="H27" t="s">
        <v>41</v>
      </c>
      <c r="I27" t="s">
        <v>25</v>
      </c>
      <c r="J27" t="s">
        <v>17</v>
      </c>
      <c r="K27" t="s">
        <v>34</v>
      </c>
      <c r="L27" t="s">
        <v>35</v>
      </c>
      <c r="M27" s="2">
        <v>26</v>
      </c>
      <c r="N27" s="2">
        <v>49</v>
      </c>
      <c r="O27" s="2">
        <f>BaseDeDatos!$M27*BaseDeDatos!$N27</f>
        <v>1274</v>
      </c>
    </row>
    <row r="28" spans="2:15" x14ac:dyDescent="0.2">
      <c r="B28">
        <v>26</v>
      </c>
      <c r="C28" s="1">
        <v>44055</v>
      </c>
      <c r="D28">
        <v>3769138349</v>
      </c>
      <c r="E28" t="s">
        <v>40</v>
      </c>
      <c r="F28" t="s">
        <v>97</v>
      </c>
      <c r="G28" t="s">
        <v>88</v>
      </c>
      <c r="H28" t="s">
        <v>41</v>
      </c>
      <c r="I28" t="s">
        <v>25</v>
      </c>
      <c r="J28" t="s">
        <v>17</v>
      </c>
      <c r="K28" t="s">
        <v>52</v>
      </c>
      <c r="L28" t="s">
        <v>53</v>
      </c>
      <c r="M28" s="2">
        <v>39</v>
      </c>
      <c r="N28" s="2">
        <v>21</v>
      </c>
      <c r="O28" s="2">
        <f>BaseDeDatos!$M28*BaseDeDatos!$N28</f>
        <v>819</v>
      </c>
    </row>
    <row r="29" spans="2:15" x14ac:dyDescent="0.2">
      <c r="B29">
        <v>27</v>
      </c>
      <c r="C29" s="1">
        <v>43908</v>
      </c>
      <c r="D29">
        <v>5871657714</v>
      </c>
      <c r="E29" t="s">
        <v>54</v>
      </c>
      <c r="F29" t="s">
        <v>89</v>
      </c>
      <c r="G29" t="s">
        <v>84</v>
      </c>
      <c r="H29" t="s">
        <v>55</v>
      </c>
      <c r="I29" t="s">
        <v>16</v>
      </c>
      <c r="J29" t="s">
        <v>9</v>
      </c>
      <c r="K29" t="s">
        <v>56</v>
      </c>
      <c r="L29" t="s">
        <v>57</v>
      </c>
      <c r="M29" s="2">
        <v>33</v>
      </c>
      <c r="N29" s="2">
        <v>8</v>
      </c>
      <c r="O29" s="2">
        <f>BaseDeDatos!$M29*BaseDeDatos!$N29</f>
        <v>264</v>
      </c>
    </row>
    <row r="30" spans="2:15" x14ac:dyDescent="0.2">
      <c r="B30">
        <v>28</v>
      </c>
      <c r="C30" s="1">
        <v>43965</v>
      </c>
      <c r="D30">
        <v>1534553307</v>
      </c>
      <c r="E30" t="s">
        <v>54</v>
      </c>
      <c r="F30" t="s">
        <v>89</v>
      </c>
      <c r="G30" t="s">
        <v>84</v>
      </c>
      <c r="H30" t="s">
        <v>55</v>
      </c>
      <c r="I30" t="s">
        <v>16</v>
      </c>
      <c r="J30" t="s">
        <v>9</v>
      </c>
      <c r="K30" t="s">
        <v>58</v>
      </c>
      <c r="L30" t="s">
        <v>59</v>
      </c>
      <c r="M30" s="2">
        <v>46</v>
      </c>
      <c r="N30" s="2">
        <v>82</v>
      </c>
      <c r="O30" s="2">
        <f>BaseDeDatos!$M30*BaseDeDatos!$N30</f>
        <v>3772</v>
      </c>
    </row>
    <row r="31" spans="2:15" x14ac:dyDescent="0.2">
      <c r="B31">
        <v>29</v>
      </c>
      <c r="C31" s="1">
        <v>44146</v>
      </c>
      <c r="D31">
        <v>8474620707</v>
      </c>
      <c r="E31" t="s">
        <v>36</v>
      </c>
      <c r="F31" t="s">
        <v>92</v>
      </c>
      <c r="G31" t="s">
        <v>99</v>
      </c>
      <c r="H31" t="s">
        <v>37</v>
      </c>
      <c r="I31" t="s">
        <v>8</v>
      </c>
      <c r="J31" t="s">
        <v>17</v>
      </c>
      <c r="K31" t="s">
        <v>10</v>
      </c>
      <c r="L31" t="s">
        <v>11</v>
      </c>
      <c r="M31" s="2">
        <v>32</v>
      </c>
      <c r="N31" s="2">
        <v>75</v>
      </c>
      <c r="O31" s="2">
        <f>BaseDeDatos!$M31*BaseDeDatos!$N31</f>
        <v>2400</v>
      </c>
    </row>
    <row r="32" spans="2:15" x14ac:dyDescent="0.2">
      <c r="B32">
        <v>30</v>
      </c>
      <c r="C32" s="1">
        <v>44144</v>
      </c>
      <c r="D32">
        <v>3530767380</v>
      </c>
      <c r="E32" t="s">
        <v>23</v>
      </c>
      <c r="F32" t="s">
        <v>86</v>
      </c>
      <c r="G32" t="s">
        <v>82</v>
      </c>
      <c r="H32" t="s">
        <v>24</v>
      </c>
      <c r="I32" t="s">
        <v>8</v>
      </c>
      <c r="J32" t="s">
        <v>9</v>
      </c>
      <c r="K32" t="s">
        <v>38</v>
      </c>
      <c r="L32" t="s">
        <v>39</v>
      </c>
      <c r="M32" s="2">
        <v>34</v>
      </c>
      <c r="N32" s="2">
        <v>3</v>
      </c>
      <c r="O32" s="2">
        <f>BaseDeDatos!$M32*BaseDeDatos!$N32</f>
        <v>102</v>
      </c>
    </row>
    <row r="33" spans="2:15" x14ac:dyDescent="0.2">
      <c r="B33">
        <v>31</v>
      </c>
      <c r="C33" s="1">
        <v>43845</v>
      </c>
      <c r="D33">
        <v>6673950624</v>
      </c>
      <c r="E33" t="s">
        <v>32</v>
      </c>
      <c r="F33" t="s">
        <v>93</v>
      </c>
      <c r="G33" t="s">
        <v>96</v>
      </c>
      <c r="H33" t="s">
        <v>7</v>
      </c>
      <c r="I33" t="s">
        <v>8</v>
      </c>
      <c r="J33" t="s">
        <v>33</v>
      </c>
      <c r="K33" t="s">
        <v>60</v>
      </c>
      <c r="L33" t="s">
        <v>49</v>
      </c>
      <c r="M33" s="2">
        <v>24</v>
      </c>
      <c r="N33" s="2">
        <v>33</v>
      </c>
      <c r="O33" s="2">
        <f>BaseDeDatos!$M33*BaseDeDatos!$N33</f>
        <v>792</v>
      </c>
    </row>
    <row r="34" spans="2:15" x14ac:dyDescent="0.2">
      <c r="B34">
        <v>32</v>
      </c>
      <c r="C34" s="1">
        <v>43967</v>
      </c>
      <c r="D34">
        <v>7137547321</v>
      </c>
      <c r="E34" t="s">
        <v>32</v>
      </c>
      <c r="F34" t="s">
        <v>93</v>
      </c>
      <c r="G34" t="s">
        <v>96</v>
      </c>
      <c r="H34" t="s">
        <v>7</v>
      </c>
      <c r="I34" t="s">
        <v>8</v>
      </c>
      <c r="J34" t="s">
        <v>33</v>
      </c>
      <c r="K34" t="s">
        <v>38</v>
      </c>
      <c r="L34" t="s">
        <v>39</v>
      </c>
      <c r="M34" s="2">
        <v>21</v>
      </c>
      <c r="N34" s="2">
        <v>51</v>
      </c>
      <c r="O34" s="2">
        <f>BaseDeDatos!$M34*BaseDeDatos!$N34</f>
        <v>1071</v>
      </c>
    </row>
    <row r="35" spans="2:15" x14ac:dyDescent="0.2">
      <c r="B35">
        <v>33</v>
      </c>
      <c r="C35" s="1">
        <v>43862</v>
      </c>
      <c r="D35">
        <v>9655985375</v>
      </c>
      <c r="E35" t="s">
        <v>36</v>
      </c>
      <c r="F35" t="s">
        <v>92</v>
      </c>
      <c r="G35" t="s">
        <v>99</v>
      </c>
      <c r="H35" t="s">
        <v>37</v>
      </c>
      <c r="I35" t="s">
        <v>8</v>
      </c>
      <c r="J35" t="s">
        <v>17</v>
      </c>
      <c r="L35" t="s">
        <v>5</v>
      </c>
    </row>
    <row r="36" spans="2:15" x14ac:dyDescent="0.2">
      <c r="B36">
        <v>34</v>
      </c>
      <c r="C36" s="1">
        <v>44167</v>
      </c>
      <c r="D36">
        <v>299812367</v>
      </c>
      <c r="E36" t="s">
        <v>40</v>
      </c>
      <c r="F36" t="s">
        <v>97</v>
      </c>
      <c r="G36" t="s">
        <v>88</v>
      </c>
      <c r="H36" t="s">
        <v>41</v>
      </c>
      <c r="I36" t="s">
        <v>25</v>
      </c>
      <c r="J36" t="s">
        <v>9</v>
      </c>
      <c r="L36" t="s">
        <v>5</v>
      </c>
    </row>
    <row r="37" spans="2:15" x14ac:dyDescent="0.2">
      <c r="B37">
        <v>35</v>
      </c>
      <c r="C37" s="1">
        <v>43870</v>
      </c>
      <c r="D37">
        <v>7779151222</v>
      </c>
      <c r="E37" t="s">
        <v>23</v>
      </c>
      <c r="F37" t="s">
        <v>86</v>
      </c>
      <c r="G37" t="s">
        <v>82</v>
      </c>
      <c r="H37" t="s">
        <v>24</v>
      </c>
      <c r="I37" t="s">
        <v>25</v>
      </c>
      <c r="J37" t="s">
        <v>9</v>
      </c>
      <c r="L37" t="s">
        <v>5</v>
      </c>
    </row>
    <row r="38" spans="2:15" x14ac:dyDescent="0.2">
      <c r="B38">
        <v>36</v>
      </c>
      <c r="C38" s="1">
        <v>44192</v>
      </c>
      <c r="D38">
        <v>9282360094</v>
      </c>
      <c r="E38" t="s">
        <v>42</v>
      </c>
      <c r="F38" t="s">
        <v>91</v>
      </c>
      <c r="G38" t="s">
        <v>91</v>
      </c>
      <c r="H38" t="s">
        <v>43</v>
      </c>
      <c r="I38" t="s">
        <v>8</v>
      </c>
      <c r="J38" t="s">
        <v>17</v>
      </c>
      <c r="K38" t="s">
        <v>61</v>
      </c>
      <c r="L38" t="s">
        <v>13</v>
      </c>
      <c r="M38" s="2">
        <v>140</v>
      </c>
      <c r="N38" s="2">
        <v>47</v>
      </c>
      <c r="O38" s="2">
        <f>BaseDeDatos!$M38*BaseDeDatos!$N38</f>
        <v>6580</v>
      </c>
    </row>
    <row r="39" spans="2:15" x14ac:dyDescent="0.2">
      <c r="B39">
        <v>37</v>
      </c>
      <c r="C39" s="1">
        <v>43982</v>
      </c>
      <c r="D39">
        <v>6935804403</v>
      </c>
      <c r="E39" t="s">
        <v>42</v>
      </c>
      <c r="F39" t="s">
        <v>91</v>
      </c>
      <c r="G39" t="s">
        <v>91</v>
      </c>
      <c r="H39" t="s">
        <v>43</v>
      </c>
      <c r="I39" t="s">
        <v>16</v>
      </c>
      <c r="K39" t="s">
        <v>12</v>
      </c>
      <c r="L39" t="s">
        <v>13</v>
      </c>
      <c r="M39" s="2">
        <v>49</v>
      </c>
      <c r="N39" s="2">
        <v>49</v>
      </c>
      <c r="O39" s="2">
        <f>BaseDeDatos!$M39*BaseDeDatos!$N39</f>
        <v>2401</v>
      </c>
    </row>
    <row r="40" spans="2:15" x14ac:dyDescent="0.2">
      <c r="B40">
        <v>38</v>
      </c>
      <c r="C40" s="1">
        <v>43952</v>
      </c>
      <c r="D40">
        <v>3650322132</v>
      </c>
      <c r="E40" t="s">
        <v>50</v>
      </c>
      <c r="F40" t="s">
        <v>85</v>
      </c>
      <c r="G40" t="s">
        <v>83</v>
      </c>
      <c r="H40" t="s">
        <v>41</v>
      </c>
      <c r="I40" t="s">
        <v>25</v>
      </c>
      <c r="K40" t="s">
        <v>38</v>
      </c>
      <c r="L40" t="s">
        <v>39</v>
      </c>
      <c r="M40" s="2">
        <v>560</v>
      </c>
      <c r="N40" s="2">
        <v>72</v>
      </c>
      <c r="O40" s="2">
        <f>BaseDeDatos!$M40*BaseDeDatos!$N40</f>
        <v>40320</v>
      </c>
    </row>
    <row r="41" spans="2:15" x14ac:dyDescent="0.2">
      <c r="B41">
        <v>39</v>
      </c>
      <c r="C41" s="1">
        <v>43965</v>
      </c>
      <c r="D41">
        <v>1985754250</v>
      </c>
      <c r="E41" t="s">
        <v>51</v>
      </c>
      <c r="F41" t="s">
        <v>90</v>
      </c>
      <c r="G41" t="s">
        <v>98</v>
      </c>
      <c r="H41" t="s">
        <v>24</v>
      </c>
      <c r="I41" t="s">
        <v>25</v>
      </c>
      <c r="K41" t="s">
        <v>52</v>
      </c>
      <c r="L41" t="s">
        <v>53</v>
      </c>
      <c r="M41" s="2">
        <v>257.59999999999997</v>
      </c>
      <c r="N41" s="2">
        <v>13</v>
      </c>
      <c r="O41" s="2">
        <f>BaseDeDatos!$M41*BaseDeDatos!$N41</f>
        <v>3348.7999999999997</v>
      </c>
    </row>
    <row r="42" spans="2:15" x14ac:dyDescent="0.2">
      <c r="B42">
        <v>40</v>
      </c>
      <c r="C42" s="1">
        <v>44090</v>
      </c>
      <c r="D42">
        <v>7293507918</v>
      </c>
      <c r="E42" t="s">
        <v>40</v>
      </c>
      <c r="F42" t="s">
        <v>97</v>
      </c>
      <c r="G42" t="s">
        <v>88</v>
      </c>
      <c r="H42" t="s">
        <v>41</v>
      </c>
      <c r="I42" t="s">
        <v>25</v>
      </c>
      <c r="J42" t="s">
        <v>17</v>
      </c>
      <c r="K42" t="s">
        <v>22</v>
      </c>
      <c r="L42" t="s">
        <v>11</v>
      </c>
      <c r="M42" s="2">
        <v>644</v>
      </c>
      <c r="N42" s="2">
        <v>32</v>
      </c>
      <c r="O42" s="2">
        <f>BaseDeDatos!$M42*BaseDeDatos!$N42</f>
        <v>20608</v>
      </c>
    </row>
    <row r="43" spans="2:15" x14ac:dyDescent="0.2">
      <c r="B43">
        <v>41</v>
      </c>
      <c r="C43" s="1">
        <v>43983</v>
      </c>
      <c r="D43">
        <v>3459323228</v>
      </c>
      <c r="E43" t="s">
        <v>54</v>
      </c>
      <c r="F43" t="s">
        <v>89</v>
      </c>
      <c r="G43" t="s">
        <v>84</v>
      </c>
      <c r="H43" t="s">
        <v>55</v>
      </c>
      <c r="I43" t="s">
        <v>16</v>
      </c>
      <c r="J43" t="s">
        <v>9</v>
      </c>
      <c r="K43" t="s">
        <v>34</v>
      </c>
      <c r="L43" t="s">
        <v>35</v>
      </c>
      <c r="M43" s="2">
        <v>135.1</v>
      </c>
      <c r="N43" s="2">
        <v>27</v>
      </c>
      <c r="O43" s="2">
        <f>BaseDeDatos!$M43*BaseDeDatos!$N43</f>
        <v>3647.7</v>
      </c>
    </row>
    <row r="44" spans="2:15" x14ac:dyDescent="0.2">
      <c r="B44">
        <v>42</v>
      </c>
      <c r="C44" s="1">
        <v>43999</v>
      </c>
      <c r="D44">
        <v>1144627655</v>
      </c>
      <c r="E44" t="s">
        <v>36</v>
      </c>
      <c r="F44" t="s">
        <v>92</v>
      </c>
      <c r="G44" t="s">
        <v>99</v>
      </c>
      <c r="H44" t="s">
        <v>37</v>
      </c>
      <c r="I44" t="s">
        <v>8</v>
      </c>
      <c r="J44" t="s">
        <v>17</v>
      </c>
      <c r="K44" t="s">
        <v>30</v>
      </c>
      <c r="L44" t="s">
        <v>31</v>
      </c>
      <c r="M44" s="2">
        <v>178.5</v>
      </c>
      <c r="N44" s="2">
        <v>71</v>
      </c>
      <c r="O44" s="2">
        <f>BaseDeDatos!$M44*BaseDeDatos!$N44</f>
        <v>12673.5</v>
      </c>
    </row>
    <row r="45" spans="2:15" x14ac:dyDescent="0.2">
      <c r="B45">
        <v>43</v>
      </c>
      <c r="C45" s="1">
        <v>44070</v>
      </c>
      <c r="D45">
        <v>3986713828</v>
      </c>
      <c r="E45" t="s">
        <v>23</v>
      </c>
      <c r="F45" t="s">
        <v>86</v>
      </c>
      <c r="G45" t="s">
        <v>82</v>
      </c>
      <c r="H45" t="s">
        <v>24</v>
      </c>
      <c r="I45" t="s">
        <v>8</v>
      </c>
      <c r="J45" t="s">
        <v>9</v>
      </c>
      <c r="K45" t="s">
        <v>30</v>
      </c>
      <c r="L45" t="s">
        <v>31</v>
      </c>
      <c r="M45" s="2">
        <v>178.5</v>
      </c>
      <c r="N45" s="2">
        <v>13</v>
      </c>
      <c r="O45" s="2">
        <f>BaseDeDatos!$M45*BaseDeDatos!$N45</f>
        <v>2320.5</v>
      </c>
    </row>
    <row r="46" spans="2:15" x14ac:dyDescent="0.2">
      <c r="B46">
        <v>44</v>
      </c>
      <c r="C46" s="1">
        <v>43998</v>
      </c>
      <c r="D46">
        <v>9350633665</v>
      </c>
      <c r="E46" t="s">
        <v>62</v>
      </c>
      <c r="F46" t="s">
        <v>91</v>
      </c>
      <c r="G46" t="s">
        <v>91</v>
      </c>
      <c r="H46" t="s">
        <v>43</v>
      </c>
      <c r="I46" t="s">
        <v>16</v>
      </c>
      <c r="J46" t="s">
        <v>33</v>
      </c>
      <c r="K46" t="s">
        <v>48</v>
      </c>
      <c r="L46" t="s">
        <v>49</v>
      </c>
      <c r="M46" s="2">
        <v>308</v>
      </c>
      <c r="N46" s="2">
        <v>98</v>
      </c>
      <c r="O46" s="2">
        <f>BaseDeDatos!$M46*BaseDeDatos!$N46</f>
        <v>30184</v>
      </c>
    </row>
    <row r="47" spans="2:15" x14ac:dyDescent="0.2">
      <c r="B47">
        <v>45</v>
      </c>
      <c r="C47" s="1">
        <v>44129</v>
      </c>
      <c r="D47">
        <v>4918639925</v>
      </c>
      <c r="E47" t="s">
        <v>63</v>
      </c>
      <c r="F47" t="s">
        <v>85</v>
      </c>
      <c r="G47" t="s">
        <v>83</v>
      </c>
      <c r="H47" t="s">
        <v>41</v>
      </c>
      <c r="I47" t="s">
        <v>25</v>
      </c>
      <c r="J47" t="s">
        <v>17</v>
      </c>
      <c r="K47" t="s">
        <v>46</v>
      </c>
      <c r="L47" t="s">
        <v>47</v>
      </c>
      <c r="M47" s="2">
        <v>350</v>
      </c>
      <c r="N47" s="2">
        <v>21</v>
      </c>
      <c r="O47" s="2">
        <f>BaseDeDatos!$M47*BaseDeDatos!$N47</f>
        <v>7350</v>
      </c>
    </row>
    <row r="48" spans="2:15" x14ac:dyDescent="0.2">
      <c r="B48">
        <v>46</v>
      </c>
      <c r="C48" s="1">
        <v>44165</v>
      </c>
      <c r="D48">
        <v>9630006862</v>
      </c>
      <c r="E48" t="s">
        <v>28</v>
      </c>
      <c r="F48" t="s">
        <v>89</v>
      </c>
      <c r="G48" t="s">
        <v>84</v>
      </c>
      <c r="H48" t="s">
        <v>29</v>
      </c>
      <c r="I48" t="s">
        <v>8</v>
      </c>
      <c r="J48" t="s">
        <v>9</v>
      </c>
      <c r="K48" t="s">
        <v>64</v>
      </c>
      <c r="L48" t="s">
        <v>65</v>
      </c>
      <c r="M48" s="2">
        <v>546</v>
      </c>
      <c r="N48" s="2">
        <v>26</v>
      </c>
      <c r="O48" s="2">
        <f>BaseDeDatos!$M48*BaseDeDatos!$N48</f>
        <v>14196</v>
      </c>
    </row>
    <row r="49" spans="2:15" x14ac:dyDescent="0.2">
      <c r="B49">
        <v>47</v>
      </c>
      <c r="C49" s="1">
        <v>43920</v>
      </c>
      <c r="D49">
        <v>9029002933</v>
      </c>
      <c r="E49" t="s">
        <v>36</v>
      </c>
      <c r="F49" t="s">
        <v>92</v>
      </c>
      <c r="G49" t="s">
        <v>99</v>
      </c>
      <c r="H49" t="s">
        <v>37</v>
      </c>
      <c r="I49" t="s">
        <v>25</v>
      </c>
      <c r="J49" t="s">
        <v>9</v>
      </c>
      <c r="K49" t="s">
        <v>18</v>
      </c>
      <c r="L49" t="s">
        <v>13</v>
      </c>
      <c r="M49" s="2">
        <v>420</v>
      </c>
      <c r="N49" s="2">
        <v>96</v>
      </c>
      <c r="O49" s="2">
        <f>BaseDeDatos!$M49*BaseDeDatos!$N49</f>
        <v>40320</v>
      </c>
    </row>
    <row r="50" spans="2:15" x14ac:dyDescent="0.2">
      <c r="B50">
        <v>48</v>
      </c>
      <c r="C50" s="1">
        <v>43880</v>
      </c>
      <c r="D50">
        <v>5702300844</v>
      </c>
      <c r="E50" t="s">
        <v>36</v>
      </c>
      <c r="F50" t="s">
        <v>92</v>
      </c>
      <c r="G50" t="s">
        <v>99</v>
      </c>
      <c r="H50" t="s">
        <v>37</v>
      </c>
      <c r="I50" t="s">
        <v>25</v>
      </c>
      <c r="J50" t="s">
        <v>9</v>
      </c>
      <c r="K50" t="s">
        <v>19</v>
      </c>
      <c r="L50" t="s">
        <v>13</v>
      </c>
      <c r="M50" s="2">
        <v>742</v>
      </c>
      <c r="N50" s="2">
        <v>16</v>
      </c>
      <c r="O50" s="2">
        <f>BaseDeDatos!$M50*BaseDeDatos!$N50</f>
        <v>11872</v>
      </c>
    </row>
    <row r="51" spans="2:15" x14ac:dyDescent="0.2">
      <c r="B51">
        <v>49</v>
      </c>
      <c r="C51" s="1">
        <v>43922</v>
      </c>
      <c r="D51">
        <v>6885713027</v>
      </c>
      <c r="E51" t="s">
        <v>14</v>
      </c>
      <c r="F51" t="s">
        <v>81</v>
      </c>
      <c r="G51" t="s">
        <v>94</v>
      </c>
      <c r="H51" t="s">
        <v>15</v>
      </c>
      <c r="K51" t="s">
        <v>66</v>
      </c>
      <c r="L51" t="s">
        <v>57</v>
      </c>
      <c r="M51" s="2">
        <v>532</v>
      </c>
      <c r="N51" s="2">
        <v>96</v>
      </c>
      <c r="O51" s="2">
        <f>BaseDeDatos!$M51*BaseDeDatos!$N51</f>
        <v>51072</v>
      </c>
    </row>
    <row r="52" spans="2:15" x14ac:dyDescent="0.2">
      <c r="B52">
        <v>50</v>
      </c>
      <c r="C52" s="1">
        <v>43861</v>
      </c>
      <c r="D52">
        <v>5156178317</v>
      </c>
      <c r="E52" t="s">
        <v>32</v>
      </c>
      <c r="F52" t="s">
        <v>93</v>
      </c>
      <c r="G52" t="s">
        <v>96</v>
      </c>
      <c r="H52" t="s">
        <v>7</v>
      </c>
      <c r="K52" t="s">
        <v>44</v>
      </c>
      <c r="L52" t="s">
        <v>11</v>
      </c>
      <c r="M52" s="2">
        <v>41.86</v>
      </c>
      <c r="N52" s="2">
        <v>75</v>
      </c>
      <c r="O52" s="2">
        <f>BaseDeDatos!$M52*BaseDeDatos!$N52</f>
        <v>3139.5</v>
      </c>
    </row>
    <row r="53" spans="2:15" x14ac:dyDescent="0.2">
      <c r="B53">
        <v>51</v>
      </c>
      <c r="C53" s="1">
        <v>43992</v>
      </c>
      <c r="D53">
        <v>9993785470</v>
      </c>
      <c r="E53" t="s">
        <v>54</v>
      </c>
      <c r="F53" t="s">
        <v>89</v>
      </c>
      <c r="G53" t="s">
        <v>84</v>
      </c>
      <c r="H53" t="s">
        <v>55</v>
      </c>
      <c r="I53" t="s">
        <v>16</v>
      </c>
      <c r="J53" t="s">
        <v>9</v>
      </c>
      <c r="K53" t="s">
        <v>56</v>
      </c>
      <c r="L53" t="s">
        <v>57</v>
      </c>
      <c r="M53" s="2">
        <v>273</v>
      </c>
      <c r="N53" s="2">
        <v>55</v>
      </c>
      <c r="O53" s="2">
        <f>BaseDeDatos!$M53*BaseDeDatos!$N53</f>
        <v>15015</v>
      </c>
    </row>
    <row r="54" spans="2:15" x14ac:dyDescent="0.2">
      <c r="B54">
        <v>52</v>
      </c>
      <c r="C54" s="1">
        <v>44107</v>
      </c>
      <c r="D54">
        <v>2344903076</v>
      </c>
      <c r="E54" t="s">
        <v>54</v>
      </c>
      <c r="F54" t="s">
        <v>89</v>
      </c>
      <c r="G54" t="s">
        <v>84</v>
      </c>
      <c r="H54" t="s">
        <v>55</v>
      </c>
      <c r="I54" t="s">
        <v>16</v>
      </c>
      <c r="J54" t="s">
        <v>9</v>
      </c>
      <c r="K54" t="s">
        <v>58</v>
      </c>
      <c r="L54" t="s">
        <v>59</v>
      </c>
      <c r="M54" s="2">
        <v>487.19999999999993</v>
      </c>
      <c r="N54" s="2">
        <v>11</v>
      </c>
      <c r="O54" s="2">
        <f>BaseDeDatos!$M54*BaseDeDatos!$N54</f>
        <v>5359.1999999999989</v>
      </c>
    </row>
    <row r="55" spans="2:15" x14ac:dyDescent="0.2">
      <c r="B55">
        <v>53</v>
      </c>
      <c r="C55" s="1">
        <v>44123</v>
      </c>
      <c r="D55">
        <v>5773601950</v>
      </c>
      <c r="E55" t="s">
        <v>36</v>
      </c>
      <c r="F55" t="s">
        <v>92</v>
      </c>
      <c r="G55" t="s">
        <v>99</v>
      </c>
      <c r="H55" t="s">
        <v>37</v>
      </c>
      <c r="I55" t="s">
        <v>8</v>
      </c>
      <c r="J55" t="s">
        <v>17</v>
      </c>
      <c r="K55" t="s">
        <v>10</v>
      </c>
      <c r="L55" t="s">
        <v>11</v>
      </c>
      <c r="M55" s="2">
        <v>196</v>
      </c>
      <c r="N55" s="2">
        <v>53</v>
      </c>
      <c r="O55" s="2">
        <f>BaseDeDatos!$M55*BaseDeDatos!$N55</f>
        <v>10388</v>
      </c>
    </row>
    <row r="56" spans="2:15" x14ac:dyDescent="0.2">
      <c r="B56">
        <v>54</v>
      </c>
      <c r="C56" s="1">
        <v>44088</v>
      </c>
      <c r="D56">
        <v>4818078168</v>
      </c>
      <c r="E56" t="s">
        <v>23</v>
      </c>
      <c r="F56" t="s">
        <v>86</v>
      </c>
      <c r="G56" t="s">
        <v>82</v>
      </c>
      <c r="H56" t="s">
        <v>24</v>
      </c>
      <c r="I56" t="s">
        <v>8</v>
      </c>
      <c r="J56" t="s">
        <v>9</v>
      </c>
      <c r="K56" t="s">
        <v>38</v>
      </c>
      <c r="L56" t="s">
        <v>39</v>
      </c>
      <c r="M56" s="2">
        <v>560</v>
      </c>
      <c r="N56" s="2">
        <v>85</v>
      </c>
      <c r="O56" s="2">
        <f>BaseDeDatos!$M56*BaseDeDatos!$N56</f>
        <v>47600</v>
      </c>
    </row>
    <row r="57" spans="2:15" x14ac:dyDescent="0.2">
      <c r="B57">
        <v>55</v>
      </c>
      <c r="C57" s="1">
        <v>44178</v>
      </c>
      <c r="D57">
        <v>9107195581</v>
      </c>
      <c r="E57" t="s">
        <v>23</v>
      </c>
      <c r="F57" t="s">
        <v>86</v>
      </c>
      <c r="G57" t="s">
        <v>82</v>
      </c>
      <c r="H57" t="s">
        <v>24</v>
      </c>
      <c r="I57" t="s">
        <v>8</v>
      </c>
      <c r="J57" t="s">
        <v>9</v>
      </c>
      <c r="K57" t="s">
        <v>26</v>
      </c>
      <c r="L57" t="s">
        <v>27</v>
      </c>
      <c r="M57" s="2">
        <v>128.79999999999998</v>
      </c>
      <c r="N57" s="2">
        <v>97</v>
      </c>
      <c r="O57" s="2">
        <f>BaseDeDatos!$M57*BaseDeDatos!$N57</f>
        <v>12493.599999999999</v>
      </c>
    </row>
    <row r="58" spans="2:15" x14ac:dyDescent="0.2">
      <c r="B58">
        <v>56</v>
      </c>
      <c r="C58" s="1">
        <v>43964</v>
      </c>
      <c r="D58">
        <v>5806733138</v>
      </c>
      <c r="E58" t="s">
        <v>62</v>
      </c>
      <c r="F58" t="s">
        <v>91</v>
      </c>
      <c r="G58" t="s">
        <v>91</v>
      </c>
      <c r="H58" t="s">
        <v>43</v>
      </c>
      <c r="I58" t="s">
        <v>16</v>
      </c>
      <c r="J58" t="s">
        <v>33</v>
      </c>
      <c r="K58" t="s">
        <v>67</v>
      </c>
      <c r="L58" t="s">
        <v>27</v>
      </c>
      <c r="M58" s="2">
        <v>140</v>
      </c>
      <c r="N58" s="2">
        <v>46</v>
      </c>
      <c r="O58" s="2">
        <f>BaseDeDatos!$M58*BaseDeDatos!$N58</f>
        <v>6440</v>
      </c>
    </row>
    <row r="59" spans="2:15" x14ac:dyDescent="0.2">
      <c r="B59">
        <v>57</v>
      </c>
      <c r="C59" s="1">
        <v>43882</v>
      </c>
      <c r="D59">
        <v>3059258597</v>
      </c>
      <c r="E59" t="s">
        <v>63</v>
      </c>
      <c r="F59" t="s">
        <v>85</v>
      </c>
      <c r="G59" t="s">
        <v>83</v>
      </c>
      <c r="H59" t="s">
        <v>41</v>
      </c>
      <c r="I59" t="s">
        <v>25</v>
      </c>
      <c r="J59" t="s">
        <v>17</v>
      </c>
      <c r="K59" t="s">
        <v>68</v>
      </c>
      <c r="L59" t="s">
        <v>69</v>
      </c>
      <c r="M59" s="2">
        <v>298.90000000000003</v>
      </c>
      <c r="N59" s="2">
        <v>97</v>
      </c>
      <c r="O59" s="2">
        <f>BaseDeDatos!$M59*BaseDeDatos!$N59</f>
        <v>28993.300000000003</v>
      </c>
    </row>
    <row r="60" spans="2:15" x14ac:dyDescent="0.2">
      <c r="B60">
        <v>58</v>
      </c>
      <c r="C60" s="1">
        <v>44154</v>
      </c>
      <c r="D60">
        <v>586395005</v>
      </c>
      <c r="E60" t="s">
        <v>63</v>
      </c>
      <c r="F60" t="s">
        <v>85</v>
      </c>
      <c r="G60" t="s">
        <v>83</v>
      </c>
      <c r="H60" t="s">
        <v>41</v>
      </c>
      <c r="I60" t="s">
        <v>25</v>
      </c>
      <c r="J60" t="s">
        <v>17</v>
      </c>
      <c r="K60" t="s">
        <v>34</v>
      </c>
      <c r="L60" t="s">
        <v>35</v>
      </c>
      <c r="M60" s="2">
        <v>135.1</v>
      </c>
      <c r="N60" s="2">
        <v>97</v>
      </c>
      <c r="O60" s="2">
        <f>BaseDeDatos!$M60*BaseDeDatos!$N60</f>
        <v>13104.699999999999</v>
      </c>
    </row>
    <row r="61" spans="2:15" x14ac:dyDescent="0.2">
      <c r="B61">
        <v>59</v>
      </c>
      <c r="C61" s="1">
        <v>44075</v>
      </c>
      <c r="D61">
        <v>9281389647</v>
      </c>
      <c r="E61" t="s">
        <v>63</v>
      </c>
      <c r="F61" t="s">
        <v>85</v>
      </c>
      <c r="G61" t="s">
        <v>83</v>
      </c>
      <c r="H61" t="s">
        <v>41</v>
      </c>
      <c r="I61" t="s">
        <v>25</v>
      </c>
      <c r="J61" t="s">
        <v>17</v>
      </c>
      <c r="K61" t="s">
        <v>52</v>
      </c>
      <c r="L61" t="s">
        <v>53</v>
      </c>
      <c r="M61" s="2">
        <v>257.59999999999997</v>
      </c>
      <c r="N61" s="2">
        <v>65</v>
      </c>
      <c r="O61" s="2">
        <f>BaseDeDatos!$M61*BaseDeDatos!$N61</f>
        <v>16743.999999999996</v>
      </c>
    </row>
    <row r="62" spans="2:15" x14ac:dyDescent="0.2">
      <c r="B62">
        <v>60</v>
      </c>
      <c r="C62" s="1">
        <v>44171</v>
      </c>
      <c r="D62">
        <v>2230409971</v>
      </c>
      <c r="E62" t="s">
        <v>28</v>
      </c>
      <c r="F62" t="s">
        <v>89</v>
      </c>
      <c r="G62" t="s">
        <v>84</v>
      </c>
      <c r="H62" t="s">
        <v>29</v>
      </c>
      <c r="I62" t="s">
        <v>8</v>
      </c>
      <c r="J62" t="s">
        <v>9</v>
      </c>
      <c r="K62" t="s">
        <v>10</v>
      </c>
      <c r="L62" t="s">
        <v>11</v>
      </c>
      <c r="M62" s="2">
        <v>196</v>
      </c>
      <c r="N62" s="2">
        <v>72</v>
      </c>
      <c r="O62" s="2">
        <f>BaseDeDatos!$M62*BaseDeDatos!$N62</f>
        <v>14112</v>
      </c>
    </row>
    <row r="63" spans="2:15" x14ac:dyDescent="0.2">
      <c r="B63">
        <v>61</v>
      </c>
      <c r="C63" s="1">
        <v>43982</v>
      </c>
      <c r="D63">
        <v>498762200</v>
      </c>
      <c r="E63" t="s">
        <v>36</v>
      </c>
      <c r="F63" t="s">
        <v>92</v>
      </c>
      <c r="G63" t="s">
        <v>99</v>
      </c>
      <c r="H63" t="s">
        <v>37</v>
      </c>
      <c r="I63" t="s">
        <v>25</v>
      </c>
      <c r="J63" t="s">
        <v>9</v>
      </c>
      <c r="K63" t="s">
        <v>30</v>
      </c>
      <c r="L63" t="s">
        <v>31</v>
      </c>
      <c r="M63" s="2">
        <v>178.5</v>
      </c>
      <c r="N63" s="2">
        <v>16</v>
      </c>
      <c r="O63" s="2">
        <f>BaseDeDatos!$M63*BaseDeDatos!$N63</f>
        <v>2856</v>
      </c>
    </row>
    <row r="64" spans="2:15" x14ac:dyDescent="0.2">
      <c r="B64">
        <v>62</v>
      </c>
      <c r="C64" s="1">
        <v>43855</v>
      </c>
      <c r="D64">
        <v>5059332572</v>
      </c>
      <c r="E64" t="s">
        <v>14</v>
      </c>
      <c r="F64" t="s">
        <v>81</v>
      </c>
      <c r="G64" t="s">
        <v>94</v>
      </c>
      <c r="H64" t="s">
        <v>15</v>
      </c>
      <c r="I64" t="s">
        <v>16</v>
      </c>
      <c r="J64" t="s">
        <v>17</v>
      </c>
      <c r="K64" t="s">
        <v>70</v>
      </c>
      <c r="L64" t="s">
        <v>47</v>
      </c>
      <c r="M64" s="2">
        <v>1134</v>
      </c>
      <c r="N64" s="2">
        <v>77</v>
      </c>
      <c r="O64" s="2">
        <f>BaseDeDatos!$M64*BaseDeDatos!$N64</f>
        <v>87318</v>
      </c>
    </row>
    <row r="65" spans="2:15" x14ac:dyDescent="0.2">
      <c r="B65">
        <v>63</v>
      </c>
      <c r="C65" s="1">
        <v>44034</v>
      </c>
      <c r="D65">
        <v>807667000</v>
      </c>
      <c r="E65" t="s">
        <v>14</v>
      </c>
      <c r="F65" t="s">
        <v>81</v>
      </c>
      <c r="G65" t="s">
        <v>94</v>
      </c>
      <c r="H65" t="s">
        <v>15</v>
      </c>
      <c r="I65" t="s">
        <v>16</v>
      </c>
      <c r="J65" t="s">
        <v>17</v>
      </c>
      <c r="K65" t="s">
        <v>71</v>
      </c>
      <c r="L65" t="s">
        <v>72</v>
      </c>
      <c r="M65" s="2">
        <v>98</v>
      </c>
      <c r="N65" s="2">
        <v>37</v>
      </c>
      <c r="O65" s="2">
        <f>BaseDeDatos!$M65*BaseDeDatos!$N65</f>
        <v>3626</v>
      </c>
    </row>
    <row r="66" spans="2:15" x14ac:dyDescent="0.2">
      <c r="B66">
        <v>64</v>
      </c>
      <c r="C66" s="1">
        <v>44117</v>
      </c>
      <c r="D66">
        <v>4320869422</v>
      </c>
      <c r="E66" t="s">
        <v>23</v>
      </c>
      <c r="F66" t="s">
        <v>86</v>
      </c>
      <c r="G66" t="s">
        <v>82</v>
      </c>
      <c r="H66" t="s">
        <v>24</v>
      </c>
      <c r="I66" t="s">
        <v>25</v>
      </c>
      <c r="J66" t="s">
        <v>17</v>
      </c>
      <c r="K66" t="s">
        <v>58</v>
      </c>
      <c r="L66" t="s">
        <v>59</v>
      </c>
      <c r="M66" s="2">
        <v>487.19999999999993</v>
      </c>
      <c r="N66" s="2">
        <v>63</v>
      </c>
      <c r="O66" s="2">
        <f>BaseDeDatos!$M66*BaseDeDatos!$N66</f>
        <v>30693.599999999995</v>
      </c>
    </row>
    <row r="67" spans="2:15" x14ac:dyDescent="0.2">
      <c r="B67">
        <v>65</v>
      </c>
      <c r="C67" s="1">
        <v>44174</v>
      </c>
      <c r="D67">
        <v>7227542762</v>
      </c>
      <c r="E67" t="s">
        <v>32</v>
      </c>
      <c r="F67" t="s">
        <v>93</v>
      </c>
      <c r="G67" t="s">
        <v>96</v>
      </c>
      <c r="H67" t="s">
        <v>7</v>
      </c>
      <c r="I67" t="s">
        <v>8</v>
      </c>
      <c r="J67" t="s">
        <v>33</v>
      </c>
      <c r="K67" t="s">
        <v>60</v>
      </c>
      <c r="L67" t="s">
        <v>49</v>
      </c>
      <c r="M67" s="2">
        <v>140</v>
      </c>
      <c r="N67" s="2">
        <v>48</v>
      </c>
      <c r="O67" s="2">
        <f>BaseDeDatos!$M67*BaseDeDatos!$N67</f>
        <v>6720</v>
      </c>
    </row>
    <row r="68" spans="2:15" x14ac:dyDescent="0.2">
      <c r="B68">
        <v>66</v>
      </c>
      <c r="C68" s="1">
        <v>43890</v>
      </c>
      <c r="D68">
        <v>4844854212</v>
      </c>
      <c r="E68" t="s">
        <v>32</v>
      </c>
      <c r="F68" t="s">
        <v>93</v>
      </c>
      <c r="G68" t="s">
        <v>96</v>
      </c>
      <c r="H68" t="s">
        <v>7</v>
      </c>
      <c r="I68" t="s">
        <v>8</v>
      </c>
      <c r="J68" t="s">
        <v>33</v>
      </c>
      <c r="K68" t="s">
        <v>38</v>
      </c>
      <c r="L68" t="s">
        <v>39</v>
      </c>
      <c r="M68" s="2">
        <v>560</v>
      </c>
      <c r="N68" s="2">
        <v>71</v>
      </c>
      <c r="O68" s="2">
        <f>BaseDeDatos!$M68*BaseDeDatos!$N68</f>
        <v>39760</v>
      </c>
    </row>
    <row r="69" spans="2:15" x14ac:dyDescent="0.2">
      <c r="B69">
        <v>67</v>
      </c>
      <c r="C69" s="1">
        <v>43945</v>
      </c>
      <c r="D69">
        <v>6476704094</v>
      </c>
      <c r="E69" t="s">
        <v>42</v>
      </c>
      <c r="F69" t="s">
        <v>91</v>
      </c>
      <c r="G69" t="s">
        <v>91</v>
      </c>
      <c r="H69" t="s">
        <v>43</v>
      </c>
      <c r="I69" t="s">
        <v>8</v>
      </c>
      <c r="J69" t="s">
        <v>17</v>
      </c>
      <c r="K69" t="s">
        <v>61</v>
      </c>
      <c r="L69" t="s">
        <v>13</v>
      </c>
      <c r="M69" s="2">
        <v>140</v>
      </c>
      <c r="N69" s="2">
        <v>55</v>
      </c>
      <c r="O69" s="2">
        <f>BaseDeDatos!$M69*BaseDeDatos!$N69</f>
        <v>7700</v>
      </c>
    </row>
    <row r="70" spans="2:15" x14ac:dyDescent="0.2">
      <c r="B70">
        <v>68</v>
      </c>
      <c r="C70" s="1">
        <v>44052</v>
      </c>
      <c r="D70">
        <v>289513623</v>
      </c>
      <c r="E70" t="s">
        <v>42</v>
      </c>
      <c r="F70" t="s">
        <v>91</v>
      </c>
      <c r="G70" t="s">
        <v>91</v>
      </c>
      <c r="H70" t="s">
        <v>43</v>
      </c>
      <c r="I70" t="s">
        <v>16</v>
      </c>
      <c r="K70" t="s">
        <v>12</v>
      </c>
      <c r="L70" t="s">
        <v>13</v>
      </c>
      <c r="M70" s="2">
        <v>49</v>
      </c>
      <c r="N70" s="2">
        <v>21</v>
      </c>
      <c r="O70" s="2">
        <f>BaseDeDatos!$M70*BaseDeDatos!$N70</f>
        <v>1029</v>
      </c>
    </row>
    <row r="71" spans="2:15" x14ac:dyDescent="0.2">
      <c r="B71">
        <v>69</v>
      </c>
      <c r="C71" s="1">
        <v>44115</v>
      </c>
      <c r="D71">
        <v>4360909288</v>
      </c>
      <c r="E71" t="s">
        <v>50</v>
      </c>
      <c r="F71" t="s">
        <v>85</v>
      </c>
      <c r="G71" t="s">
        <v>83</v>
      </c>
      <c r="H71" t="s">
        <v>41</v>
      </c>
      <c r="I71" t="s">
        <v>25</v>
      </c>
      <c r="K71" t="s">
        <v>38</v>
      </c>
      <c r="L71" t="s">
        <v>39</v>
      </c>
      <c r="M71" s="2">
        <v>560</v>
      </c>
      <c r="N71" s="2">
        <v>67</v>
      </c>
      <c r="O71" s="2">
        <f>BaseDeDatos!$M71*BaseDeDatos!$N71</f>
        <v>37520</v>
      </c>
    </row>
    <row r="72" spans="2:15" x14ac:dyDescent="0.2">
      <c r="B72">
        <v>70</v>
      </c>
      <c r="C72" s="1">
        <v>43966</v>
      </c>
      <c r="D72">
        <v>1569352924</v>
      </c>
      <c r="E72" t="s">
        <v>51</v>
      </c>
      <c r="F72" t="s">
        <v>90</v>
      </c>
      <c r="G72" t="s">
        <v>98</v>
      </c>
      <c r="H72" t="s">
        <v>24</v>
      </c>
      <c r="I72" t="s">
        <v>25</v>
      </c>
      <c r="K72" t="s">
        <v>52</v>
      </c>
      <c r="L72" t="s">
        <v>53</v>
      </c>
      <c r="M72" s="2">
        <v>257.59999999999997</v>
      </c>
      <c r="N72" s="2">
        <v>75</v>
      </c>
      <c r="O72" s="2">
        <f>BaseDeDatos!$M72*BaseDeDatos!$N72</f>
        <v>19319.999999999996</v>
      </c>
    </row>
    <row r="73" spans="2:15" x14ac:dyDescent="0.2">
      <c r="B73">
        <v>71</v>
      </c>
      <c r="C73" s="1">
        <v>43962</v>
      </c>
      <c r="D73">
        <v>4417023777</v>
      </c>
      <c r="E73" t="s">
        <v>40</v>
      </c>
      <c r="F73" t="s">
        <v>97</v>
      </c>
      <c r="G73" t="s">
        <v>88</v>
      </c>
      <c r="H73" t="s">
        <v>41</v>
      </c>
      <c r="I73" t="s">
        <v>25</v>
      </c>
      <c r="J73" t="s">
        <v>17</v>
      </c>
      <c r="K73" t="s">
        <v>22</v>
      </c>
      <c r="L73" t="s">
        <v>11</v>
      </c>
      <c r="M73" s="2">
        <v>644</v>
      </c>
      <c r="N73" s="2">
        <v>17</v>
      </c>
      <c r="O73" s="2">
        <f>BaseDeDatos!$M73*BaseDeDatos!$N73</f>
        <v>10948</v>
      </c>
    </row>
    <row r="74" spans="2:15" x14ac:dyDescent="0.2">
      <c r="B74">
        <v>72</v>
      </c>
      <c r="C74" s="1">
        <v>43845</v>
      </c>
      <c r="D74">
        <v>5213348963</v>
      </c>
      <c r="E74" t="s">
        <v>14</v>
      </c>
      <c r="F74" t="s">
        <v>81</v>
      </c>
      <c r="G74" t="s">
        <v>94</v>
      </c>
      <c r="H74" t="s">
        <v>15</v>
      </c>
      <c r="I74" t="s">
        <v>16</v>
      </c>
      <c r="J74" t="s">
        <v>17</v>
      </c>
      <c r="K74" t="s">
        <v>12</v>
      </c>
      <c r="L74" t="s">
        <v>13</v>
      </c>
      <c r="M74" s="2">
        <v>49</v>
      </c>
      <c r="N74" s="2">
        <v>48</v>
      </c>
      <c r="O74" s="2">
        <f>BaseDeDatos!$M74*BaseDeDatos!$N74</f>
        <v>2352</v>
      </c>
    </row>
    <row r="75" spans="2:15" x14ac:dyDescent="0.2">
      <c r="B75">
        <v>73</v>
      </c>
      <c r="C75" s="1">
        <v>44010</v>
      </c>
      <c r="D75">
        <v>6039525395</v>
      </c>
      <c r="E75" t="s">
        <v>20</v>
      </c>
      <c r="F75" t="s">
        <v>80</v>
      </c>
      <c r="G75" t="s">
        <v>95</v>
      </c>
      <c r="H75" t="s">
        <v>7</v>
      </c>
      <c r="I75" t="s">
        <v>8</v>
      </c>
      <c r="J75" t="s">
        <v>17</v>
      </c>
      <c r="K75" t="s">
        <v>21</v>
      </c>
      <c r="L75" t="s">
        <v>11</v>
      </c>
      <c r="M75" s="2">
        <v>252</v>
      </c>
      <c r="N75" s="2">
        <v>74</v>
      </c>
      <c r="O75" s="2">
        <f>BaseDeDatos!$M75*BaseDeDatos!$N75</f>
        <v>18648</v>
      </c>
    </row>
    <row r="76" spans="2:15" x14ac:dyDescent="0.2">
      <c r="B76">
        <v>74</v>
      </c>
      <c r="C76" s="1">
        <v>44123</v>
      </c>
      <c r="D76">
        <v>7564866770</v>
      </c>
      <c r="E76" t="s">
        <v>20</v>
      </c>
      <c r="F76" t="s">
        <v>80</v>
      </c>
      <c r="G76" t="s">
        <v>95</v>
      </c>
      <c r="H76" t="s">
        <v>7</v>
      </c>
      <c r="I76" t="s">
        <v>8</v>
      </c>
      <c r="J76" t="s">
        <v>17</v>
      </c>
      <c r="K76" t="s">
        <v>22</v>
      </c>
      <c r="L76" t="s">
        <v>11</v>
      </c>
      <c r="M76" s="2">
        <v>644</v>
      </c>
      <c r="N76" s="2">
        <v>96</v>
      </c>
      <c r="O76" s="2">
        <f>BaseDeDatos!$M76*BaseDeDatos!$N76</f>
        <v>61824</v>
      </c>
    </row>
    <row r="77" spans="2:15" x14ac:dyDescent="0.2">
      <c r="B77">
        <v>75</v>
      </c>
      <c r="C77" s="1">
        <v>43976</v>
      </c>
      <c r="D77">
        <v>9161740728</v>
      </c>
      <c r="E77" t="s">
        <v>23</v>
      </c>
      <c r="F77" t="s">
        <v>86</v>
      </c>
      <c r="G77" t="s">
        <v>82</v>
      </c>
      <c r="H77" t="s">
        <v>24</v>
      </c>
      <c r="I77" t="s">
        <v>25</v>
      </c>
      <c r="J77" t="s">
        <v>17</v>
      </c>
      <c r="K77" t="s">
        <v>26</v>
      </c>
      <c r="L77" t="s">
        <v>27</v>
      </c>
      <c r="M77" s="2">
        <v>128.79999999999998</v>
      </c>
      <c r="N77" s="2">
        <v>12</v>
      </c>
      <c r="O77" s="2">
        <f>BaseDeDatos!$M77*BaseDeDatos!$N77</f>
        <v>1545.6</v>
      </c>
    </row>
    <row r="78" spans="2:15" x14ac:dyDescent="0.2">
      <c r="B78">
        <v>76</v>
      </c>
      <c r="C78" s="1">
        <v>43939</v>
      </c>
      <c r="D78">
        <v>5854661633</v>
      </c>
      <c r="E78" t="s">
        <v>14</v>
      </c>
      <c r="F78" t="s">
        <v>81</v>
      </c>
      <c r="G78" t="s">
        <v>94</v>
      </c>
      <c r="H78" t="s">
        <v>15</v>
      </c>
      <c r="I78" t="s">
        <v>25</v>
      </c>
      <c r="J78" t="s">
        <v>9</v>
      </c>
      <c r="K78" t="s">
        <v>26</v>
      </c>
      <c r="L78" t="s">
        <v>27</v>
      </c>
      <c r="M78" s="2">
        <v>128.79999999999998</v>
      </c>
      <c r="N78" s="2">
        <v>62</v>
      </c>
      <c r="O78" s="2">
        <f>BaseDeDatos!$M78*BaseDeDatos!$N78</f>
        <v>7985.5999999999985</v>
      </c>
    </row>
    <row r="79" spans="2:15" x14ac:dyDescent="0.2">
      <c r="B79">
        <v>77</v>
      </c>
      <c r="C79" s="1">
        <v>43995</v>
      </c>
      <c r="D79">
        <v>9782824487</v>
      </c>
      <c r="E79" t="s">
        <v>28</v>
      </c>
      <c r="F79" t="s">
        <v>89</v>
      </c>
      <c r="G79" t="s">
        <v>84</v>
      </c>
      <c r="H79" t="s">
        <v>29</v>
      </c>
      <c r="I79" t="s">
        <v>8</v>
      </c>
      <c r="J79" t="s">
        <v>9</v>
      </c>
      <c r="K79" t="s">
        <v>30</v>
      </c>
      <c r="L79" t="s">
        <v>31</v>
      </c>
      <c r="M79" s="2">
        <v>178.5</v>
      </c>
      <c r="N79" s="2">
        <v>35</v>
      </c>
      <c r="O79" s="2">
        <f>BaseDeDatos!$M79*BaseDeDatos!$N79</f>
        <v>6247.5</v>
      </c>
    </row>
    <row r="80" spans="2:15" x14ac:dyDescent="0.2">
      <c r="B80">
        <v>78</v>
      </c>
      <c r="C80" s="1">
        <v>43888</v>
      </c>
      <c r="D80">
        <v>5368581132</v>
      </c>
      <c r="E80" t="s">
        <v>32</v>
      </c>
      <c r="F80" t="s">
        <v>93</v>
      </c>
      <c r="G80" t="s">
        <v>96</v>
      </c>
      <c r="H80" t="s">
        <v>7</v>
      </c>
      <c r="I80" t="s">
        <v>8</v>
      </c>
      <c r="J80" t="s">
        <v>33</v>
      </c>
      <c r="K80" t="s">
        <v>34</v>
      </c>
      <c r="L80" t="s">
        <v>35</v>
      </c>
      <c r="M80" s="2">
        <v>135.1</v>
      </c>
      <c r="N80" s="2">
        <v>95</v>
      </c>
      <c r="O80" s="2">
        <f>BaseDeDatos!$M80*BaseDeDatos!$N80</f>
        <v>12834.5</v>
      </c>
    </row>
    <row r="81" spans="2:15" x14ac:dyDescent="0.2">
      <c r="B81">
        <v>79</v>
      </c>
      <c r="C81" s="1">
        <v>43991</v>
      </c>
      <c r="D81">
        <v>1972466220</v>
      </c>
      <c r="E81" t="s">
        <v>36</v>
      </c>
      <c r="F81" t="s">
        <v>92</v>
      </c>
      <c r="G81" t="s">
        <v>99</v>
      </c>
      <c r="H81" t="s">
        <v>37</v>
      </c>
      <c r="I81" t="s">
        <v>8</v>
      </c>
      <c r="J81" t="s">
        <v>17</v>
      </c>
      <c r="K81" t="s">
        <v>38</v>
      </c>
      <c r="L81" t="s">
        <v>39</v>
      </c>
      <c r="M81" s="2">
        <v>560</v>
      </c>
      <c r="N81" s="2">
        <v>17</v>
      </c>
      <c r="O81" s="2">
        <f>BaseDeDatos!$M81*BaseDeDatos!$N81</f>
        <v>9520</v>
      </c>
    </row>
    <row r="82" spans="2:15" x14ac:dyDescent="0.2">
      <c r="B82">
        <v>80</v>
      </c>
      <c r="C82" s="1">
        <v>44149</v>
      </c>
      <c r="D82">
        <v>6835780904</v>
      </c>
      <c r="E82" t="s">
        <v>40</v>
      </c>
      <c r="F82" t="s">
        <v>97</v>
      </c>
      <c r="G82" t="s">
        <v>88</v>
      </c>
      <c r="H82" t="s">
        <v>41</v>
      </c>
      <c r="I82" t="s">
        <v>25</v>
      </c>
      <c r="J82" t="s">
        <v>9</v>
      </c>
      <c r="K82" t="s">
        <v>22</v>
      </c>
      <c r="L82" t="s">
        <v>11</v>
      </c>
      <c r="M82" s="2">
        <v>644</v>
      </c>
      <c r="N82" s="2">
        <v>96</v>
      </c>
      <c r="O82" s="2">
        <f>BaseDeDatos!$M82*BaseDeDatos!$N82</f>
        <v>61824</v>
      </c>
    </row>
    <row r="83" spans="2:15" x14ac:dyDescent="0.2">
      <c r="B83">
        <v>81</v>
      </c>
      <c r="C83" s="1">
        <v>44029</v>
      </c>
      <c r="D83">
        <v>9361876990</v>
      </c>
      <c r="E83" t="s">
        <v>23</v>
      </c>
      <c r="F83" t="s">
        <v>86</v>
      </c>
      <c r="G83" t="s">
        <v>82</v>
      </c>
      <c r="H83" t="s">
        <v>24</v>
      </c>
      <c r="I83" t="s">
        <v>25</v>
      </c>
      <c r="J83" t="s">
        <v>9</v>
      </c>
      <c r="K83" t="s">
        <v>30</v>
      </c>
      <c r="L83" t="s">
        <v>31</v>
      </c>
      <c r="M83" s="2">
        <v>178.5</v>
      </c>
      <c r="N83" s="2">
        <v>83</v>
      </c>
      <c r="O83" s="2">
        <f>BaseDeDatos!$M83*BaseDeDatos!$N83</f>
        <v>14815.5</v>
      </c>
    </row>
    <row r="84" spans="2:15" x14ac:dyDescent="0.2">
      <c r="B84">
        <v>82</v>
      </c>
      <c r="C84" s="1">
        <v>43831</v>
      </c>
      <c r="D84">
        <v>7655628230</v>
      </c>
      <c r="E84" t="s">
        <v>42</v>
      </c>
      <c r="F84" t="s">
        <v>91</v>
      </c>
      <c r="G84" t="s">
        <v>91</v>
      </c>
      <c r="H84" t="s">
        <v>43</v>
      </c>
      <c r="I84" t="s">
        <v>8</v>
      </c>
      <c r="J84" t="s">
        <v>17</v>
      </c>
      <c r="K84" t="s">
        <v>44</v>
      </c>
      <c r="L84" t="s">
        <v>11</v>
      </c>
      <c r="M84" s="2">
        <v>41.86</v>
      </c>
      <c r="N84" s="2">
        <v>88</v>
      </c>
      <c r="O84" s="2">
        <f>BaseDeDatos!$M84*BaseDeDatos!$N84</f>
        <v>3683.68</v>
      </c>
    </row>
    <row r="85" spans="2:15" x14ac:dyDescent="0.2">
      <c r="B85">
        <v>83</v>
      </c>
      <c r="C85" s="1">
        <v>43952</v>
      </c>
      <c r="D85">
        <v>6770397729</v>
      </c>
      <c r="E85" t="s">
        <v>45</v>
      </c>
      <c r="F85" t="s">
        <v>87</v>
      </c>
      <c r="G85" t="s">
        <v>87</v>
      </c>
      <c r="H85" t="s">
        <v>24</v>
      </c>
      <c r="K85" t="s">
        <v>22</v>
      </c>
      <c r="L85" t="s">
        <v>11</v>
      </c>
      <c r="M85" s="2">
        <v>644</v>
      </c>
      <c r="N85" s="2">
        <v>59</v>
      </c>
      <c r="O85" s="2">
        <f>BaseDeDatos!$M85*BaseDeDatos!$N85</f>
        <v>37996</v>
      </c>
    </row>
    <row r="86" spans="2:15" x14ac:dyDescent="0.2">
      <c r="B86">
        <v>84</v>
      </c>
      <c r="C86" s="1">
        <v>44099</v>
      </c>
      <c r="D86">
        <v>6622149015</v>
      </c>
      <c r="E86" t="s">
        <v>42</v>
      </c>
      <c r="F86" t="s">
        <v>91</v>
      </c>
      <c r="G86" t="s">
        <v>91</v>
      </c>
      <c r="H86" t="s">
        <v>43</v>
      </c>
      <c r="I86" t="s">
        <v>16</v>
      </c>
      <c r="K86" t="s">
        <v>46</v>
      </c>
      <c r="L86" t="s">
        <v>47</v>
      </c>
      <c r="M86" s="2">
        <v>350</v>
      </c>
      <c r="N86" s="2">
        <v>27</v>
      </c>
      <c r="O86" s="2">
        <f>BaseDeDatos!$M86*BaseDeDatos!$N86</f>
        <v>9450</v>
      </c>
    </row>
    <row r="87" spans="2:15" x14ac:dyDescent="0.2">
      <c r="B87">
        <v>85</v>
      </c>
      <c r="C87" s="1">
        <v>44071</v>
      </c>
      <c r="D87">
        <v>8859429908</v>
      </c>
      <c r="E87" t="s">
        <v>42</v>
      </c>
      <c r="F87" t="s">
        <v>91</v>
      </c>
      <c r="G87" t="s">
        <v>91</v>
      </c>
      <c r="H87" t="s">
        <v>43</v>
      </c>
      <c r="I87" t="s">
        <v>16</v>
      </c>
      <c r="K87" t="s">
        <v>48</v>
      </c>
      <c r="L87" t="s">
        <v>49</v>
      </c>
      <c r="M87" s="2">
        <v>308</v>
      </c>
      <c r="N87" s="2">
        <v>37</v>
      </c>
      <c r="O87" s="2">
        <f>BaseDeDatos!$M87*BaseDeDatos!$N87</f>
        <v>11396</v>
      </c>
    </row>
    <row r="88" spans="2:15" x14ac:dyDescent="0.2">
      <c r="B88">
        <v>86</v>
      </c>
      <c r="C88" s="1">
        <v>44104</v>
      </c>
      <c r="D88">
        <v>146252536</v>
      </c>
      <c r="E88" t="s">
        <v>42</v>
      </c>
      <c r="F88" t="s">
        <v>91</v>
      </c>
      <c r="G88" t="s">
        <v>91</v>
      </c>
      <c r="H88" t="s">
        <v>43</v>
      </c>
      <c r="I88" t="s">
        <v>16</v>
      </c>
      <c r="K88" t="s">
        <v>26</v>
      </c>
      <c r="L88" t="s">
        <v>27</v>
      </c>
      <c r="M88" s="2">
        <v>128.79999999999998</v>
      </c>
      <c r="N88" s="2">
        <v>75</v>
      </c>
      <c r="O88" s="2">
        <f>BaseDeDatos!$M88*BaseDeDatos!$N88</f>
        <v>9659.9999999999982</v>
      </c>
    </row>
    <row r="89" spans="2:15" x14ac:dyDescent="0.2">
      <c r="B89">
        <v>87</v>
      </c>
      <c r="C89" s="1">
        <v>43866</v>
      </c>
      <c r="D89">
        <v>9010865731</v>
      </c>
      <c r="E89" t="s">
        <v>50</v>
      </c>
      <c r="F89" t="s">
        <v>85</v>
      </c>
      <c r="G89" t="s">
        <v>83</v>
      </c>
      <c r="H89" t="s">
        <v>41</v>
      </c>
      <c r="I89" t="s">
        <v>25</v>
      </c>
      <c r="K89" t="s">
        <v>12</v>
      </c>
      <c r="L89" t="s">
        <v>13</v>
      </c>
      <c r="M89" s="2">
        <v>49</v>
      </c>
      <c r="N89" s="2">
        <v>71</v>
      </c>
      <c r="O89" s="2">
        <f>BaseDeDatos!$M89*BaseDeDatos!$N89</f>
        <v>3479</v>
      </c>
    </row>
    <row r="90" spans="2:15" x14ac:dyDescent="0.2">
      <c r="B90">
        <v>88</v>
      </c>
      <c r="C90" s="1">
        <v>44017</v>
      </c>
      <c r="D90">
        <v>9076170123</v>
      </c>
      <c r="E90" t="s">
        <v>50</v>
      </c>
      <c r="F90" t="s">
        <v>85</v>
      </c>
      <c r="G90" t="s">
        <v>83</v>
      </c>
      <c r="H90" t="s">
        <v>41</v>
      </c>
      <c r="I90" t="s">
        <v>25</v>
      </c>
      <c r="K90" t="s">
        <v>44</v>
      </c>
      <c r="L90" t="s">
        <v>11</v>
      </c>
      <c r="M90" s="2">
        <v>41.86</v>
      </c>
      <c r="N90" s="2">
        <v>88</v>
      </c>
      <c r="O90" s="2">
        <f>BaseDeDatos!$M90*BaseDeDatos!$N90</f>
        <v>3683.68</v>
      </c>
    </row>
    <row r="91" spans="2:15" x14ac:dyDescent="0.2">
      <c r="B91">
        <v>89</v>
      </c>
      <c r="C91" s="1">
        <v>43924</v>
      </c>
      <c r="D91">
        <v>4412491838</v>
      </c>
      <c r="E91" t="s">
        <v>51</v>
      </c>
      <c r="F91" t="s">
        <v>90</v>
      </c>
      <c r="G91" t="s">
        <v>98</v>
      </c>
      <c r="H91" t="s">
        <v>24</v>
      </c>
      <c r="K91" t="s">
        <v>21</v>
      </c>
      <c r="L91" t="s">
        <v>11</v>
      </c>
      <c r="M91" s="2">
        <v>252</v>
      </c>
      <c r="N91" s="2">
        <v>55</v>
      </c>
      <c r="O91" s="2">
        <f>BaseDeDatos!$M91*BaseDeDatos!$N91</f>
        <v>13860</v>
      </c>
    </row>
    <row r="92" spans="2:15" x14ac:dyDescent="0.2">
      <c r="B92">
        <v>90</v>
      </c>
      <c r="C92" s="1">
        <v>43964</v>
      </c>
      <c r="D92">
        <v>7223227521</v>
      </c>
      <c r="E92" t="s">
        <v>28</v>
      </c>
      <c r="F92" t="s">
        <v>89</v>
      </c>
      <c r="G92" t="s">
        <v>84</v>
      </c>
      <c r="H92" t="s">
        <v>29</v>
      </c>
      <c r="I92" t="s">
        <v>8</v>
      </c>
      <c r="J92" t="s">
        <v>9</v>
      </c>
      <c r="K92" t="s">
        <v>30</v>
      </c>
      <c r="L92" t="s">
        <v>31</v>
      </c>
      <c r="M92" s="2">
        <v>178.5</v>
      </c>
      <c r="N92" s="2">
        <v>14</v>
      </c>
      <c r="O92" s="2">
        <f>BaseDeDatos!$M92*BaseDeDatos!$N92</f>
        <v>2499</v>
      </c>
    </row>
    <row r="93" spans="2:15" x14ac:dyDescent="0.2">
      <c r="B93">
        <v>91</v>
      </c>
      <c r="C93" s="1">
        <v>43994</v>
      </c>
      <c r="D93">
        <v>9595973394</v>
      </c>
      <c r="E93" t="s">
        <v>32</v>
      </c>
      <c r="F93" t="s">
        <v>93</v>
      </c>
      <c r="G93" t="s">
        <v>96</v>
      </c>
      <c r="H93" t="s">
        <v>7</v>
      </c>
      <c r="I93" t="s">
        <v>8</v>
      </c>
      <c r="J93" t="s">
        <v>33</v>
      </c>
      <c r="K93" t="s">
        <v>34</v>
      </c>
      <c r="L93" t="s">
        <v>35</v>
      </c>
      <c r="M93" s="2">
        <v>135.1</v>
      </c>
      <c r="N93" s="2">
        <v>43</v>
      </c>
      <c r="O93" s="2">
        <f>BaseDeDatos!$M93*BaseDeDatos!$N93</f>
        <v>5809.3</v>
      </c>
    </row>
    <row r="94" spans="2:15" x14ac:dyDescent="0.2">
      <c r="B94">
        <v>92</v>
      </c>
      <c r="C94" s="1">
        <v>43891</v>
      </c>
      <c r="D94">
        <v>2755531090</v>
      </c>
      <c r="E94" t="s">
        <v>36</v>
      </c>
      <c r="F94" t="s">
        <v>92</v>
      </c>
      <c r="G94" t="s">
        <v>99</v>
      </c>
      <c r="H94" t="s">
        <v>37</v>
      </c>
      <c r="I94" t="s">
        <v>8</v>
      </c>
      <c r="J94" t="s">
        <v>17</v>
      </c>
      <c r="K94" t="s">
        <v>38</v>
      </c>
      <c r="L94" t="s">
        <v>39</v>
      </c>
      <c r="M94" s="2">
        <v>560</v>
      </c>
      <c r="N94" s="2">
        <v>63</v>
      </c>
      <c r="O94" s="2">
        <f>BaseDeDatos!$M94*BaseDeDatos!$N94</f>
        <v>35280</v>
      </c>
    </row>
    <row r="95" spans="2:15" x14ac:dyDescent="0.2">
      <c r="B95">
        <v>93</v>
      </c>
      <c r="C95" s="1">
        <v>44069</v>
      </c>
      <c r="D95">
        <v>5306800000</v>
      </c>
      <c r="E95" t="s">
        <v>40</v>
      </c>
      <c r="F95" t="s">
        <v>97</v>
      </c>
      <c r="G95" t="s">
        <v>88</v>
      </c>
      <c r="H95" t="s">
        <v>41</v>
      </c>
      <c r="I95" t="s">
        <v>25</v>
      </c>
      <c r="J95" t="s">
        <v>9</v>
      </c>
      <c r="K95" t="s">
        <v>22</v>
      </c>
      <c r="L95" t="s">
        <v>11</v>
      </c>
      <c r="M95" s="2">
        <v>644</v>
      </c>
      <c r="N95" s="2">
        <v>36</v>
      </c>
      <c r="O95" s="2">
        <f>BaseDeDatos!$M95*BaseDeDatos!$N95</f>
        <v>23184</v>
      </c>
    </row>
    <row r="96" spans="2:15" x14ac:dyDescent="0.2">
      <c r="B96">
        <v>94</v>
      </c>
      <c r="C96" s="1">
        <v>44171</v>
      </c>
      <c r="D96">
        <v>6768826719</v>
      </c>
      <c r="E96" t="s">
        <v>23</v>
      </c>
      <c r="F96" t="s">
        <v>86</v>
      </c>
      <c r="G96" t="s">
        <v>82</v>
      </c>
      <c r="H96" t="s">
        <v>24</v>
      </c>
      <c r="I96" t="s">
        <v>25</v>
      </c>
      <c r="J96" t="s">
        <v>9</v>
      </c>
      <c r="K96" t="s">
        <v>30</v>
      </c>
      <c r="L96" t="s">
        <v>31</v>
      </c>
      <c r="M96" s="2">
        <v>178.5</v>
      </c>
      <c r="N96" s="2">
        <v>41</v>
      </c>
      <c r="O96" s="2">
        <f>BaseDeDatos!$M96*BaseDeDatos!$N96</f>
        <v>7318.5</v>
      </c>
    </row>
    <row r="97" spans="2:15" x14ac:dyDescent="0.2">
      <c r="B97">
        <v>95</v>
      </c>
      <c r="C97" s="1">
        <v>43923</v>
      </c>
      <c r="D97">
        <v>7945500000</v>
      </c>
      <c r="E97" t="s">
        <v>42</v>
      </c>
      <c r="F97" t="s">
        <v>91</v>
      </c>
      <c r="G97" t="s">
        <v>91</v>
      </c>
      <c r="H97" t="s">
        <v>43</v>
      </c>
      <c r="I97" t="s">
        <v>8</v>
      </c>
      <c r="J97" t="s">
        <v>17</v>
      </c>
      <c r="K97" t="s">
        <v>44</v>
      </c>
      <c r="L97" t="s">
        <v>11</v>
      </c>
      <c r="M97" s="2">
        <v>41.86</v>
      </c>
      <c r="N97" s="2">
        <v>35</v>
      </c>
      <c r="O97" s="2">
        <f>BaseDeDatos!$M97*BaseDeDatos!$N97</f>
        <v>1465.1</v>
      </c>
    </row>
    <row r="98" spans="2:15" x14ac:dyDescent="0.2">
      <c r="B98">
        <v>96</v>
      </c>
      <c r="C98" s="1">
        <v>43923</v>
      </c>
      <c r="D98">
        <v>4671327569</v>
      </c>
      <c r="E98" t="s">
        <v>45</v>
      </c>
      <c r="F98" t="s">
        <v>87</v>
      </c>
      <c r="G98" t="s">
        <v>87</v>
      </c>
      <c r="H98" t="s">
        <v>24</v>
      </c>
      <c r="K98" t="s">
        <v>22</v>
      </c>
      <c r="L98" t="s">
        <v>11</v>
      </c>
      <c r="M98" s="2">
        <v>644</v>
      </c>
      <c r="N98" s="2">
        <v>31</v>
      </c>
      <c r="O98" s="2">
        <f>BaseDeDatos!$M98*BaseDeDatos!$N98</f>
        <v>19964</v>
      </c>
    </row>
    <row r="99" spans="2:15" x14ac:dyDescent="0.2">
      <c r="B99">
        <v>97</v>
      </c>
      <c r="C99" s="1">
        <v>44100</v>
      </c>
      <c r="D99">
        <v>5750783013</v>
      </c>
      <c r="E99" t="s">
        <v>42</v>
      </c>
      <c r="F99" t="s">
        <v>91</v>
      </c>
      <c r="G99" t="s">
        <v>91</v>
      </c>
      <c r="H99" t="s">
        <v>43</v>
      </c>
      <c r="I99" t="s">
        <v>16</v>
      </c>
      <c r="K99" t="s">
        <v>46</v>
      </c>
      <c r="L99" t="s">
        <v>47</v>
      </c>
      <c r="M99" s="2">
        <v>350</v>
      </c>
      <c r="N99" s="2">
        <v>52</v>
      </c>
      <c r="O99" s="2">
        <f>BaseDeDatos!$M99*BaseDeDatos!$N99</f>
        <v>18200</v>
      </c>
    </row>
    <row r="100" spans="2:15" x14ac:dyDescent="0.2">
      <c r="B100">
        <v>98</v>
      </c>
      <c r="C100" s="1">
        <v>44024</v>
      </c>
      <c r="D100">
        <v>1216202808</v>
      </c>
      <c r="E100" t="s">
        <v>42</v>
      </c>
      <c r="F100" t="s">
        <v>91</v>
      </c>
      <c r="G100" t="s">
        <v>91</v>
      </c>
      <c r="H100" t="s">
        <v>43</v>
      </c>
      <c r="I100" t="s">
        <v>16</v>
      </c>
      <c r="K100" t="s">
        <v>48</v>
      </c>
      <c r="L100" t="s">
        <v>49</v>
      </c>
      <c r="M100" s="2">
        <v>308</v>
      </c>
      <c r="N100" s="2">
        <v>30</v>
      </c>
      <c r="O100" s="2">
        <f>BaseDeDatos!$M100*BaseDeDatos!$N100</f>
        <v>9240</v>
      </c>
    </row>
    <row r="101" spans="2:15" x14ac:dyDescent="0.2">
      <c r="B101">
        <v>99</v>
      </c>
      <c r="C101" s="1">
        <v>43934</v>
      </c>
      <c r="D101">
        <v>7167041532</v>
      </c>
      <c r="E101" t="s">
        <v>42</v>
      </c>
      <c r="F101" t="s">
        <v>91</v>
      </c>
      <c r="G101" t="s">
        <v>91</v>
      </c>
      <c r="H101" t="s">
        <v>43</v>
      </c>
      <c r="I101" t="s">
        <v>16</v>
      </c>
      <c r="K101" t="s">
        <v>26</v>
      </c>
      <c r="L101" t="s">
        <v>27</v>
      </c>
      <c r="M101" s="2">
        <v>128.79999999999998</v>
      </c>
      <c r="N101" s="2">
        <v>41</v>
      </c>
      <c r="O101" s="2">
        <f>BaseDeDatos!$M101*BaseDeDatos!$N101</f>
        <v>5280.7999999999993</v>
      </c>
    </row>
    <row r="102" spans="2:15" x14ac:dyDescent="0.2">
      <c r="B102">
        <v>100</v>
      </c>
      <c r="C102" s="1">
        <v>44096</v>
      </c>
      <c r="D102">
        <v>2241191338</v>
      </c>
      <c r="E102" t="s">
        <v>50</v>
      </c>
      <c r="F102" t="s">
        <v>85</v>
      </c>
      <c r="G102" t="s">
        <v>83</v>
      </c>
      <c r="H102" t="s">
        <v>41</v>
      </c>
      <c r="I102" t="s">
        <v>25</v>
      </c>
      <c r="K102" t="s">
        <v>12</v>
      </c>
      <c r="L102" t="s">
        <v>13</v>
      </c>
      <c r="M102" s="2">
        <v>49</v>
      </c>
      <c r="N102" s="2">
        <v>44</v>
      </c>
      <c r="O102" s="2">
        <f>BaseDeDatos!$M102*BaseDeDatos!$N102</f>
        <v>2156</v>
      </c>
    </row>
    <row r="103" spans="2:15" x14ac:dyDescent="0.2">
      <c r="B103">
        <v>101</v>
      </c>
      <c r="C103" s="1">
        <v>44106</v>
      </c>
      <c r="D103">
        <v>806264266</v>
      </c>
      <c r="E103" t="s">
        <v>50</v>
      </c>
      <c r="F103" t="s">
        <v>85</v>
      </c>
      <c r="G103" t="s">
        <v>83</v>
      </c>
      <c r="H103" t="s">
        <v>41</v>
      </c>
      <c r="I103" t="s">
        <v>25</v>
      </c>
      <c r="K103" t="s">
        <v>44</v>
      </c>
      <c r="L103" t="s">
        <v>11</v>
      </c>
      <c r="M103" s="2">
        <v>41.86</v>
      </c>
      <c r="N103" s="2">
        <v>77</v>
      </c>
      <c r="O103" s="2">
        <f>BaseDeDatos!$M103*BaseDeDatos!$N103</f>
        <v>3223.22</v>
      </c>
    </row>
    <row r="104" spans="2:15" x14ac:dyDescent="0.2">
      <c r="B104">
        <v>102</v>
      </c>
      <c r="C104" s="1">
        <v>43902</v>
      </c>
      <c r="D104">
        <v>3820174684</v>
      </c>
      <c r="E104" t="s">
        <v>51</v>
      </c>
      <c r="F104" t="s">
        <v>90</v>
      </c>
      <c r="G104" t="s">
        <v>98</v>
      </c>
      <c r="H104" t="s">
        <v>24</v>
      </c>
      <c r="K104" t="s">
        <v>21</v>
      </c>
      <c r="L104" t="s">
        <v>11</v>
      </c>
      <c r="M104" s="2">
        <v>252</v>
      </c>
      <c r="N104" s="2">
        <v>29</v>
      </c>
      <c r="O104" s="2">
        <f>BaseDeDatos!$M104*BaseDeDatos!$N104</f>
        <v>7308</v>
      </c>
    </row>
    <row r="105" spans="2:15" x14ac:dyDescent="0.2">
      <c r="B105">
        <v>103</v>
      </c>
      <c r="C105" s="1">
        <v>44074</v>
      </c>
      <c r="D105">
        <v>5541796483</v>
      </c>
      <c r="E105" t="s">
        <v>51</v>
      </c>
      <c r="F105" t="s">
        <v>90</v>
      </c>
      <c r="G105" t="s">
        <v>98</v>
      </c>
      <c r="H105" t="s">
        <v>24</v>
      </c>
      <c r="K105" t="s">
        <v>22</v>
      </c>
      <c r="L105" t="s">
        <v>11</v>
      </c>
      <c r="M105" s="2">
        <v>644</v>
      </c>
      <c r="N105" s="2">
        <v>77</v>
      </c>
      <c r="O105" s="2">
        <f>BaseDeDatos!$M105*BaseDeDatos!$N105</f>
        <v>49588</v>
      </c>
    </row>
    <row r="106" spans="2:15" x14ac:dyDescent="0.2">
      <c r="B106">
        <v>104</v>
      </c>
      <c r="C106" s="1">
        <v>44025</v>
      </c>
      <c r="D106">
        <v>7096714976</v>
      </c>
      <c r="E106" t="s">
        <v>51</v>
      </c>
      <c r="F106" t="s">
        <v>90</v>
      </c>
      <c r="G106" t="s">
        <v>98</v>
      </c>
      <c r="H106" t="s">
        <v>24</v>
      </c>
      <c r="K106" t="s">
        <v>44</v>
      </c>
      <c r="L106" t="s">
        <v>11</v>
      </c>
      <c r="M106" s="2">
        <v>41.86</v>
      </c>
      <c r="N106" s="2">
        <v>73</v>
      </c>
      <c r="O106" s="2">
        <f>BaseDeDatos!$M106*BaseDeDatos!$N106</f>
        <v>3055.7799999999997</v>
      </c>
    </row>
    <row r="107" spans="2:15" x14ac:dyDescent="0.2">
      <c r="B107">
        <v>105</v>
      </c>
      <c r="C107" s="1">
        <v>44160</v>
      </c>
      <c r="D107">
        <v>2543114862</v>
      </c>
      <c r="E107" t="s">
        <v>40</v>
      </c>
      <c r="F107" t="s">
        <v>97</v>
      </c>
      <c r="G107" t="s">
        <v>88</v>
      </c>
      <c r="H107" t="s">
        <v>41</v>
      </c>
      <c r="I107" t="s">
        <v>25</v>
      </c>
      <c r="J107" t="s">
        <v>17</v>
      </c>
      <c r="K107" t="s">
        <v>34</v>
      </c>
      <c r="L107" t="s">
        <v>35</v>
      </c>
      <c r="M107" s="2">
        <v>135.1</v>
      </c>
      <c r="N107" s="2">
        <v>74</v>
      </c>
      <c r="O107" s="2">
        <f>BaseDeDatos!$M107*BaseDeDatos!$N107</f>
        <v>9997.4</v>
      </c>
    </row>
    <row r="108" spans="2:15" x14ac:dyDescent="0.2">
      <c r="B108">
        <v>106</v>
      </c>
      <c r="C108" s="1">
        <v>44070</v>
      </c>
      <c r="D108">
        <v>6501127347</v>
      </c>
      <c r="E108" t="s">
        <v>40</v>
      </c>
      <c r="F108" t="s">
        <v>97</v>
      </c>
      <c r="G108" t="s">
        <v>88</v>
      </c>
      <c r="H108" t="s">
        <v>41</v>
      </c>
      <c r="I108" t="s">
        <v>25</v>
      </c>
      <c r="J108" t="s">
        <v>17</v>
      </c>
      <c r="K108" t="s">
        <v>52</v>
      </c>
      <c r="L108" t="s">
        <v>53</v>
      </c>
      <c r="M108" s="2">
        <v>257.59999999999997</v>
      </c>
      <c r="N108" s="2">
        <v>25</v>
      </c>
      <c r="O108" s="2">
        <f>BaseDeDatos!$M108*BaseDeDatos!$N108</f>
        <v>6439.9999999999991</v>
      </c>
    </row>
    <row r="109" spans="2:15" x14ac:dyDescent="0.2">
      <c r="B109">
        <v>107</v>
      </c>
      <c r="C109" s="1">
        <v>43947</v>
      </c>
      <c r="D109">
        <v>1322296163</v>
      </c>
      <c r="E109" t="s">
        <v>54</v>
      </c>
      <c r="F109" t="s">
        <v>89</v>
      </c>
      <c r="G109" t="s">
        <v>84</v>
      </c>
      <c r="H109" t="s">
        <v>55</v>
      </c>
      <c r="I109" t="s">
        <v>16</v>
      </c>
      <c r="J109" t="s">
        <v>9</v>
      </c>
      <c r="K109" t="s">
        <v>56</v>
      </c>
      <c r="L109" t="s">
        <v>57</v>
      </c>
      <c r="M109" s="2">
        <v>273</v>
      </c>
      <c r="N109" s="2">
        <v>82</v>
      </c>
      <c r="O109" s="2">
        <f>BaseDeDatos!$M109*BaseDeDatos!$N109</f>
        <v>22386</v>
      </c>
    </row>
    <row r="110" spans="2:15" x14ac:dyDescent="0.2">
      <c r="B110">
        <v>108</v>
      </c>
      <c r="C110" s="1">
        <v>44122</v>
      </c>
      <c r="D110">
        <v>5162222472</v>
      </c>
      <c r="E110" t="s">
        <v>54</v>
      </c>
      <c r="F110" t="s">
        <v>89</v>
      </c>
      <c r="G110" t="s">
        <v>84</v>
      </c>
      <c r="H110" t="s">
        <v>55</v>
      </c>
      <c r="I110" t="s">
        <v>16</v>
      </c>
      <c r="J110" t="s">
        <v>9</v>
      </c>
      <c r="K110" t="s">
        <v>58</v>
      </c>
      <c r="L110" t="s">
        <v>59</v>
      </c>
      <c r="M110" s="2">
        <v>487.19999999999993</v>
      </c>
      <c r="N110" s="2">
        <v>37</v>
      </c>
      <c r="O110" s="2">
        <f>BaseDeDatos!$M110*BaseDeDatos!$N110</f>
        <v>18026.399999999998</v>
      </c>
    </row>
    <row r="111" spans="2:15" x14ac:dyDescent="0.2">
      <c r="B111">
        <v>109</v>
      </c>
      <c r="C111" s="1">
        <v>44103</v>
      </c>
      <c r="D111">
        <v>5752777715</v>
      </c>
      <c r="E111" t="s">
        <v>36</v>
      </c>
      <c r="F111" t="s">
        <v>92</v>
      </c>
      <c r="G111" t="s">
        <v>99</v>
      </c>
      <c r="H111" t="s">
        <v>37</v>
      </c>
      <c r="I111" t="s">
        <v>8</v>
      </c>
      <c r="J111" t="s">
        <v>17</v>
      </c>
      <c r="K111" t="s">
        <v>10</v>
      </c>
      <c r="L111" t="s">
        <v>11</v>
      </c>
      <c r="M111" s="2">
        <v>196</v>
      </c>
      <c r="N111" s="2">
        <v>84</v>
      </c>
      <c r="O111" s="2">
        <f>BaseDeDatos!$M111*BaseDeDatos!$N111</f>
        <v>16464</v>
      </c>
    </row>
    <row r="112" spans="2:15" x14ac:dyDescent="0.2">
      <c r="B112">
        <v>110</v>
      </c>
      <c r="C112" s="1">
        <v>44024</v>
      </c>
      <c r="D112">
        <v>2261700341</v>
      </c>
      <c r="E112" t="s">
        <v>23</v>
      </c>
      <c r="F112" t="s">
        <v>86</v>
      </c>
      <c r="G112" t="s">
        <v>82</v>
      </c>
      <c r="H112" t="s">
        <v>24</v>
      </c>
      <c r="I112" t="s">
        <v>8</v>
      </c>
      <c r="J112" t="s">
        <v>9</v>
      </c>
      <c r="K112" t="s">
        <v>38</v>
      </c>
      <c r="L112" t="s">
        <v>39</v>
      </c>
      <c r="M112" s="2">
        <v>560</v>
      </c>
      <c r="N112" s="2">
        <v>73</v>
      </c>
      <c r="O112" s="2">
        <f>BaseDeDatos!$M112*BaseDeDatos!$N112</f>
        <v>40880</v>
      </c>
    </row>
    <row r="113" spans="2:15" x14ac:dyDescent="0.2">
      <c r="B113">
        <v>111</v>
      </c>
      <c r="C113" s="1">
        <v>44073</v>
      </c>
      <c r="D113">
        <v>9950546196</v>
      </c>
      <c r="E113" t="s">
        <v>23</v>
      </c>
      <c r="F113" t="s">
        <v>86</v>
      </c>
      <c r="G113" t="s">
        <v>82</v>
      </c>
      <c r="H113" t="s">
        <v>24</v>
      </c>
      <c r="I113" t="s">
        <v>8</v>
      </c>
      <c r="J113" t="s">
        <v>9</v>
      </c>
      <c r="K113" t="s">
        <v>26</v>
      </c>
      <c r="L113" t="s">
        <v>27</v>
      </c>
      <c r="M113" s="2">
        <v>128.79999999999998</v>
      </c>
      <c r="N113" s="2">
        <v>51</v>
      </c>
      <c r="O113" s="2">
        <f>BaseDeDatos!$M113*BaseDeDatos!$N113</f>
        <v>6568.7999999999993</v>
      </c>
    </row>
    <row r="114" spans="2:15" x14ac:dyDescent="0.2">
      <c r="B114">
        <v>112</v>
      </c>
      <c r="C114" s="1">
        <v>44191</v>
      </c>
      <c r="D114">
        <v>9911266011</v>
      </c>
      <c r="E114" t="s">
        <v>62</v>
      </c>
      <c r="F114" t="s">
        <v>91</v>
      </c>
      <c r="G114" t="s">
        <v>91</v>
      </c>
      <c r="H114" t="s">
        <v>43</v>
      </c>
      <c r="I114" t="s">
        <v>16</v>
      </c>
      <c r="J114" t="s">
        <v>33</v>
      </c>
      <c r="K114" t="s">
        <v>67</v>
      </c>
      <c r="L114" t="s">
        <v>27</v>
      </c>
      <c r="M114" s="2">
        <v>140</v>
      </c>
      <c r="N114" s="2">
        <v>66</v>
      </c>
      <c r="O114" s="2">
        <f>BaseDeDatos!$M114*BaseDeDatos!$N114</f>
        <v>9240</v>
      </c>
    </row>
    <row r="115" spans="2:15" x14ac:dyDescent="0.2">
      <c r="B115">
        <v>113</v>
      </c>
      <c r="C115" s="1">
        <v>44183</v>
      </c>
      <c r="D115">
        <v>8455987495</v>
      </c>
      <c r="E115" t="s">
        <v>63</v>
      </c>
      <c r="F115" t="s">
        <v>85</v>
      </c>
      <c r="G115" t="s">
        <v>83</v>
      </c>
      <c r="H115" t="s">
        <v>41</v>
      </c>
      <c r="I115" t="s">
        <v>25</v>
      </c>
      <c r="J115" t="s">
        <v>17</v>
      </c>
      <c r="K115" t="s">
        <v>68</v>
      </c>
      <c r="L115" t="s">
        <v>69</v>
      </c>
      <c r="M115" s="2">
        <v>298.90000000000003</v>
      </c>
      <c r="N115" s="2">
        <v>36</v>
      </c>
      <c r="O115" s="2">
        <f>BaseDeDatos!$M115*BaseDeDatos!$N115</f>
        <v>10760.400000000001</v>
      </c>
    </row>
    <row r="116" spans="2:15" x14ac:dyDescent="0.2">
      <c r="B116">
        <v>114</v>
      </c>
      <c r="C116" s="1">
        <v>43966</v>
      </c>
      <c r="D116">
        <v>6668567210</v>
      </c>
      <c r="E116" t="s">
        <v>63</v>
      </c>
      <c r="F116" t="s">
        <v>85</v>
      </c>
      <c r="G116" t="s">
        <v>83</v>
      </c>
      <c r="H116" t="s">
        <v>41</v>
      </c>
      <c r="I116" t="s">
        <v>25</v>
      </c>
      <c r="J116" t="s">
        <v>17</v>
      </c>
      <c r="K116" t="s">
        <v>34</v>
      </c>
      <c r="L116" t="s">
        <v>35</v>
      </c>
      <c r="M116" s="2">
        <v>135.1</v>
      </c>
      <c r="N116" s="2">
        <v>87</v>
      </c>
      <c r="O116" s="2">
        <f>BaseDeDatos!$M116*BaseDeDatos!$N116</f>
        <v>11753.699999999999</v>
      </c>
    </row>
    <row r="117" spans="2:15" x14ac:dyDescent="0.2">
      <c r="B117">
        <v>115</v>
      </c>
      <c r="C117" s="1">
        <v>44019</v>
      </c>
      <c r="D117">
        <v>9528620750</v>
      </c>
      <c r="E117" t="s">
        <v>63</v>
      </c>
      <c r="F117" t="s">
        <v>85</v>
      </c>
      <c r="G117" t="s">
        <v>83</v>
      </c>
      <c r="H117" t="s">
        <v>41</v>
      </c>
      <c r="I117" t="s">
        <v>25</v>
      </c>
      <c r="J117" t="s">
        <v>17</v>
      </c>
      <c r="K117" t="s">
        <v>52</v>
      </c>
      <c r="L117" t="s">
        <v>53</v>
      </c>
      <c r="M117" s="2">
        <v>257.59999999999997</v>
      </c>
      <c r="N117" s="2">
        <v>64</v>
      </c>
      <c r="O117" s="2">
        <f>BaseDeDatos!$M117*BaseDeDatos!$N117</f>
        <v>16486.399999999998</v>
      </c>
    </row>
    <row r="118" spans="2:15" x14ac:dyDescent="0.2">
      <c r="B118">
        <v>116</v>
      </c>
      <c r="C118" s="1">
        <v>43876</v>
      </c>
      <c r="D118">
        <v>1951835035</v>
      </c>
      <c r="E118" t="s">
        <v>28</v>
      </c>
      <c r="F118" t="s">
        <v>89</v>
      </c>
      <c r="G118" t="s">
        <v>84</v>
      </c>
      <c r="H118" t="s">
        <v>29</v>
      </c>
      <c r="I118" t="s">
        <v>8</v>
      </c>
      <c r="J118" t="s">
        <v>9</v>
      </c>
      <c r="K118" t="s">
        <v>10</v>
      </c>
      <c r="L118" t="s">
        <v>11</v>
      </c>
      <c r="M118" s="2">
        <v>196</v>
      </c>
      <c r="N118" s="2">
        <v>21</v>
      </c>
      <c r="O118" s="2">
        <f>BaseDeDatos!$M118*BaseDeDatos!$N118</f>
        <v>4116</v>
      </c>
    </row>
    <row r="119" spans="2:15" x14ac:dyDescent="0.2">
      <c r="B119">
        <v>117</v>
      </c>
      <c r="C119" s="1">
        <v>44101</v>
      </c>
      <c r="D119">
        <v>8464805926</v>
      </c>
      <c r="E119" t="s">
        <v>36</v>
      </c>
      <c r="F119" t="s">
        <v>92</v>
      </c>
      <c r="G119" t="s">
        <v>99</v>
      </c>
      <c r="H119" t="s">
        <v>37</v>
      </c>
      <c r="I119" t="s">
        <v>25</v>
      </c>
      <c r="J119" t="s">
        <v>9</v>
      </c>
      <c r="K119" t="s">
        <v>30</v>
      </c>
      <c r="L119" t="s">
        <v>31</v>
      </c>
      <c r="M119" s="2">
        <v>178.5</v>
      </c>
      <c r="N119" s="2">
        <v>19</v>
      </c>
      <c r="O119" s="2">
        <f>BaseDeDatos!$M119*BaseDeDatos!$N119</f>
        <v>3391.5</v>
      </c>
    </row>
    <row r="120" spans="2:15" x14ac:dyDescent="0.2">
      <c r="B120">
        <v>118</v>
      </c>
      <c r="C120" s="1">
        <v>44094</v>
      </c>
      <c r="D120">
        <v>1040241832</v>
      </c>
      <c r="E120" t="s">
        <v>14</v>
      </c>
      <c r="F120" t="s">
        <v>81</v>
      </c>
      <c r="G120" t="s">
        <v>94</v>
      </c>
      <c r="H120" t="s">
        <v>15</v>
      </c>
      <c r="I120" t="s">
        <v>16</v>
      </c>
      <c r="J120" t="s">
        <v>17</v>
      </c>
      <c r="K120" t="s">
        <v>70</v>
      </c>
      <c r="L120" t="s">
        <v>47</v>
      </c>
      <c r="M120" s="2">
        <v>1134</v>
      </c>
      <c r="N120" s="2">
        <v>23</v>
      </c>
      <c r="O120" s="2">
        <f>BaseDeDatos!$M120*BaseDeDatos!$N120</f>
        <v>26082</v>
      </c>
    </row>
    <row r="121" spans="2:15" x14ac:dyDescent="0.2">
      <c r="B121">
        <v>119</v>
      </c>
      <c r="C121" s="1">
        <v>44157</v>
      </c>
      <c r="D121">
        <v>5032769390</v>
      </c>
      <c r="E121" t="s">
        <v>14</v>
      </c>
      <c r="F121" t="s">
        <v>81</v>
      </c>
      <c r="G121" t="s">
        <v>94</v>
      </c>
      <c r="H121" t="s">
        <v>15</v>
      </c>
      <c r="I121" t="s">
        <v>16</v>
      </c>
      <c r="J121" t="s">
        <v>17</v>
      </c>
      <c r="K121" t="s">
        <v>71</v>
      </c>
      <c r="L121" t="s">
        <v>72</v>
      </c>
      <c r="M121" s="2">
        <v>98</v>
      </c>
      <c r="N121" s="2">
        <v>72</v>
      </c>
      <c r="O121" s="2">
        <f>BaseDeDatos!$M121*BaseDeDatos!$N121</f>
        <v>7056</v>
      </c>
    </row>
    <row r="122" spans="2:15" x14ac:dyDescent="0.2">
      <c r="B122">
        <v>120</v>
      </c>
      <c r="C122" s="1">
        <v>43916</v>
      </c>
      <c r="D122">
        <v>5375997402</v>
      </c>
      <c r="E122" t="s">
        <v>23</v>
      </c>
      <c r="F122" t="s">
        <v>86</v>
      </c>
      <c r="G122" t="s">
        <v>82</v>
      </c>
      <c r="H122" t="s">
        <v>24</v>
      </c>
      <c r="I122" t="s">
        <v>25</v>
      </c>
      <c r="J122" t="s">
        <v>17</v>
      </c>
      <c r="K122" t="s">
        <v>58</v>
      </c>
      <c r="L122" t="s">
        <v>59</v>
      </c>
      <c r="M122" s="2">
        <v>487.19999999999993</v>
      </c>
      <c r="N122" s="2">
        <v>22</v>
      </c>
      <c r="O122" s="2">
        <f>BaseDeDatos!$M122*BaseDeDatos!$N122</f>
        <v>10718.399999999998</v>
      </c>
    </row>
    <row r="123" spans="2:15" x14ac:dyDescent="0.2">
      <c r="B123">
        <v>121</v>
      </c>
      <c r="C123" s="1">
        <v>43837</v>
      </c>
      <c r="D123">
        <v>967566383</v>
      </c>
      <c r="E123" t="s">
        <v>32</v>
      </c>
      <c r="F123" t="s">
        <v>93</v>
      </c>
      <c r="G123" t="s">
        <v>96</v>
      </c>
      <c r="H123" t="s">
        <v>7</v>
      </c>
      <c r="I123" t="s">
        <v>8</v>
      </c>
      <c r="J123" t="s">
        <v>33</v>
      </c>
      <c r="K123" t="s">
        <v>60</v>
      </c>
      <c r="L123" t="s">
        <v>49</v>
      </c>
      <c r="M123" s="2">
        <v>140</v>
      </c>
      <c r="N123" s="2">
        <v>82</v>
      </c>
      <c r="O123" s="2">
        <f>BaseDeDatos!$M123*BaseDeDatos!$N123</f>
        <v>11480</v>
      </c>
    </row>
    <row r="124" spans="2:15" x14ac:dyDescent="0.2">
      <c r="B124">
        <v>122</v>
      </c>
      <c r="C124" s="1">
        <v>44042</v>
      </c>
      <c r="D124">
        <v>7607007457</v>
      </c>
      <c r="E124" t="s">
        <v>32</v>
      </c>
      <c r="F124" t="s">
        <v>93</v>
      </c>
      <c r="G124" t="s">
        <v>96</v>
      </c>
      <c r="H124" t="s">
        <v>7</v>
      </c>
      <c r="I124" t="s">
        <v>8</v>
      </c>
      <c r="J124" t="s">
        <v>33</v>
      </c>
      <c r="K124" t="s">
        <v>38</v>
      </c>
      <c r="L124" t="s">
        <v>39</v>
      </c>
      <c r="M124" s="2">
        <v>560</v>
      </c>
      <c r="N124" s="2">
        <v>98</v>
      </c>
      <c r="O124" s="2">
        <f>BaseDeDatos!$M124*BaseDeDatos!$N124</f>
        <v>54880</v>
      </c>
    </row>
    <row r="125" spans="2:15" x14ac:dyDescent="0.2">
      <c r="B125">
        <v>123</v>
      </c>
      <c r="C125" s="1">
        <v>44092</v>
      </c>
      <c r="D125">
        <v>6139722497</v>
      </c>
      <c r="E125" t="s">
        <v>45</v>
      </c>
      <c r="F125" t="s">
        <v>87</v>
      </c>
      <c r="G125" t="s">
        <v>87</v>
      </c>
      <c r="H125" t="s">
        <v>24</v>
      </c>
      <c r="K125" t="s">
        <v>22</v>
      </c>
      <c r="L125" t="s">
        <v>11</v>
      </c>
      <c r="M125" s="2">
        <v>644</v>
      </c>
      <c r="N125" s="2">
        <v>71</v>
      </c>
      <c r="O125" s="2">
        <f>BaseDeDatos!$M125*BaseDeDatos!$N125</f>
        <v>45724</v>
      </c>
    </row>
    <row r="126" spans="2:15" x14ac:dyDescent="0.2">
      <c r="B126">
        <v>124</v>
      </c>
      <c r="C126" s="1">
        <v>43924</v>
      </c>
      <c r="D126">
        <v>6071133871</v>
      </c>
      <c r="E126" t="s">
        <v>42</v>
      </c>
      <c r="F126" t="s">
        <v>91</v>
      </c>
      <c r="G126" t="s">
        <v>91</v>
      </c>
      <c r="H126" t="s">
        <v>43</v>
      </c>
      <c r="I126" t="s">
        <v>16</v>
      </c>
      <c r="K126" t="s">
        <v>46</v>
      </c>
      <c r="L126" t="s">
        <v>47</v>
      </c>
      <c r="M126" s="2">
        <v>350</v>
      </c>
      <c r="N126" s="2">
        <v>40</v>
      </c>
      <c r="O126" s="2">
        <f>BaseDeDatos!$M126*BaseDeDatos!$N126</f>
        <v>14000</v>
      </c>
    </row>
    <row r="127" spans="2:15" x14ac:dyDescent="0.2">
      <c r="B127">
        <v>125</v>
      </c>
      <c r="C127" s="1">
        <v>43887</v>
      </c>
      <c r="D127">
        <v>8634772142</v>
      </c>
      <c r="E127" t="s">
        <v>42</v>
      </c>
      <c r="F127" t="s">
        <v>91</v>
      </c>
      <c r="G127" t="s">
        <v>91</v>
      </c>
      <c r="H127" t="s">
        <v>43</v>
      </c>
      <c r="I127" t="s">
        <v>16</v>
      </c>
      <c r="K127" t="s">
        <v>48</v>
      </c>
      <c r="L127" t="s">
        <v>49</v>
      </c>
      <c r="M127" s="2">
        <v>308</v>
      </c>
      <c r="N127" s="2">
        <v>80</v>
      </c>
      <c r="O127" s="2">
        <f>BaseDeDatos!$M127*BaseDeDatos!$N127</f>
        <v>24640</v>
      </c>
    </row>
    <row r="128" spans="2:15" x14ac:dyDescent="0.2">
      <c r="B128">
        <v>126</v>
      </c>
      <c r="C128" s="1">
        <v>44080</v>
      </c>
      <c r="D128">
        <v>5431718510</v>
      </c>
      <c r="E128" t="s">
        <v>42</v>
      </c>
      <c r="F128" t="s">
        <v>91</v>
      </c>
      <c r="G128" t="s">
        <v>91</v>
      </c>
      <c r="H128" t="s">
        <v>43</v>
      </c>
      <c r="I128" t="s">
        <v>16</v>
      </c>
      <c r="K128" t="s">
        <v>26</v>
      </c>
      <c r="L128" t="s">
        <v>27</v>
      </c>
      <c r="M128" s="2">
        <v>128.79999999999998</v>
      </c>
      <c r="N128" s="2">
        <v>38</v>
      </c>
      <c r="O128" s="2">
        <f>BaseDeDatos!$M128*BaseDeDatos!$N128</f>
        <v>4894.3999999999996</v>
      </c>
    </row>
    <row r="129" spans="2:15" x14ac:dyDescent="0.2">
      <c r="B129">
        <v>127</v>
      </c>
      <c r="C129" s="1">
        <v>44093</v>
      </c>
      <c r="D129">
        <v>7109276915</v>
      </c>
      <c r="E129" t="s">
        <v>50</v>
      </c>
      <c r="F129" t="s">
        <v>85</v>
      </c>
      <c r="G129" t="s">
        <v>83</v>
      </c>
      <c r="H129" t="s">
        <v>41</v>
      </c>
      <c r="I129" t="s">
        <v>25</v>
      </c>
      <c r="K129" t="s">
        <v>12</v>
      </c>
      <c r="L129" t="s">
        <v>13</v>
      </c>
      <c r="M129" s="2">
        <v>49</v>
      </c>
      <c r="N129" s="2">
        <v>28</v>
      </c>
      <c r="O129" s="2">
        <f>BaseDeDatos!$M129*BaseDeDatos!$N129</f>
        <v>1372</v>
      </c>
    </row>
    <row r="130" spans="2:15" x14ac:dyDescent="0.2">
      <c r="B130">
        <v>128</v>
      </c>
      <c r="C130" s="1">
        <v>44119</v>
      </c>
      <c r="D130">
        <v>8479136081</v>
      </c>
      <c r="E130" t="s">
        <v>50</v>
      </c>
      <c r="F130" t="s">
        <v>85</v>
      </c>
      <c r="G130" t="s">
        <v>83</v>
      </c>
      <c r="H130" t="s">
        <v>41</v>
      </c>
      <c r="I130" t="s">
        <v>25</v>
      </c>
      <c r="K130" t="s">
        <v>44</v>
      </c>
      <c r="L130" t="s">
        <v>11</v>
      </c>
      <c r="M130" s="2">
        <v>41.86</v>
      </c>
      <c r="N130" s="2">
        <v>60</v>
      </c>
      <c r="O130" s="2">
        <f>BaseDeDatos!$M130*BaseDeDatos!$N130</f>
        <v>2511.6</v>
      </c>
    </row>
    <row r="131" spans="2:15" x14ac:dyDescent="0.2">
      <c r="B131">
        <v>129</v>
      </c>
      <c r="C131" s="1">
        <v>44146</v>
      </c>
      <c r="D131">
        <v>7132355278</v>
      </c>
      <c r="E131" t="s">
        <v>51</v>
      </c>
      <c r="F131" t="s">
        <v>90</v>
      </c>
      <c r="G131" t="s">
        <v>98</v>
      </c>
      <c r="H131" t="s">
        <v>24</v>
      </c>
      <c r="K131" t="s">
        <v>21</v>
      </c>
      <c r="L131" t="s">
        <v>11</v>
      </c>
      <c r="M131" s="2">
        <v>252</v>
      </c>
      <c r="N131" s="2">
        <v>33</v>
      </c>
      <c r="O131" s="2">
        <f>BaseDeDatos!$M131*BaseDeDatos!$N131</f>
        <v>8316</v>
      </c>
    </row>
    <row r="132" spans="2:15" x14ac:dyDescent="0.2">
      <c r="B132">
        <v>130</v>
      </c>
      <c r="C132" s="1">
        <v>44017</v>
      </c>
      <c r="D132">
        <v>2885792785</v>
      </c>
      <c r="E132" t="s">
        <v>51</v>
      </c>
      <c r="F132" t="s">
        <v>90</v>
      </c>
      <c r="G132" t="s">
        <v>98</v>
      </c>
      <c r="H132" t="s">
        <v>24</v>
      </c>
      <c r="K132" t="s">
        <v>22</v>
      </c>
      <c r="L132" t="s">
        <v>11</v>
      </c>
      <c r="M132" s="2">
        <v>644</v>
      </c>
      <c r="N132" s="2">
        <v>22</v>
      </c>
      <c r="O132" s="2">
        <f>BaseDeDatos!$M132*BaseDeDatos!$N132</f>
        <v>14168</v>
      </c>
    </row>
    <row r="133" spans="2:15" x14ac:dyDescent="0.2">
      <c r="B133">
        <v>131</v>
      </c>
      <c r="C133" s="1">
        <v>44085</v>
      </c>
      <c r="D133">
        <v>3723941023</v>
      </c>
      <c r="E133" t="s">
        <v>51</v>
      </c>
      <c r="F133" t="s">
        <v>90</v>
      </c>
      <c r="G133" t="s">
        <v>98</v>
      </c>
      <c r="H133" t="s">
        <v>24</v>
      </c>
      <c r="K133" t="s">
        <v>44</v>
      </c>
      <c r="L133" t="s">
        <v>11</v>
      </c>
      <c r="M133" s="2">
        <v>41.86</v>
      </c>
      <c r="N133" s="2">
        <v>51</v>
      </c>
      <c r="O133" s="2">
        <f>BaseDeDatos!$M133*BaseDeDatos!$N133</f>
        <v>2134.86</v>
      </c>
    </row>
    <row r="134" spans="2:15" x14ac:dyDescent="0.2">
      <c r="B134">
        <v>132</v>
      </c>
      <c r="C134" s="1">
        <v>43943</v>
      </c>
      <c r="D134">
        <v>4827836337</v>
      </c>
      <c r="E134" t="s">
        <v>40</v>
      </c>
      <c r="F134" t="s">
        <v>97</v>
      </c>
      <c r="G134" t="s">
        <v>88</v>
      </c>
      <c r="H134" t="s">
        <v>41</v>
      </c>
      <c r="I134" t="s">
        <v>25</v>
      </c>
      <c r="J134" t="s">
        <v>17</v>
      </c>
      <c r="K134" t="s">
        <v>34</v>
      </c>
      <c r="L134" t="s">
        <v>35</v>
      </c>
      <c r="M134" s="2">
        <v>135.1</v>
      </c>
      <c r="N134" s="2">
        <v>60</v>
      </c>
      <c r="O134" s="2">
        <f>BaseDeDatos!$M134*BaseDeDatos!$N134</f>
        <v>8106</v>
      </c>
    </row>
    <row r="135" spans="2:15" x14ac:dyDescent="0.2">
      <c r="B135">
        <v>133</v>
      </c>
      <c r="C135" s="1">
        <v>44057</v>
      </c>
      <c r="D135">
        <v>2633840866</v>
      </c>
      <c r="E135" t="s">
        <v>40</v>
      </c>
      <c r="F135" t="s">
        <v>97</v>
      </c>
      <c r="G135" t="s">
        <v>88</v>
      </c>
      <c r="H135" t="s">
        <v>41</v>
      </c>
      <c r="I135" t="s">
        <v>25</v>
      </c>
      <c r="J135" t="s">
        <v>17</v>
      </c>
      <c r="K135" t="s">
        <v>52</v>
      </c>
      <c r="L135" t="s">
        <v>53</v>
      </c>
      <c r="M135" s="2">
        <v>257.59999999999997</v>
      </c>
      <c r="N135" s="2">
        <v>98</v>
      </c>
      <c r="O135" s="2">
        <f>BaseDeDatos!$M135*BaseDeDatos!$N135</f>
        <v>25244.799999999996</v>
      </c>
    </row>
    <row r="136" spans="2:15" x14ac:dyDescent="0.2">
      <c r="B136">
        <v>134</v>
      </c>
      <c r="C136" s="1">
        <v>43929</v>
      </c>
      <c r="D136">
        <v>2489359003</v>
      </c>
      <c r="E136" t="s">
        <v>54</v>
      </c>
      <c r="F136" t="s">
        <v>89</v>
      </c>
      <c r="G136" t="s">
        <v>84</v>
      </c>
      <c r="H136" t="s">
        <v>55</v>
      </c>
      <c r="I136" t="s">
        <v>16</v>
      </c>
      <c r="J136" t="s">
        <v>9</v>
      </c>
      <c r="K136" t="s">
        <v>56</v>
      </c>
      <c r="L136" t="s">
        <v>57</v>
      </c>
      <c r="M136" s="2">
        <v>273</v>
      </c>
      <c r="N136" s="2">
        <v>27</v>
      </c>
      <c r="O136" s="2">
        <f>BaseDeDatos!$M136*BaseDeDatos!$N136</f>
        <v>7371</v>
      </c>
    </row>
    <row r="137" spans="2:15" x14ac:dyDescent="0.2">
      <c r="B137">
        <v>135</v>
      </c>
      <c r="C137" s="1">
        <v>43986</v>
      </c>
      <c r="D137">
        <v>2347277376</v>
      </c>
      <c r="E137" t="s">
        <v>54</v>
      </c>
      <c r="F137" t="s">
        <v>89</v>
      </c>
      <c r="G137" t="s">
        <v>84</v>
      </c>
      <c r="H137" t="s">
        <v>55</v>
      </c>
      <c r="I137" t="s">
        <v>16</v>
      </c>
      <c r="J137" t="s">
        <v>9</v>
      </c>
      <c r="K137" t="s">
        <v>58</v>
      </c>
      <c r="L137" t="s">
        <v>59</v>
      </c>
      <c r="M137" s="2">
        <v>487.19999999999993</v>
      </c>
      <c r="N137" s="2">
        <v>88</v>
      </c>
      <c r="O137" s="2">
        <f>BaseDeDatos!$M137*BaseDeDatos!$N137</f>
        <v>42873.599999999991</v>
      </c>
    </row>
    <row r="138" spans="2:15" x14ac:dyDescent="0.2">
      <c r="B138">
        <v>136</v>
      </c>
      <c r="C138" s="1">
        <v>44058</v>
      </c>
      <c r="D138">
        <v>2071690973</v>
      </c>
      <c r="E138" t="s">
        <v>36</v>
      </c>
      <c r="F138" t="s">
        <v>92</v>
      </c>
      <c r="G138" t="s">
        <v>99</v>
      </c>
      <c r="H138" t="s">
        <v>37</v>
      </c>
      <c r="I138" t="s">
        <v>8</v>
      </c>
      <c r="J138" t="s">
        <v>17</v>
      </c>
      <c r="K138" t="s">
        <v>10</v>
      </c>
      <c r="L138" t="s">
        <v>11</v>
      </c>
      <c r="M138" s="2">
        <v>196</v>
      </c>
      <c r="N138" s="2">
        <v>65</v>
      </c>
      <c r="O138" s="2">
        <f>BaseDeDatos!$M138*BaseDeDatos!$N138</f>
        <v>12740</v>
      </c>
    </row>
    <row r="139" spans="2:15" x14ac:dyDescent="0.2">
      <c r="B139">
        <v>137</v>
      </c>
      <c r="C139" s="1">
        <v>44047</v>
      </c>
      <c r="D139">
        <v>1196729221</v>
      </c>
      <c r="E139" t="s">
        <v>23</v>
      </c>
      <c r="F139" t="s">
        <v>86</v>
      </c>
      <c r="G139" t="s">
        <v>82</v>
      </c>
      <c r="H139" t="s">
        <v>24</v>
      </c>
      <c r="I139" t="s">
        <v>8</v>
      </c>
      <c r="J139" t="s">
        <v>9</v>
      </c>
      <c r="K139" t="s">
        <v>38</v>
      </c>
      <c r="L139" t="s">
        <v>39</v>
      </c>
      <c r="M139" s="2">
        <v>560</v>
      </c>
      <c r="N139" s="2">
        <v>38</v>
      </c>
      <c r="O139" s="2">
        <f>BaseDeDatos!$M139*BaseDeDatos!$N139</f>
        <v>21280</v>
      </c>
    </row>
    <row r="140" spans="2:15" x14ac:dyDescent="0.2">
      <c r="B140">
        <v>138</v>
      </c>
      <c r="C140" s="1">
        <v>43948</v>
      </c>
      <c r="D140">
        <v>9020365601</v>
      </c>
      <c r="E140" t="s">
        <v>23</v>
      </c>
      <c r="F140" t="s">
        <v>86</v>
      </c>
      <c r="G140" t="s">
        <v>82</v>
      </c>
      <c r="H140" t="s">
        <v>24</v>
      </c>
      <c r="I140" t="s">
        <v>8</v>
      </c>
      <c r="J140" t="s">
        <v>9</v>
      </c>
      <c r="K140" t="s">
        <v>26</v>
      </c>
      <c r="L140" t="s">
        <v>27</v>
      </c>
      <c r="M140" s="2">
        <v>128.79999999999998</v>
      </c>
      <c r="N140" s="2">
        <v>80</v>
      </c>
      <c r="O140" s="2">
        <f>BaseDeDatos!$M140*BaseDeDatos!$N140</f>
        <v>10303.999999999998</v>
      </c>
    </row>
    <row r="141" spans="2:15" x14ac:dyDescent="0.2">
      <c r="B141">
        <v>139</v>
      </c>
      <c r="C141" s="1">
        <v>44054</v>
      </c>
      <c r="D141">
        <v>4818692078</v>
      </c>
      <c r="E141" t="s">
        <v>62</v>
      </c>
      <c r="F141" t="s">
        <v>91</v>
      </c>
      <c r="G141" t="s">
        <v>91</v>
      </c>
      <c r="H141" t="s">
        <v>43</v>
      </c>
      <c r="I141" t="s">
        <v>16</v>
      </c>
      <c r="J141" t="s">
        <v>33</v>
      </c>
      <c r="K141" t="s">
        <v>67</v>
      </c>
      <c r="L141" t="s">
        <v>27</v>
      </c>
      <c r="M141" s="2">
        <v>140</v>
      </c>
      <c r="N141" s="2">
        <v>49</v>
      </c>
      <c r="O141" s="2">
        <f>BaseDeDatos!$M141*BaseDeDatos!$N141</f>
        <v>6860</v>
      </c>
    </row>
    <row r="142" spans="2:15" x14ac:dyDescent="0.2">
      <c r="B142">
        <v>140</v>
      </c>
      <c r="C142" s="1">
        <v>44120</v>
      </c>
      <c r="D142">
        <v>6502762369</v>
      </c>
      <c r="E142" t="s">
        <v>63</v>
      </c>
      <c r="F142" t="s">
        <v>85</v>
      </c>
      <c r="G142" t="s">
        <v>83</v>
      </c>
      <c r="H142" t="s">
        <v>41</v>
      </c>
      <c r="I142" t="s">
        <v>25</v>
      </c>
      <c r="J142" t="s">
        <v>17</v>
      </c>
      <c r="K142" t="s">
        <v>68</v>
      </c>
      <c r="L142" t="s">
        <v>69</v>
      </c>
      <c r="M142" s="2">
        <v>298.90000000000003</v>
      </c>
      <c r="N142" s="2">
        <v>90</v>
      </c>
      <c r="O142" s="2">
        <f>BaseDeDatos!$M142*BaseDeDatos!$N142</f>
        <v>26901.000000000004</v>
      </c>
    </row>
    <row r="143" spans="2:15" x14ac:dyDescent="0.2">
      <c r="B143">
        <v>141</v>
      </c>
      <c r="C143" s="1">
        <v>43846</v>
      </c>
      <c r="D143">
        <v>924402492</v>
      </c>
      <c r="E143" t="s">
        <v>63</v>
      </c>
      <c r="F143" t="s">
        <v>85</v>
      </c>
      <c r="G143" t="s">
        <v>83</v>
      </c>
      <c r="H143" t="s">
        <v>41</v>
      </c>
      <c r="I143" t="s">
        <v>25</v>
      </c>
      <c r="J143" t="s">
        <v>17</v>
      </c>
      <c r="K143" t="s">
        <v>34</v>
      </c>
      <c r="L143" t="s">
        <v>35</v>
      </c>
      <c r="M143" s="2">
        <v>135.1</v>
      </c>
      <c r="N143" s="2">
        <v>60</v>
      </c>
      <c r="O143" s="2">
        <f>BaseDeDatos!$M143*BaseDeDatos!$N143</f>
        <v>8106</v>
      </c>
    </row>
    <row r="144" spans="2:15" x14ac:dyDescent="0.2">
      <c r="B144">
        <v>142</v>
      </c>
      <c r="C144" s="1">
        <v>44001</v>
      </c>
      <c r="D144">
        <v>5633857209</v>
      </c>
      <c r="E144" t="s">
        <v>63</v>
      </c>
      <c r="F144" t="s">
        <v>85</v>
      </c>
      <c r="G144" t="s">
        <v>83</v>
      </c>
      <c r="H144" t="s">
        <v>41</v>
      </c>
      <c r="I144" t="s">
        <v>25</v>
      </c>
      <c r="J144" t="s">
        <v>17</v>
      </c>
      <c r="K144" t="s">
        <v>52</v>
      </c>
      <c r="L144" t="s">
        <v>53</v>
      </c>
      <c r="M144" s="2">
        <v>257.59999999999997</v>
      </c>
      <c r="N144" s="2">
        <v>39</v>
      </c>
      <c r="O144" s="2">
        <f>BaseDeDatos!$M144*BaseDeDatos!$N144</f>
        <v>10046.399999999998</v>
      </c>
    </row>
    <row r="145" spans="2:15" x14ac:dyDescent="0.2">
      <c r="B145">
        <v>143</v>
      </c>
      <c r="C145" s="1">
        <v>43927</v>
      </c>
      <c r="D145">
        <v>9715216432</v>
      </c>
      <c r="E145" t="s">
        <v>28</v>
      </c>
      <c r="F145" t="s">
        <v>89</v>
      </c>
      <c r="G145" t="s">
        <v>84</v>
      </c>
      <c r="H145" t="s">
        <v>29</v>
      </c>
      <c r="I145" t="s">
        <v>8</v>
      </c>
      <c r="J145" t="s">
        <v>9</v>
      </c>
      <c r="K145" t="s">
        <v>10</v>
      </c>
      <c r="L145" t="s">
        <v>11</v>
      </c>
      <c r="M145" s="2">
        <v>196</v>
      </c>
      <c r="N145" s="2">
        <v>79</v>
      </c>
      <c r="O145" s="2">
        <f>BaseDeDatos!$M145*BaseDeDatos!$N145</f>
        <v>15484</v>
      </c>
    </row>
    <row r="146" spans="2:15" x14ac:dyDescent="0.2">
      <c r="B146">
        <v>144</v>
      </c>
      <c r="C146" s="1">
        <v>44100</v>
      </c>
      <c r="D146">
        <v>2808433382</v>
      </c>
      <c r="E146" t="s">
        <v>36</v>
      </c>
      <c r="F146" t="s">
        <v>92</v>
      </c>
      <c r="G146" t="s">
        <v>99</v>
      </c>
      <c r="H146" t="s">
        <v>37</v>
      </c>
      <c r="I146" t="s">
        <v>25</v>
      </c>
      <c r="J146" t="s">
        <v>9</v>
      </c>
      <c r="K146" t="s">
        <v>30</v>
      </c>
      <c r="L146" t="s">
        <v>31</v>
      </c>
      <c r="M146" s="2">
        <v>178.5</v>
      </c>
      <c r="N146" s="2">
        <v>44</v>
      </c>
      <c r="O146" s="2">
        <f>BaseDeDatos!$M146*BaseDeDatos!$N146</f>
        <v>7854</v>
      </c>
    </row>
    <row r="147" spans="2:15" x14ac:dyDescent="0.2">
      <c r="B147">
        <v>145</v>
      </c>
      <c r="C147" s="1">
        <v>44046</v>
      </c>
      <c r="D147">
        <v>5585231955</v>
      </c>
      <c r="E147" t="s">
        <v>14</v>
      </c>
      <c r="F147" t="s">
        <v>81</v>
      </c>
      <c r="G147" t="s">
        <v>94</v>
      </c>
      <c r="H147" t="s">
        <v>15</v>
      </c>
      <c r="I147" t="s">
        <v>16</v>
      </c>
      <c r="J147" t="s">
        <v>17</v>
      </c>
      <c r="K147" t="s">
        <v>70</v>
      </c>
      <c r="L147" t="s">
        <v>47</v>
      </c>
      <c r="M147" s="2">
        <v>1134</v>
      </c>
      <c r="N147" s="2">
        <v>98</v>
      </c>
      <c r="O147" s="2">
        <f>BaseDeDatos!$M147*BaseDeDatos!$N147</f>
        <v>111132</v>
      </c>
    </row>
    <row r="148" spans="2:15" x14ac:dyDescent="0.2">
      <c r="B148">
        <v>146</v>
      </c>
      <c r="C148" s="1">
        <v>44169</v>
      </c>
      <c r="D148">
        <v>4338999814</v>
      </c>
      <c r="E148" t="s">
        <v>14</v>
      </c>
      <c r="F148" t="s">
        <v>81</v>
      </c>
      <c r="G148" t="s">
        <v>94</v>
      </c>
      <c r="H148" t="s">
        <v>15</v>
      </c>
      <c r="I148" t="s">
        <v>16</v>
      </c>
      <c r="J148" t="s">
        <v>17</v>
      </c>
      <c r="K148" t="s">
        <v>71</v>
      </c>
      <c r="L148" t="s">
        <v>72</v>
      </c>
      <c r="M148" s="2">
        <v>98</v>
      </c>
      <c r="N148" s="2">
        <v>61</v>
      </c>
      <c r="O148" s="2">
        <f>BaseDeDatos!$M148*BaseDeDatos!$N148</f>
        <v>5978</v>
      </c>
    </row>
    <row r="149" spans="2:15" x14ac:dyDescent="0.2">
      <c r="B149">
        <v>147</v>
      </c>
      <c r="C149" s="1">
        <v>44056</v>
      </c>
      <c r="D149">
        <v>3475726472</v>
      </c>
      <c r="E149" t="s">
        <v>23</v>
      </c>
      <c r="F149" t="s">
        <v>86</v>
      </c>
      <c r="G149" t="s">
        <v>82</v>
      </c>
      <c r="H149" t="s">
        <v>24</v>
      </c>
      <c r="I149" t="s">
        <v>25</v>
      </c>
      <c r="J149" t="s">
        <v>17</v>
      </c>
      <c r="K149" t="s">
        <v>58</v>
      </c>
      <c r="L149" t="s">
        <v>59</v>
      </c>
      <c r="M149" s="2">
        <v>487.19999999999993</v>
      </c>
      <c r="N149" s="2">
        <v>30</v>
      </c>
      <c r="O149" s="2">
        <f>BaseDeDatos!$M149*BaseDeDatos!$N149</f>
        <v>14615.999999999998</v>
      </c>
    </row>
    <row r="150" spans="2:15" x14ac:dyDescent="0.2">
      <c r="B150">
        <v>148</v>
      </c>
      <c r="C150" s="1">
        <v>43946</v>
      </c>
      <c r="D150">
        <v>9727843310</v>
      </c>
      <c r="E150" t="s">
        <v>32</v>
      </c>
      <c r="F150" t="s">
        <v>93</v>
      </c>
      <c r="G150" t="s">
        <v>96</v>
      </c>
      <c r="H150" t="s">
        <v>7</v>
      </c>
      <c r="I150" t="s">
        <v>8</v>
      </c>
      <c r="J150" t="s">
        <v>33</v>
      </c>
      <c r="K150" t="s">
        <v>60</v>
      </c>
      <c r="L150" t="s">
        <v>49</v>
      </c>
      <c r="M150" s="2">
        <v>140</v>
      </c>
      <c r="N150" s="2">
        <v>24</v>
      </c>
      <c r="O150" s="2">
        <f>BaseDeDatos!$M150*BaseDeDatos!$N150</f>
        <v>3360</v>
      </c>
    </row>
    <row r="151" spans="2:15" x14ac:dyDescent="0.2">
      <c r="B151">
        <v>149</v>
      </c>
      <c r="C151" s="1">
        <v>43951</v>
      </c>
      <c r="D151">
        <v>536031236</v>
      </c>
      <c r="E151" t="s">
        <v>32</v>
      </c>
      <c r="F151" t="s">
        <v>93</v>
      </c>
      <c r="G151" t="s">
        <v>96</v>
      </c>
      <c r="H151" t="s">
        <v>7</v>
      </c>
      <c r="I151" t="s">
        <v>8</v>
      </c>
      <c r="J151" t="s">
        <v>33</v>
      </c>
      <c r="K151" t="s">
        <v>38</v>
      </c>
      <c r="L151" t="s">
        <v>39</v>
      </c>
      <c r="M151" s="2">
        <v>560</v>
      </c>
      <c r="N151" s="2">
        <v>28</v>
      </c>
      <c r="O151" s="2">
        <f>BaseDeDatos!$M151*BaseDeDatos!$N151</f>
        <v>15680</v>
      </c>
    </row>
    <row r="152" spans="2:15" x14ac:dyDescent="0.2">
      <c r="B152">
        <v>150</v>
      </c>
      <c r="C152" s="1">
        <v>44039</v>
      </c>
      <c r="D152">
        <v>1875435757</v>
      </c>
      <c r="E152" t="s">
        <v>42</v>
      </c>
      <c r="F152" t="s">
        <v>91</v>
      </c>
      <c r="G152" t="s">
        <v>91</v>
      </c>
      <c r="H152" t="s">
        <v>43</v>
      </c>
      <c r="I152" t="s">
        <v>8</v>
      </c>
      <c r="J152" t="s">
        <v>17</v>
      </c>
      <c r="K152" t="s">
        <v>61</v>
      </c>
      <c r="L152" t="s">
        <v>13</v>
      </c>
      <c r="M152" s="2">
        <v>140</v>
      </c>
      <c r="N152" s="2">
        <v>74</v>
      </c>
      <c r="O152" s="2">
        <f>BaseDeDatos!$M152*BaseDeDatos!$N152</f>
        <v>10360</v>
      </c>
    </row>
    <row r="153" spans="2:15" x14ac:dyDescent="0.2">
      <c r="B153">
        <v>151</v>
      </c>
      <c r="C153" s="1">
        <v>44141</v>
      </c>
      <c r="D153">
        <v>8711973073</v>
      </c>
      <c r="E153" t="s">
        <v>42</v>
      </c>
      <c r="F153" t="s">
        <v>91</v>
      </c>
      <c r="G153" t="s">
        <v>91</v>
      </c>
      <c r="H153" t="s">
        <v>43</v>
      </c>
      <c r="I153" t="s">
        <v>16</v>
      </c>
      <c r="K153" t="s">
        <v>12</v>
      </c>
      <c r="L153" t="s">
        <v>13</v>
      </c>
      <c r="M153" s="2">
        <v>49</v>
      </c>
      <c r="N153" s="2">
        <v>90</v>
      </c>
      <c r="O153" s="2">
        <f>BaseDeDatos!$M153*BaseDeDatos!$N153</f>
        <v>4410</v>
      </c>
    </row>
    <row r="154" spans="2:15" x14ac:dyDescent="0.2">
      <c r="B154">
        <v>152</v>
      </c>
      <c r="C154" s="1">
        <v>44169</v>
      </c>
      <c r="D154">
        <v>1214228285</v>
      </c>
      <c r="E154" t="s">
        <v>50</v>
      </c>
      <c r="F154" t="s">
        <v>85</v>
      </c>
      <c r="G154" t="s">
        <v>83</v>
      </c>
      <c r="H154" t="s">
        <v>41</v>
      </c>
      <c r="I154" t="s">
        <v>25</v>
      </c>
      <c r="K154" t="s">
        <v>38</v>
      </c>
      <c r="L154" t="s">
        <v>39</v>
      </c>
      <c r="M154" s="2">
        <v>560</v>
      </c>
      <c r="N154" s="2">
        <v>27</v>
      </c>
      <c r="O154" s="2">
        <f>BaseDeDatos!$M154*BaseDeDatos!$N154</f>
        <v>15120</v>
      </c>
    </row>
    <row r="155" spans="2:15" x14ac:dyDescent="0.2">
      <c r="B155">
        <v>153</v>
      </c>
      <c r="C155" s="1">
        <v>44083</v>
      </c>
      <c r="D155">
        <v>3447948983</v>
      </c>
      <c r="E155" t="s">
        <v>51</v>
      </c>
      <c r="F155" t="s">
        <v>90</v>
      </c>
      <c r="G155" t="s">
        <v>98</v>
      </c>
      <c r="H155" t="s">
        <v>24</v>
      </c>
      <c r="I155" t="s">
        <v>25</v>
      </c>
      <c r="K155" t="s">
        <v>52</v>
      </c>
      <c r="L155" t="s">
        <v>53</v>
      </c>
      <c r="M155" s="2">
        <v>257.59999999999997</v>
      </c>
      <c r="N155" s="2">
        <v>71</v>
      </c>
      <c r="O155" s="2">
        <f>BaseDeDatos!$M155*BaseDeDatos!$N155</f>
        <v>18289.599999999999</v>
      </c>
    </row>
    <row r="156" spans="2:15" x14ac:dyDescent="0.2">
      <c r="B156">
        <v>154</v>
      </c>
      <c r="C156" s="1">
        <v>43963</v>
      </c>
      <c r="D156">
        <v>8753770178</v>
      </c>
      <c r="E156" t="s">
        <v>40</v>
      </c>
      <c r="F156" t="s">
        <v>97</v>
      </c>
      <c r="G156" t="s">
        <v>88</v>
      </c>
      <c r="H156" t="s">
        <v>41</v>
      </c>
      <c r="I156" t="s">
        <v>25</v>
      </c>
      <c r="J156" t="s">
        <v>17</v>
      </c>
      <c r="K156" t="s">
        <v>22</v>
      </c>
      <c r="L156" t="s">
        <v>11</v>
      </c>
      <c r="M156" s="2">
        <v>644</v>
      </c>
      <c r="N156" s="2">
        <v>74</v>
      </c>
      <c r="O156" s="2">
        <f>BaseDeDatos!$M156*BaseDeDatos!$N156</f>
        <v>47656</v>
      </c>
    </row>
    <row r="157" spans="2:15" x14ac:dyDescent="0.2">
      <c r="B157">
        <v>155</v>
      </c>
      <c r="C157" s="1">
        <v>43855</v>
      </c>
      <c r="D157">
        <v>493013693</v>
      </c>
      <c r="E157" t="s">
        <v>54</v>
      </c>
      <c r="F157" t="s">
        <v>89</v>
      </c>
      <c r="G157" t="s">
        <v>84</v>
      </c>
      <c r="H157" t="s">
        <v>55</v>
      </c>
      <c r="I157" t="s">
        <v>16</v>
      </c>
      <c r="J157" t="s">
        <v>9</v>
      </c>
      <c r="K157" t="s">
        <v>34</v>
      </c>
      <c r="L157" t="s">
        <v>35</v>
      </c>
      <c r="M157" s="2">
        <v>135.1</v>
      </c>
      <c r="N157" s="2">
        <v>76</v>
      </c>
      <c r="O157" s="2">
        <f>BaseDeDatos!$M157*BaseDeDatos!$N157</f>
        <v>10267.6</v>
      </c>
    </row>
    <row r="158" spans="2:15" x14ac:dyDescent="0.2">
      <c r="B158">
        <v>156</v>
      </c>
      <c r="C158" s="1">
        <v>44132</v>
      </c>
      <c r="D158">
        <v>4097578178</v>
      </c>
      <c r="E158" t="s">
        <v>36</v>
      </c>
      <c r="F158" t="s">
        <v>92</v>
      </c>
      <c r="G158" t="s">
        <v>99</v>
      </c>
      <c r="H158" t="s">
        <v>37</v>
      </c>
      <c r="I158" t="s">
        <v>8</v>
      </c>
      <c r="J158" t="s">
        <v>17</v>
      </c>
      <c r="K158" t="s">
        <v>30</v>
      </c>
      <c r="L158" t="s">
        <v>31</v>
      </c>
      <c r="M158" s="2">
        <v>178.5</v>
      </c>
      <c r="N158" s="2">
        <v>96</v>
      </c>
      <c r="O158" s="2">
        <f>BaseDeDatos!$M158*BaseDeDatos!$N158</f>
        <v>17136</v>
      </c>
    </row>
    <row r="159" spans="2:15" x14ac:dyDescent="0.2">
      <c r="B159">
        <v>157</v>
      </c>
      <c r="C159" s="1">
        <v>44018</v>
      </c>
      <c r="D159">
        <v>9949307477</v>
      </c>
      <c r="E159" t="s">
        <v>23</v>
      </c>
      <c r="F159" t="s">
        <v>86</v>
      </c>
      <c r="G159" t="s">
        <v>82</v>
      </c>
      <c r="H159" t="s">
        <v>24</v>
      </c>
      <c r="I159" t="s">
        <v>8</v>
      </c>
      <c r="J159" t="s">
        <v>9</v>
      </c>
      <c r="K159" t="s">
        <v>30</v>
      </c>
      <c r="L159" t="s">
        <v>31</v>
      </c>
      <c r="M159" s="2">
        <v>178.5</v>
      </c>
      <c r="N159" s="2">
        <v>92</v>
      </c>
      <c r="O159" s="2">
        <f>BaseDeDatos!$M159*BaseDeDatos!$N159</f>
        <v>16422</v>
      </c>
    </row>
    <row r="160" spans="2:15" x14ac:dyDescent="0.2">
      <c r="B160">
        <v>158</v>
      </c>
      <c r="C160" s="1">
        <v>43972</v>
      </c>
      <c r="D160">
        <v>2521830520</v>
      </c>
      <c r="E160" t="s">
        <v>62</v>
      </c>
      <c r="F160" t="s">
        <v>91</v>
      </c>
      <c r="G160" t="s">
        <v>91</v>
      </c>
      <c r="H160" t="s">
        <v>43</v>
      </c>
      <c r="I160" t="s">
        <v>16</v>
      </c>
      <c r="J160" t="s">
        <v>33</v>
      </c>
      <c r="K160" t="s">
        <v>48</v>
      </c>
      <c r="L160" t="s">
        <v>49</v>
      </c>
      <c r="M160" s="2">
        <v>308</v>
      </c>
      <c r="N160" s="2">
        <v>93</v>
      </c>
      <c r="O160" s="2">
        <f>BaseDeDatos!$M160*BaseDeDatos!$N160</f>
        <v>28644</v>
      </c>
    </row>
    <row r="161" spans="2:15" x14ac:dyDescent="0.2">
      <c r="B161">
        <v>159</v>
      </c>
      <c r="C161" s="1">
        <v>43982</v>
      </c>
      <c r="D161">
        <v>4224616034</v>
      </c>
      <c r="E161" t="s">
        <v>63</v>
      </c>
      <c r="F161" t="s">
        <v>85</v>
      </c>
      <c r="G161" t="s">
        <v>83</v>
      </c>
      <c r="H161" t="s">
        <v>41</v>
      </c>
      <c r="I161" t="s">
        <v>25</v>
      </c>
      <c r="J161" t="s">
        <v>17</v>
      </c>
      <c r="K161" t="s">
        <v>46</v>
      </c>
      <c r="L161" t="s">
        <v>47</v>
      </c>
      <c r="M161" s="2">
        <v>350</v>
      </c>
      <c r="N161" s="2">
        <v>18</v>
      </c>
      <c r="O161" s="2">
        <f>BaseDeDatos!$M161*BaseDeDatos!$N161</f>
        <v>6300</v>
      </c>
    </row>
    <row r="162" spans="2:15" x14ac:dyDescent="0.2">
      <c r="B162">
        <v>160</v>
      </c>
      <c r="C162" s="1">
        <v>44049</v>
      </c>
      <c r="D162">
        <v>7169314881</v>
      </c>
      <c r="E162" t="s">
        <v>28</v>
      </c>
      <c r="F162" t="s">
        <v>89</v>
      </c>
      <c r="G162" t="s">
        <v>84</v>
      </c>
      <c r="H162" t="s">
        <v>29</v>
      </c>
      <c r="I162" t="s">
        <v>8</v>
      </c>
      <c r="J162" t="s">
        <v>9</v>
      </c>
      <c r="K162" t="s">
        <v>64</v>
      </c>
      <c r="L162" t="s">
        <v>65</v>
      </c>
      <c r="M162" s="2">
        <v>546</v>
      </c>
      <c r="N162" s="2">
        <v>98</v>
      </c>
      <c r="O162" s="2">
        <f>BaseDeDatos!$M162*BaseDeDatos!$N162</f>
        <v>53508</v>
      </c>
    </row>
    <row r="163" spans="2:15" x14ac:dyDescent="0.2">
      <c r="B163">
        <v>161</v>
      </c>
      <c r="C163" s="1">
        <v>44018</v>
      </c>
      <c r="D163">
        <v>8313545064</v>
      </c>
      <c r="E163" t="s">
        <v>36</v>
      </c>
      <c r="F163" t="s">
        <v>92</v>
      </c>
      <c r="G163" t="s">
        <v>99</v>
      </c>
      <c r="H163" t="s">
        <v>37</v>
      </c>
      <c r="I163" t="s">
        <v>25</v>
      </c>
      <c r="J163" t="s">
        <v>9</v>
      </c>
      <c r="K163" t="s">
        <v>18</v>
      </c>
      <c r="L163" t="s">
        <v>13</v>
      </c>
      <c r="M163" s="2">
        <v>420</v>
      </c>
      <c r="N163" s="2">
        <v>46</v>
      </c>
      <c r="O163" s="2">
        <f>BaseDeDatos!$M163*BaseDeDatos!$N163</f>
        <v>19320</v>
      </c>
    </row>
    <row r="164" spans="2:15" x14ac:dyDescent="0.2">
      <c r="B164">
        <v>162</v>
      </c>
      <c r="C164" s="1">
        <v>44064</v>
      </c>
      <c r="D164">
        <v>5739621013</v>
      </c>
      <c r="E164" t="s">
        <v>36</v>
      </c>
      <c r="F164" t="s">
        <v>92</v>
      </c>
      <c r="G164" t="s">
        <v>99</v>
      </c>
      <c r="H164" t="s">
        <v>37</v>
      </c>
      <c r="I164" t="s">
        <v>25</v>
      </c>
      <c r="J164" t="s">
        <v>9</v>
      </c>
      <c r="K164" t="s">
        <v>19</v>
      </c>
      <c r="L164" t="s">
        <v>13</v>
      </c>
      <c r="M164" s="2">
        <v>742</v>
      </c>
      <c r="N164" s="2">
        <v>14</v>
      </c>
      <c r="O164" s="2">
        <f>BaseDeDatos!$M164*BaseDeDatos!$N164</f>
        <v>10388</v>
      </c>
    </row>
    <row r="165" spans="2:15" x14ac:dyDescent="0.2">
      <c r="B165">
        <v>163</v>
      </c>
      <c r="C165" s="1">
        <v>43942</v>
      </c>
      <c r="D165">
        <v>1789830506</v>
      </c>
      <c r="E165" t="s">
        <v>14</v>
      </c>
      <c r="F165" t="s">
        <v>81</v>
      </c>
      <c r="G165" t="s">
        <v>94</v>
      </c>
      <c r="H165" t="s">
        <v>15</v>
      </c>
      <c r="K165" t="s">
        <v>66</v>
      </c>
      <c r="L165" t="s">
        <v>57</v>
      </c>
      <c r="M165" s="2">
        <v>532</v>
      </c>
      <c r="N165" s="2">
        <v>85</v>
      </c>
      <c r="O165" s="2">
        <f>BaseDeDatos!$M165*BaseDeDatos!$N165</f>
        <v>45220</v>
      </c>
    </row>
    <row r="166" spans="2:15" x14ac:dyDescent="0.2">
      <c r="B166">
        <v>164</v>
      </c>
      <c r="C166" s="1">
        <v>44098</v>
      </c>
      <c r="D166">
        <v>6281652174</v>
      </c>
      <c r="E166" t="s">
        <v>32</v>
      </c>
      <c r="F166" t="s">
        <v>93</v>
      </c>
      <c r="G166" t="s">
        <v>96</v>
      </c>
      <c r="H166" t="s">
        <v>7</v>
      </c>
      <c r="K166" t="s">
        <v>44</v>
      </c>
      <c r="L166" t="s">
        <v>11</v>
      </c>
      <c r="M166" s="2">
        <v>41.86</v>
      </c>
      <c r="N166" s="2">
        <v>88</v>
      </c>
      <c r="O166" s="2">
        <f>BaseDeDatos!$M166*BaseDeDatos!$N166</f>
        <v>3683.68</v>
      </c>
    </row>
    <row r="167" spans="2:15" x14ac:dyDescent="0.2">
      <c r="B167">
        <v>165</v>
      </c>
      <c r="C167" s="1">
        <v>43859</v>
      </c>
      <c r="D167">
        <v>8126696083</v>
      </c>
      <c r="E167" t="s">
        <v>51</v>
      </c>
      <c r="F167" t="s">
        <v>90</v>
      </c>
      <c r="G167" t="s">
        <v>98</v>
      </c>
      <c r="H167" t="s">
        <v>24</v>
      </c>
      <c r="K167" t="s">
        <v>44</v>
      </c>
      <c r="L167" t="s">
        <v>11</v>
      </c>
      <c r="M167" s="2">
        <v>41.86</v>
      </c>
      <c r="N167" s="2">
        <v>81</v>
      </c>
      <c r="O167" s="2">
        <f>BaseDeDatos!$M167*BaseDeDatos!$N167</f>
        <v>3390.66</v>
      </c>
    </row>
    <row r="168" spans="2:15" x14ac:dyDescent="0.2">
      <c r="B168">
        <v>166</v>
      </c>
      <c r="C168" s="1">
        <v>44160</v>
      </c>
      <c r="D168">
        <v>2706456269</v>
      </c>
      <c r="E168" t="s">
        <v>40</v>
      </c>
      <c r="F168" t="s">
        <v>97</v>
      </c>
      <c r="G168" t="s">
        <v>88</v>
      </c>
      <c r="H168" t="s">
        <v>41</v>
      </c>
      <c r="I168" t="s">
        <v>25</v>
      </c>
      <c r="J168" t="s">
        <v>17</v>
      </c>
      <c r="K168" t="s">
        <v>34</v>
      </c>
      <c r="L168" t="s">
        <v>35</v>
      </c>
      <c r="M168" s="2">
        <v>135.1</v>
      </c>
      <c r="N168" s="2">
        <v>33</v>
      </c>
      <c r="O168" s="2">
        <f>BaseDeDatos!$M168*BaseDeDatos!$N168</f>
        <v>4458.3</v>
      </c>
    </row>
    <row r="169" spans="2:15" x14ac:dyDescent="0.2">
      <c r="B169">
        <v>167</v>
      </c>
      <c r="C169" s="1">
        <v>44167</v>
      </c>
      <c r="D169">
        <v>6159315697</v>
      </c>
      <c r="E169" t="s">
        <v>40</v>
      </c>
      <c r="F169" t="s">
        <v>97</v>
      </c>
      <c r="G169" t="s">
        <v>88</v>
      </c>
      <c r="H169" t="s">
        <v>41</v>
      </c>
      <c r="I169" t="s">
        <v>25</v>
      </c>
      <c r="J169" t="s">
        <v>17</v>
      </c>
      <c r="K169" t="s">
        <v>52</v>
      </c>
      <c r="L169" t="s">
        <v>53</v>
      </c>
      <c r="M169" s="2">
        <v>257.59999999999997</v>
      </c>
      <c r="N169" s="2">
        <v>47</v>
      </c>
      <c r="O169" s="2">
        <f>BaseDeDatos!$M169*BaseDeDatos!$N169</f>
        <v>12107.199999999999</v>
      </c>
    </row>
    <row r="170" spans="2:15" x14ac:dyDescent="0.2">
      <c r="B170">
        <v>168</v>
      </c>
      <c r="C170" s="1">
        <v>44026</v>
      </c>
      <c r="D170">
        <v>2749029538</v>
      </c>
      <c r="E170" t="s">
        <v>54</v>
      </c>
      <c r="F170" t="s">
        <v>89</v>
      </c>
      <c r="G170" t="s">
        <v>84</v>
      </c>
      <c r="H170" t="s">
        <v>55</v>
      </c>
      <c r="I170" t="s">
        <v>16</v>
      </c>
      <c r="J170" t="s">
        <v>9</v>
      </c>
      <c r="K170" t="s">
        <v>56</v>
      </c>
      <c r="L170" t="s">
        <v>57</v>
      </c>
      <c r="M170" s="2">
        <v>273</v>
      </c>
      <c r="N170" s="2">
        <v>61</v>
      </c>
      <c r="O170" s="2">
        <f>BaseDeDatos!$M170*BaseDeDatos!$N170</f>
        <v>16653</v>
      </c>
    </row>
    <row r="171" spans="2:15" x14ac:dyDescent="0.2">
      <c r="B171">
        <v>169</v>
      </c>
      <c r="C171" s="1">
        <v>43998</v>
      </c>
      <c r="D171">
        <v>9017454158</v>
      </c>
      <c r="E171" t="s">
        <v>54</v>
      </c>
      <c r="F171" t="s">
        <v>89</v>
      </c>
      <c r="G171" t="s">
        <v>84</v>
      </c>
      <c r="H171" t="s">
        <v>55</v>
      </c>
      <c r="I171" t="s">
        <v>16</v>
      </c>
      <c r="J171" t="s">
        <v>9</v>
      </c>
      <c r="K171" t="s">
        <v>58</v>
      </c>
      <c r="L171" t="s">
        <v>59</v>
      </c>
      <c r="M171" s="2">
        <v>487.19999999999993</v>
      </c>
      <c r="N171" s="2">
        <v>27</v>
      </c>
      <c r="O171" s="2">
        <f>BaseDeDatos!$M171*BaseDeDatos!$N171</f>
        <v>13154.399999999998</v>
      </c>
    </row>
    <row r="172" spans="2:15" x14ac:dyDescent="0.2">
      <c r="B172">
        <v>170</v>
      </c>
      <c r="C172" s="1">
        <v>43893</v>
      </c>
      <c r="D172">
        <v>445300235</v>
      </c>
      <c r="E172" t="s">
        <v>36</v>
      </c>
      <c r="F172" t="s">
        <v>92</v>
      </c>
      <c r="G172" t="s">
        <v>99</v>
      </c>
      <c r="H172" t="s">
        <v>37</v>
      </c>
      <c r="I172" t="s">
        <v>8</v>
      </c>
      <c r="J172" t="s">
        <v>17</v>
      </c>
      <c r="K172" t="s">
        <v>10</v>
      </c>
      <c r="L172" t="s">
        <v>11</v>
      </c>
      <c r="M172" s="2">
        <v>196</v>
      </c>
      <c r="N172" s="2">
        <v>84</v>
      </c>
      <c r="O172" s="2">
        <f>BaseDeDatos!$M172*BaseDeDatos!$N172</f>
        <v>16464</v>
      </c>
    </row>
    <row r="173" spans="2:15" x14ac:dyDescent="0.2">
      <c r="B173">
        <v>171</v>
      </c>
      <c r="C173" s="1">
        <v>43844</v>
      </c>
      <c r="D173">
        <v>3498781571</v>
      </c>
      <c r="E173" t="s">
        <v>23</v>
      </c>
      <c r="F173" t="s">
        <v>86</v>
      </c>
      <c r="G173" t="s">
        <v>82</v>
      </c>
      <c r="H173" t="s">
        <v>24</v>
      </c>
      <c r="I173" t="s">
        <v>8</v>
      </c>
      <c r="J173" t="s">
        <v>9</v>
      </c>
      <c r="K173" t="s">
        <v>38</v>
      </c>
      <c r="L173" t="s">
        <v>39</v>
      </c>
      <c r="M173" s="2">
        <v>560</v>
      </c>
      <c r="N173" s="2">
        <v>91</v>
      </c>
      <c r="O173" s="2">
        <f>BaseDeDatos!$M173*BaseDeDatos!$N173</f>
        <v>50960</v>
      </c>
    </row>
    <row r="174" spans="2:15" x14ac:dyDescent="0.2">
      <c r="B174">
        <v>172</v>
      </c>
      <c r="C174" s="1">
        <v>44008</v>
      </c>
      <c r="D174">
        <v>376477229</v>
      </c>
      <c r="E174" t="s">
        <v>23</v>
      </c>
      <c r="F174" t="s">
        <v>86</v>
      </c>
      <c r="G174" t="s">
        <v>82</v>
      </c>
      <c r="H174" t="s">
        <v>24</v>
      </c>
      <c r="I174" t="s">
        <v>8</v>
      </c>
      <c r="J174" t="s">
        <v>9</v>
      </c>
      <c r="K174" t="s">
        <v>26</v>
      </c>
      <c r="L174" t="s">
        <v>27</v>
      </c>
      <c r="M174" s="2">
        <v>128.79999999999998</v>
      </c>
      <c r="N174" s="2">
        <v>36</v>
      </c>
      <c r="O174" s="2">
        <f>BaseDeDatos!$M174*BaseDeDatos!$N174</f>
        <v>4636.7999999999993</v>
      </c>
    </row>
    <row r="175" spans="2:15" x14ac:dyDescent="0.2">
      <c r="B175">
        <v>173</v>
      </c>
      <c r="C175" s="1">
        <v>44119</v>
      </c>
      <c r="D175">
        <v>1790721708</v>
      </c>
      <c r="E175" t="s">
        <v>62</v>
      </c>
      <c r="F175" t="s">
        <v>91</v>
      </c>
      <c r="G175" t="s">
        <v>91</v>
      </c>
      <c r="H175" t="s">
        <v>43</v>
      </c>
      <c r="I175" t="s">
        <v>16</v>
      </c>
      <c r="J175" t="s">
        <v>33</v>
      </c>
      <c r="K175" t="s">
        <v>67</v>
      </c>
      <c r="L175" t="s">
        <v>27</v>
      </c>
      <c r="M175" s="2">
        <v>140</v>
      </c>
      <c r="N175" s="2">
        <v>34</v>
      </c>
      <c r="O175" s="2">
        <f>BaseDeDatos!$M175*BaseDeDatos!$N175</f>
        <v>4760</v>
      </c>
    </row>
    <row r="176" spans="2:15" x14ac:dyDescent="0.2">
      <c r="B176">
        <v>174</v>
      </c>
      <c r="C176" s="1">
        <v>43831</v>
      </c>
      <c r="D176">
        <v>434033868</v>
      </c>
      <c r="E176" t="s">
        <v>63</v>
      </c>
      <c r="F176" t="s">
        <v>85</v>
      </c>
      <c r="G176" t="s">
        <v>83</v>
      </c>
      <c r="H176" t="s">
        <v>41</v>
      </c>
      <c r="I176" t="s">
        <v>25</v>
      </c>
      <c r="J176" t="s">
        <v>17</v>
      </c>
      <c r="K176" t="s">
        <v>68</v>
      </c>
      <c r="L176" t="s">
        <v>69</v>
      </c>
      <c r="M176" s="2">
        <v>298.90000000000003</v>
      </c>
      <c r="N176" s="2">
        <v>81</v>
      </c>
      <c r="O176" s="2">
        <f>BaseDeDatos!$M176*BaseDeDatos!$N176</f>
        <v>24210.9</v>
      </c>
    </row>
    <row r="177" spans="2:15" x14ac:dyDescent="0.2">
      <c r="B177">
        <v>175</v>
      </c>
      <c r="C177" s="1">
        <v>44054</v>
      </c>
      <c r="D177">
        <v>3247684317</v>
      </c>
      <c r="E177" t="s">
        <v>63</v>
      </c>
      <c r="F177" t="s">
        <v>85</v>
      </c>
      <c r="G177" t="s">
        <v>83</v>
      </c>
      <c r="H177" t="s">
        <v>41</v>
      </c>
      <c r="I177" t="s">
        <v>25</v>
      </c>
      <c r="J177" t="s">
        <v>17</v>
      </c>
      <c r="K177" t="s">
        <v>34</v>
      </c>
      <c r="L177" t="s">
        <v>35</v>
      </c>
      <c r="M177" s="2">
        <v>135.1</v>
      </c>
      <c r="N177" s="2">
        <v>25</v>
      </c>
      <c r="O177" s="2">
        <f>BaseDeDatos!$M177*BaseDeDatos!$N177</f>
        <v>3377.5</v>
      </c>
    </row>
    <row r="178" spans="2:15" x14ac:dyDescent="0.2">
      <c r="B178">
        <v>176</v>
      </c>
      <c r="C178" s="1">
        <v>43933</v>
      </c>
      <c r="D178">
        <v>6492121203</v>
      </c>
      <c r="E178" t="s">
        <v>63</v>
      </c>
      <c r="F178" t="s">
        <v>85</v>
      </c>
      <c r="G178" t="s">
        <v>83</v>
      </c>
      <c r="H178" t="s">
        <v>41</v>
      </c>
      <c r="I178" t="s">
        <v>25</v>
      </c>
      <c r="J178" t="s">
        <v>17</v>
      </c>
      <c r="K178" t="s">
        <v>52</v>
      </c>
      <c r="L178" t="s">
        <v>53</v>
      </c>
      <c r="M178" s="2">
        <v>257.59999999999997</v>
      </c>
      <c r="N178" s="2">
        <v>12</v>
      </c>
      <c r="O178" s="2">
        <f>BaseDeDatos!$M178*BaseDeDatos!$N178</f>
        <v>3091.2</v>
      </c>
    </row>
    <row r="179" spans="2:15" x14ac:dyDescent="0.2">
      <c r="B179">
        <v>177</v>
      </c>
      <c r="C179" s="1">
        <v>43859</v>
      </c>
      <c r="D179">
        <v>1661667624</v>
      </c>
      <c r="E179" t="s">
        <v>28</v>
      </c>
      <c r="F179" t="s">
        <v>89</v>
      </c>
      <c r="G179" t="s">
        <v>84</v>
      </c>
      <c r="H179" t="s">
        <v>29</v>
      </c>
      <c r="I179" t="s">
        <v>8</v>
      </c>
      <c r="J179" t="s">
        <v>9</v>
      </c>
      <c r="K179" t="s">
        <v>10</v>
      </c>
      <c r="L179" t="s">
        <v>11</v>
      </c>
      <c r="M179" s="2">
        <v>196</v>
      </c>
      <c r="N179" s="2">
        <v>23</v>
      </c>
      <c r="O179" s="2">
        <f>BaseDeDatos!$M179*BaseDeDatos!$N179</f>
        <v>4508</v>
      </c>
    </row>
    <row r="180" spans="2:15" x14ac:dyDescent="0.2">
      <c r="B180">
        <v>178</v>
      </c>
      <c r="C180" s="1">
        <v>44188</v>
      </c>
      <c r="D180">
        <v>1127190015</v>
      </c>
      <c r="E180" t="s">
        <v>36</v>
      </c>
      <c r="F180" t="s">
        <v>92</v>
      </c>
      <c r="G180" t="s">
        <v>99</v>
      </c>
      <c r="H180" t="s">
        <v>37</v>
      </c>
      <c r="I180" t="s">
        <v>25</v>
      </c>
      <c r="J180" t="s">
        <v>9</v>
      </c>
      <c r="K180" t="s">
        <v>30</v>
      </c>
      <c r="L180" t="s">
        <v>31</v>
      </c>
      <c r="M180" s="2">
        <v>178.5</v>
      </c>
      <c r="N180" s="2">
        <v>76</v>
      </c>
      <c r="O180" s="2">
        <f>BaseDeDatos!$M180*BaseDeDatos!$N180</f>
        <v>13566</v>
      </c>
    </row>
    <row r="181" spans="2:15" x14ac:dyDescent="0.2">
      <c r="B181">
        <v>179</v>
      </c>
      <c r="C181" s="1">
        <v>43937</v>
      </c>
      <c r="D181">
        <v>7862399002</v>
      </c>
      <c r="E181" t="s">
        <v>14</v>
      </c>
      <c r="F181" t="s">
        <v>81</v>
      </c>
      <c r="G181" t="s">
        <v>94</v>
      </c>
      <c r="H181" t="s">
        <v>15</v>
      </c>
      <c r="I181" t="s">
        <v>16</v>
      </c>
      <c r="J181" t="s">
        <v>17</v>
      </c>
      <c r="K181" t="s">
        <v>70</v>
      </c>
      <c r="L181" t="s">
        <v>47</v>
      </c>
      <c r="M181" s="2">
        <v>1134</v>
      </c>
      <c r="N181" s="2">
        <v>55</v>
      </c>
      <c r="O181" s="2">
        <f>BaseDeDatos!$M181*BaseDeDatos!$N181</f>
        <v>62370</v>
      </c>
    </row>
    <row r="182" spans="2:15" x14ac:dyDescent="0.2">
      <c r="B182">
        <v>180</v>
      </c>
      <c r="C182" s="1">
        <v>44083</v>
      </c>
      <c r="D182">
        <v>9568142105</v>
      </c>
      <c r="E182" t="s">
        <v>14</v>
      </c>
      <c r="F182" t="s">
        <v>81</v>
      </c>
      <c r="G182" t="s">
        <v>94</v>
      </c>
      <c r="H182" t="s">
        <v>15</v>
      </c>
      <c r="I182" t="s">
        <v>16</v>
      </c>
      <c r="J182" t="s">
        <v>17</v>
      </c>
      <c r="K182" t="s">
        <v>71</v>
      </c>
      <c r="L182" t="s">
        <v>72</v>
      </c>
      <c r="M182" s="2">
        <v>98</v>
      </c>
      <c r="N182" s="2">
        <v>19</v>
      </c>
      <c r="O182" s="2">
        <f>BaseDeDatos!$M182*BaseDeDatos!$N182</f>
        <v>1862</v>
      </c>
    </row>
    <row r="183" spans="2:15" x14ac:dyDescent="0.2">
      <c r="B183">
        <v>181</v>
      </c>
      <c r="C183" s="1">
        <v>43864</v>
      </c>
      <c r="D183">
        <v>1181634254</v>
      </c>
      <c r="E183" t="s">
        <v>23</v>
      </c>
      <c r="F183" t="s">
        <v>86</v>
      </c>
      <c r="G183" t="s">
        <v>82</v>
      </c>
      <c r="H183" t="s">
        <v>24</v>
      </c>
      <c r="I183" t="s">
        <v>25</v>
      </c>
      <c r="J183" t="s">
        <v>17</v>
      </c>
      <c r="K183" t="s">
        <v>58</v>
      </c>
      <c r="L183" t="s">
        <v>59</v>
      </c>
      <c r="M183" s="2">
        <v>487.19999999999993</v>
      </c>
      <c r="N183" s="2">
        <v>27</v>
      </c>
      <c r="O183" s="2">
        <f>BaseDeDatos!$M183*BaseDeDatos!$N183</f>
        <v>13154.399999999998</v>
      </c>
    </row>
    <row r="184" spans="2:15" x14ac:dyDescent="0.2">
      <c r="B184">
        <v>182</v>
      </c>
      <c r="C184" s="1">
        <v>44052</v>
      </c>
      <c r="D184">
        <v>5404968765</v>
      </c>
      <c r="E184" t="s">
        <v>32</v>
      </c>
      <c r="F184" t="s">
        <v>93</v>
      </c>
      <c r="G184" t="s">
        <v>96</v>
      </c>
      <c r="H184" t="s">
        <v>7</v>
      </c>
      <c r="I184" t="s">
        <v>8</v>
      </c>
      <c r="J184" t="s">
        <v>33</v>
      </c>
      <c r="K184" t="s">
        <v>60</v>
      </c>
      <c r="L184" t="s">
        <v>49</v>
      </c>
      <c r="M184" s="2">
        <v>140</v>
      </c>
      <c r="N184" s="2">
        <v>99</v>
      </c>
      <c r="O184" s="2">
        <f>BaseDeDatos!$M184*BaseDeDatos!$N184</f>
        <v>13860</v>
      </c>
    </row>
    <row r="185" spans="2:15" x14ac:dyDescent="0.2">
      <c r="B185">
        <v>183</v>
      </c>
      <c r="C185" s="1">
        <v>43959</v>
      </c>
      <c r="D185">
        <v>2431996009</v>
      </c>
      <c r="E185" t="s">
        <v>32</v>
      </c>
      <c r="F185" t="s">
        <v>93</v>
      </c>
      <c r="G185" t="s">
        <v>96</v>
      </c>
      <c r="H185" t="s">
        <v>7</v>
      </c>
      <c r="I185" t="s">
        <v>8</v>
      </c>
      <c r="J185" t="s">
        <v>33</v>
      </c>
      <c r="K185" t="s">
        <v>38</v>
      </c>
      <c r="L185" t="s">
        <v>39</v>
      </c>
      <c r="M185" s="2">
        <v>560</v>
      </c>
      <c r="N185" s="2">
        <v>10</v>
      </c>
      <c r="O185" s="2">
        <f>BaseDeDatos!$M185*BaseDeDatos!$N185</f>
        <v>5600</v>
      </c>
    </row>
    <row r="186" spans="2:15" x14ac:dyDescent="0.2">
      <c r="B186">
        <v>184</v>
      </c>
      <c r="C186" s="1">
        <v>44101</v>
      </c>
      <c r="D186">
        <v>6373385557</v>
      </c>
      <c r="E186" t="s">
        <v>42</v>
      </c>
      <c r="F186" t="s">
        <v>91</v>
      </c>
      <c r="G186" t="s">
        <v>91</v>
      </c>
      <c r="H186" t="s">
        <v>43</v>
      </c>
      <c r="I186" t="s">
        <v>8</v>
      </c>
      <c r="J186" t="s">
        <v>17</v>
      </c>
      <c r="K186" t="s">
        <v>61</v>
      </c>
      <c r="L186" t="s">
        <v>13</v>
      </c>
      <c r="M186" s="2">
        <v>140</v>
      </c>
      <c r="N186" s="2">
        <v>80</v>
      </c>
      <c r="O186" s="2">
        <f>BaseDeDatos!$M186*BaseDeDatos!$N186</f>
        <v>11200</v>
      </c>
    </row>
    <row r="187" spans="2:15" x14ac:dyDescent="0.2">
      <c r="B187">
        <v>185</v>
      </c>
      <c r="C187" s="1">
        <v>44069</v>
      </c>
      <c r="D187">
        <v>5411926783</v>
      </c>
      <c r="E187" t="s">
        <v>42</v>
      </c>
      <c r="F187" t="s">
        <v>91</v>
      </c>
      <c r="G187" t="s">
        <v>91</v>
      </c>
      <c r="H187" t="s">
        <v>43</v>
      </c>
      <c r="I187" t="s">
        <v>16</v>
      </c>
      <c r="K187" t="s">
        <v>12</v>
      </c>
      <c r="L187" t="s">
        <v>13</v>
      </c>
      <c r="M187" s="2">
        <v>49</v>
      </c>
      <c r="N187" s="2">
        <v>27</v>
      </c>
      <c r="O187" s="2">
        <f>BaseDeDatos!$M187*BaseDeDatos!$N187</f>
        <v>1323</v>
      </c>
    </row>
    <row r="188" spans="2:15" x14ac:dyDescent="0.2">
      <c r="B188">
        <v>186</v>
      </c>
      <c r="C188" s="1">
        <v>44118</v>
      </c>
      <c r="D188">
        <v>8397590471</v>
      </c>
      <c r="E188" t="s">
        <v>50</v>
      </c>
      <c r="F188" t="s">
        <v>85</v>
      </c>
      <c r="G188" t="s">
        <v>83</v>
      </c>
      <c r="H188" t="s">
        <v>41</v>
      </c>
      <c r="I188" t="s">
        <v>25</v>
      </c>
      <c r="K188" t="s">
        <v>38</v>
      </c>
      <c r="L188" t="s">
        <v>39</v>
      </c>
      <c r="M188" s="2">
        <v>560</v>
      </c>
      <c r="N188" s="2">
        <v>97</v>
      </c>
      <c r="O188" s="2">
        <f>BaseDeDatos!$M188*BaseDeDatos!$N188</f>
        <v>54320</v>
      </c>
    </row>
    <row r="189" spans="2:15" x14ac:dyDescent="0.2">
      <c r="B189">
        <v>187</v>
      </c>
      <c r="C189" s="1">
        <v>44038</v>
      </c>
      <c r="D189">
        <v>5905399576</v>
      </c>
      <c r="E189" t="s">
        <v>51</v>
      </c>
      <c r="F189" t="s">
        <v>90</v>
      </c>
      <c r="G189" t="s">
        <v>98</v>
      </c>
      <c r="H189" t="s">
        <v>24</v>
      </c>
      <c r="I189" t="s">
        <v>25</v>
      </c>
      <c r="K189" t="s">
        <v>52</v>
      </c>
      <c r="L189" t="s">
        <v>53</v>
      </c>
      <c r="M189" s="2">
        <v>257.59999999999997</v>
      </c>
      <c r="N189" s="2">
        <v>42</v>
      </c>
      <c r="O189" s="2">
        <f>BaseDeDatos!$M189*BaseDeDatos!$N189</f>
        <v>10819.199999999999</v>
      </c>
    </row>
    <row r="190" spans="2:15" x14ac:dyDescent="0.2">
      <c r="B190">
        <v>188</v>
      </c>
      <c r="C190" s="1">
        <v>43947</v>
      </c>
      <c r="D190">
        <v>168682758</v>
      </c>
      <c r="E190" t="s">
        <v>40</v>
      </c>
      <c r="F190" t="s">
        <v>97</v>
      </c>
      <c r="G190" t="s">
        <v>88</v>
      </c>
      <c r="H190" t="s">
        <v>41</v>
      </c>
      <c r="I190" t="s">
        <v>25</v>
      </c>
      <c r="J190" t="s">
        <v>17</v>
      </c>
      <c r="K190" t="s">
        <v>22</v>
      </c>
      <c r="L190" t="s">
        <v>11</v>
      </c>
      <c r="M190" s="2">
        <v>644</v>
      </c>
      <c r="N190" s="2">
        <v>24</v>
      </c>
      <c r="O190" s="2">
        <f>BaseDeDatos!$M190*BaseDeDatos!$N190</f>
        <v>15456</v>
      </c>
    </row>
    <row r="191" spans="2:15" x14ac:dyDescent="0.2">
      <c r="B191">
        <v>189</v>
      </c>
      <c r="C191" s="1">
        <v>44162</v>
      </c>
      <c r="D191">
        <v>4992553897</v>
      </c>
      <c r="E191" t="s">
        <v>54</v>
      </c>
      <c r="F191" t="s">
        <v>89</v>
      </c>
      <c r="G191" t="s">
        <v>84</v>
      </c>
      <c r="H191" t="s">
        <v>55</v>
      </c>
      <c r="I191" t="s">
        <v>16</v>
      </c>
      <c r="J191" t="s">
        <v>9</v>
      </c>
      <c r="K191" t="s">
        <v>34</v>
      </c>
      <c r="L191" t="s">
        <v>35</v>
      </c>
      <c r="M191" s="2">
        <v>135.1</v>
      </c>
      <c r="N191" s="2">
        <v>90</v>
      </c>
      <c r="O191" s="2">
        <f>BaseDeDatos!$M191*BaseDeDatos!$N191</f>
        <v>12159</v>
      </c>
    </row>
    <row r="192" spans="2:15" x14ac:dyDescent="0.2">
      <c r="B192">
        <v>190</v>
      </c>
      <c r="C192" s="1">
        <v>44160</v>
      </c>
      <c r="D192">
        <v>9609810399</v>
      </c>
      <c r="E192" t="s">
        <v>36</v>
      </c>
      <c r="F192" t="s">
        <v>92</v>
      </c>
      <c r="G192" t="s">
        <v>99</v>
      </c>
      <c r="H192" t="s">
        <v>37</v>
      </c>
      <c r="I192" t="s">
        <v>8</v>
      </c>
      <c r="J192" t="s">
        <v>17</v>
      </c>
      <c r="K192" t="s">
        <v>30</v>
      </c>
      <c r="L192" t="s">
        <v>31</v>
      </c>
      <c r="M192" s="2">
        <v>178.5</v>
      </c>
      <c r="N192" s="2">
        <v>28</v>
      </c>
      <c r="O192" s="2">
        <f>BaseDeDatos!$M192*BaseDeDatos!$N192</f>
        <v>4998</v>
      </c>
    </row>
    <row r="193" spans="2:15" x14ac:dyDescent="0.2">
      <c r="B193">
        <v>191</v>
      </c>
      <c r="C193" s="1">
        <v>44045</v>
      </c>
      <c r="D193">
        <v>1537469039</v>
      </c>
      <c r="E193" t="s">
        <v>40</v>
      </c>
      <c r="F193" t="s">
        <v>97</v>
      </c>
      <c r="G193" t="s">
        <v>88</v>
      </c>
      <c r="H193" t="s">
        <v>41</v>
      </c>
      <c r="I193" t="s">
        <v>25</v>
      </c>
      <c r="J193" t="s">
        <v>9</v>
      </c>
      <c r="K193" t="s">
        <v>22</v>
      </c>
      <c r="L193" t="s">
        <v>11</v>
      </c>
      <c r="M193" s="2">
        <v>644</v>
      </c>
      <c r="N193" s="2">
        <v>28</v>
      </c>
      <c r="O193" s="2">
        <f>BaseDeDatos!$M193*BaseDeDatos!$N193</f>
        <v>18032</v>
      </c>
    </row>
    <row r="194" spans="2:15" x14ac:dyDescent="0.2">
      <c r="B194">
        <v>192</v>
      </c>
      <c r="C194" s="1">
        <v>44049</v>
      </c>
      <c r="D194">
        <v>2018401595</v>
      </c>
      <c r="E194" t="s">
        <v>23</v>
      </c>
      <c r="F194" t="s">
        <v>86</v>
      </c>
      <c r="G194" t="s">
        <v>82</v>
      </c>
      <c r="H194" t="s">
        <v>24</v>
      </c>
      <c r="I194" t="s">
        <v>25</v>
      </c>
      <c r="J194" t="s">
        <v>9</v>
      </c>
      <c r="K194" t="s">
        <v>30</v>
      </c>
      <c r="L194" t="s">
        <v>31</v>
      </c>
      <c r="M194" s="2">
        <v>178.5</v>
      </c>
      <c r="N194" s="2">
        <v>57</v>
      </c>
      <c r="O194" s="2">
        <f>BaseDeDatos!$M194*BaseDeDatos!$N194</f>
        <v>10174.5</v>
      </c>
    </row>
    <row r="195" spans="2:15" x14ac:dyDescent="0.2">
      <c r="B195">
        <v>193</v>
      </c>
      <c r="C195" s="1">
        <v>43961</v>
      </c>
      <c r="D195">
        <v>1129934476</v>
      </c>
      <c r="E195" t="s">
        <v>42</v>
      </c>
      <c r="F195" t="s">
        <v>91</v>
      </c>
      <c r="G195" t="s">
        <v>91</v>
      </c>
      <c r="H195" t="s">
        <v>43</v>
      </c>
      <c r="I195" t="s">
        <v>8</v>
      </c>
      <c r="J195" t="s">
        <v>17</v>
      </c>
      <c r="K195" t="s">
        <v>44</v>
      </c>
      <c r="L195" t="s">
        <v>11</v>
      </c>
      <c r="M195" s="2">
        <v>41.86</v>
      </c>
      <c r="N195" s="2">
        <v>23</v>
      </c>
      <c r="O195" s="2">
        <f>BaseDeDatos!$M195*BaseDeDatos!$N195</f>
        <v>962.78</v>
      </c>
    </row>
    <row r="196" spans="2:15" x14ac:dyDescent="0.2">
      <c r="B196">
        <v>194</v>
      </c>
      <c r="C196" s="1">
        <v>43929</v>
      </c>
      <c r="D196">
        <v>878400496</v>
      </c>
      <c r="E196" t="s">
        <v>45</v>
      </c>
      <c r="F196" t="s">
        <v>87</v>
      </c>
      <c r="G196" t="s">
        <v>87</v>
      </c>
      <c r="H196" t="s">
        <v>24</v>
      </c>
      <c r="K196" t="s">
        <v>22</v>
      </c>
      <c r="L196" t="s">
        <v>11</v>
      </c>
      <c r="M196" s="2">
        <v>644</v>
      </c>
      <c r="N196" s="2">
        <v>86</v>
      </c>
      <c r="O196" s="2">
        <f>BaseDeDatos!$M196*BaseDeDatos!$N196</f>
        <v>55384</v>
      </c>
    </row>
    <row r="197" spans="2:15" x14ac:dyDescent="0.2">
      <c r="B197">
        <v>195</v>
      </c>
      <c r="C197" s="1">
        <v>44043</v>
      </c>
      <c r="D197">
        <v>6271764467</v>
      </c>
      <c r="E197" t="s">
        <v>42</v>
      </c>
      <c r="F197" t="s">
        <v>91</v>
      </c>
      <c r="G197" t="s">
        <v>91</v>
      </c>
      <c r="H197" t="s">
        <v>43</v>
      </c>
      <c r="I197" t="s">
        <v>16</v>
      </c>
      <c r="K197" t="s">
        <v>46</v>
      </c>
      <c r="L197" t="s">
        <v>47</v>
      </c>
      <c r="M197" s="2">
        <v>350</v>
      </c>
      <c r="N197" s="2">
        <v>47</v>
      </c>
      <c r="O197" s="2">
        <f>BaseDeDatos!$M197*BaseDeDatos!$N197</f>
        <v>16450</v>
      </c>
    </row>
    <row r="198" spans="2:15" x14ac:dyDescent="0.2">
      <c r="B198">
        <v>196</v>
      </c>
      <c r="C198" s="1">
        <v>43853</v>
      </c>
      <c r="D198">
        <v>5954546839</v>
      </c>
      <c r="E198" t="s">
        <v>42</v>
      </c>
      <c r="F198" t="s">
        <v>91</v>
      </c>
      <c r="G198" t="s">
        <v>91</v>
      </c>
      <c r="H198" t="s">
        <v>43</v>
      </c>
      <c r="I198" t="s">
        <v>16</v>
      </c>
      <c r="K198" t="s">
        <v>48</v>
      </c>
      <c r="L198" t="s">
        <v>49</v>
      </c>
      <c r="M198" s="2">
        <v>308</v>
      </c>
      <c r="N198" s="2">
        <v>97</v>
      </c>
      <c r="O198" s="2">
        <f>BaseDeDatos!$M198*BaseDeDatos!$N198</f>
        <v>29876</v>
      </c>
    </row>
    <row r="199" spans="2:15" x14ac:dyDescent="0.2">
      <c r="B199">
        <v>197</v>
      </c>
      <c r="C199" s="1">
        <v>43905</v>
      </c>
      <c r="D199">
        <v>1007419194</v>
      </c>
      <c r="E199" t="s">
        <v>42</v>
      </c>
      <c r="F199" t="s">
        <v>91</v>
      </c>
      <c r="G199" t="s">
        <v>91</v>
      </c>
      <c r="H199" t="s">
        <v>43</v>
      </c>
      <c r="I199" t="s">
        <v>16</v>
      </c>
      <c r="K199" t="s">
        <v>26</v>
      </c>
      <c r="L199" t="s">
        <v>27</v>
      </c>
      <c r="M199" s="2">
        <v>128.79999999999998</v>
      </c>
      <c r="N199" s="2">
        <v>96</v>
      </c>
      <c r="O199" s="2">
        <f>BaseDeDatos!$M199*BaseDeDatos!$N199</f>
        <v>12364.8</v>
      </c>
    </row>
    <row r="200" spans="2:15" x14ac:dyDescent="0.2">
      <c r="B200">
        <v>198</v>
      </c>
      <c r="C200" s="1">
        <v>43891</v>
      </c>
      <c r="D200">
        <v>2749506386</v>
      </c>
      <c r="E200" t="s">
        <v>50</v>
      </c>
      <c r="F200" t="s">
        <v>85</v>
      </c>
      <c r="G200" t="s">
        <v>83</v>
      </c>
      <c r="H200" t="s">
        <v>41</v>
      </c>
      <c r="I200" t="s">
        <v>25</v>
      </c>
      <c r="K200" t="s">
        <v>12</v>
      </c>
      <c r="L200" t="s">
        <v>13</v>
      </c>
      <c r="M200" s="2">
        <v>49</v>
      </c>
      <c r="N200" s="2">
        <v>31</v>
      </c>
      <c r="O200" s="2">
        <f>BaseDeDatos!$M200*BaseDeDatos!$N200</f>
        <v>1519</v>
      </c>
    </row>
    <row r="201" spans="2:15" x14ac:dyDescent="0.2">
      <c r="B201">
        <v>199</v>
      </c>
      <c r="C201" s="1">
        <v>43997</v>
      </c>
      <c r="D201">
        <v>3279160134</v>
      </c>
      <c r="E201" t="s">
        <v>50</v>
      </c>
      <c r="F201" t="s">
        <v>85</v>
      </c>
      <c r="G201" t="s">
        <v>83</v>
      </c>
      <c r="H201" t="s">
        <v>41</v>
      </c>
      <c r="I201" t="s">
        <v>25</v>
      </c>
      <c r="K201" t="s">
        <v>44</v>
      </c>
      <c r="L201" t="s">
        <v>11</v>
      </c>
      <c r="M201" s="2">
        <v>41.86</v>
      </c>
      <c r="N201" s="2">
        <v>52</v>
      </c>
      <c r="O201" s="2">
        <f>BaseDeDatos!$M201*BaseDeDatos!$N201</f>
        <v>2176.7199999999998</v>
      </c>
    </row>
    <row r="202" spans="2:15" x14ac:dyDescent="0.2">
      <c r="B202">
        <v>200</v>
      </c>
      <c r="C202" s="1">
        <v>43994</v>
      </c>
      <c r="D202">
        <v>6789089883</v>
      </c>
      <c r="E202" t="s">
        <v>51</v>
      </c>
      <c r="F202" t="s">
        <v>90</v>
      </c>
      <c r="G202" t="s">
        <v>98</v>
      </c>
      <c r="H202" t="s">
        <v>24</v>
      </c>
      <c r="K202" t="s">
        <v>21</v>
      </c>
      <c r="L202" t="s">
        <v>11</v>
      </c>
      <c r="M202" s="2">
        <v>252</v>
      </c>
      <c r="N202" s="2">
        <v>91</v>
      </c>
      <c r="O202" s="2">
        <f>BaseDeDatos!$M202*BaseDeDatos!$N202</f>
        <v>22932</v>
      </c>
    </row>
    <row r="203" spans="2:15" x14ac:dyDescent="0.2">
      <c r="B203">
        <v>201</v>
      </c>
      <c r="C203" s="1">
        <v>44004</v>
      </c>
      <c r="D203">
        <v>7775981065</v>
      </c>
      <c r="E203" t="s">
        <v>51</v>
      </c>
      <c r="F203" t="s">
        <v>90</v>
      </c>
      <c r="G203" t="s">
        <v>98</v>
      </c>
      <c r="H203" t="s">
        <v>24</v>
      </c>
      <c r="K203" t="s">
        <v>22</v>
      </c>
      <c r="L203" t="s">
        <v>11</v>
      </c>
      <c r="M203" s="2">
        <v>644</v>
      </c>
      <c r="N203" s="2">
        <v>14</v>
      </c>
      <c r="O203" s="2">
        <f>BaseDeDatos!$M203*BaseDeDatos!$N203</f>
        <v>9016</v>
      </c>
    </row>
    <row r="204" spans="2:15" x14ac:dyDescent="0.2">
      <c r="B204">
        <v>202</v>
      </c>
      <c r="C204" s="1">
        <v>43923</v>
      </c>
      <c r="D204">
        <v>5357417804</v>
      </c>
      <c r="E204" t="s">
        <v>51</v>
      </c>
      <c r="F204" t="s">
        <v>90</v>
      </c>
      <c r="G204" t="s">
        <v>98</v>
      </c>
      <c r="H204" t="s">
        <v>24</v>
      </c>
      <c r="K204" t="s">
        <v>44</v>
      </c>
      <c r="L204" t="s">
        <v>11</v>
      </c>
      <c r="M204" s="2">
        <v>41.86</v>
      </c>
      <c r="N204" s="2">
        <v>44</v>
      </c>
      <c r="O204" s="2">
        <f>BaseDeDatos!$M204*BaseDeDatos!$N204</f>
        <v>1841.84</v>
      </c>
    </row>
    <row r="205" spans="2:15" x14ac:dyDescent="0.2">
      <c r="B205">
        <v>203</v>
      </c>
      <c r="C205" s="1">
        <v>44109</v>
      </c>
      <c r="D205">
        <v>4986720222</v>
      </c>
      <c r="E205" t="s">
        <v>40</v>
      </c>
      <c r="F205" t="s">
        <v>97</v>
      </c>
      <c r="G205" t="s">
        <v>88</v>
      </c>
      <c r="H205" t="s">
        <v>41</v>
      </c>
      <c r="I205" t="s">
        <v>25</v>
      </c>
      <c r="J205" t="s">
        <v>17</v>
      </c>
      <c r="K205" t="s">
        <v>34</v>
      </c>
      <c r="L205" t="s">
        <v>35</v>
      </c>
      <c r="M205" s="2">
        <v>135.1</v>
      </c>
      <c r="N205" s="2">
        <v>97</v>
      </c>
      <c r="O205" s="2">
        <f>BaseDeDatos!$M205*BaseDeDatos!$N205</f>
        <v>13104.699999999999</v>
      </c>
    </row>
    <row r="206" spans="2:15" x14ac:dyDescent="0.2">
      <c r="B206">
        <v>204</v>
      </c>
      <c r="C206" s="1">
        <v>43932</v>
      </c>
      <c r="D206">
        <v>9264353300</v>
      </c>
      <c r="E206" t="s">
        <v>40</v>
      </c>
      <c r="F206" t="s">
        <v>97</v>
      </c>
      <c r="G206" t="s">
        <v>88</v>
      </c>
      <c r="H206" t="s">
        <v>41</v>
      </c>
      <c r="I206" t="s">
        <v>25</v>
      </c>
      <c r="J206" t="s">
        <v>17</v>
      </c>
      <c r="K206" t="s">
        <v>52</v>
      </c>
      <c r="L206" t="s">
        <v>53</v>
      </c>
      <c r="M206" s="2">
        <v>257.59999999999997</v>
      </c>
      <c r="N206" s="2">
        <v>80</v>
      </c>
      <c r="O206" s="2">
        <f>BaseDeDatos!$M206*BaseDeDatos!$N206</f>
        <v>20607.999999999996</v>
      </c>
    </row>
    <row r="207" spans="2:15" x14ac:dyDescent="0.2">
      <c r="B207">
        <v>205</v>
      </c>
      <c r="C207" s="1">
        <v>44131</v>
      </c>
      <c r="D207">
        <v>4507840734</v>
      </c>
      <c r="E207" t="s">
        <v>54</v>
      </c>
      <c r="F207" t="s">
        <v>89</v>
      </c>
      <c r="G207" t="s">
        <v>84</v>
      </c>
      <c r="H207" t="s">
        <v>55</v>
      </c>
      <c r="I207" t="s">
        <v>16</v>
      </c>
      <c r="J207" t="s">
        <v>9</v>
      </c>
      <c r="K207" t="s">
        <v>56</v>
      </c>
      <c r="L207" t="s">
        <v>57</v>
      </c>
      <c r="M207" s="2">
        <v>273</v>
      </c>
      <c r="N207" s="2">
        <v>66</v>
      </c>
      <c r="O207" s="2">
        <f>BaseDeDatos!$M207*BaseDeDatos!$N207</f>
        <v>18018</v>
      </c>
    </row>
    <row r="208" spans="2:15" x14ac:dyDescent="0.2">
      <c r="B208">
        <v>206</v>
      </c>
      <c r="C208" s="1">
        <v>43926</v>
      </c>
      <c r="D208">
        <v>1926814553</v>
      </c>
      <c r="E208" t="s">
        <v>54</v>
      </c>
      <c r="F208" t="s">
        <v>89</v>
      </c>
      <c r="G208" t="s">
        <v>84</v>
      </c>
      <c r="H208" t="s">
        <v>55</v>
      </c>
      <c r="I208" t="s">
        <v>16</v>
      </c>
      <c r="J208" t="s">
        <v>9</v>
      </c>
      <c r="K208" t="s">
        <v>58</v>
      </c>
      <c r="L208" t="s">
        <v>59</v>
      </c>
      <c r="M208" s="2">
        <v>487.19999999999993</v>
      </c>
      <c r="N208" s="2">
        <v>32</v>
      </c>
      <c r="O208" s="2">
        <f>BaseDeDatos!$M208*BaseDeDatos!$N208</f>
        <v>15590.399999999998</v>
      </c>
    </row>
    <row r="209" spans="2:15" x14ac:dyDescent="0.2">
      <c r="B209">
        <v>207</v>
      </c>
      <c r="C209" s="1">
        <v>44139</v>
      </c>
      <c r="D209">
        <v>1115906573</v>
      </c>
      <c r="E209" t="s">
        <v>36</v>
      </c>
      <c r="F209" t="s">
        <v>92</v>
      </c>
      <c r="G209" t="s">
        <v>99</v>
      </c>
      <c r="H209" t="s">
        <v>37</v>
      </c>
      <c r="I209" t="s">
        <v>8</v>
      </c>
      <c r="J209" t="s">
        <v>17</v>
      </c>
      <c r="K209" t="s">
        <v>10</v>
      </c>
      <c r="L209" t="s">
        <v>11</v>
      </c>
      <c r="M209" s="2">
        <v>196</v>
      </c>
      <c r="N209" s="2">
        <v>52</v>
      </c>
      <c r="O209" s="2">
        <f>BaseDeDatos!$M209*BaseDeDatos!$N209</f>
        <v>10192</v>
      </c>
    </row>
    <row r="210" spans="2:15" x14ac:dyDescent="0.2">
      <c r="B210">
        <v>208</v>
      </c>
      <c r="C210" s="1">
        <v>43905</v>
      </c>
      <c r="D210">
        <v>4298972271</v>
      </c>
      <c r="E210" t="s">
        <v>23</v>
      </c>
      <c r="F210" t="s">
        <v>86</v>
      </c>
      <c r="G210" t="s">
        <v>82</v>
      </c>
      <c r="H210" t="s">
        <v>24</v>
      </c>
      <c r="I210" t="s">
        <v>8</v>
      </c>
      <c r="J210" t="s">
        <v>9</v>
      </c>
      <c r="K210" t="s">
        <v>38</v>
      </c>
      <c r="L210" t="s">
        <v>39</v>
      </c>
      <c r="M210" s="2">
        <v>560</v>
      </c>
      <c r="N210" s="2">
        <v>78</v>
      </c>
      <c r="O210" s="2">
        <f>BaseDeDatos!$M210*BaseDeDatos!$N210</f>
        <v>43680</v>
      </c>
    </row>
    <row r="211" spans="2:15" x14ac:dyDescent="0.2">
      <c r="B211">
        <v>209</v>
      </c>
      <c r="C211" s="1">
        <v>43899</v>
      </c>
      <c r="D211">
        <v>1419202858</v>
      </c>
      <c r="E211" t="s">
        <v>23</v>
      </c>
      <c r="F211" t="s">
        <v>86</v>
      </c>
      <c r="G211" t="s">
        <v>82</v>
      </c>
      <c r="H211" t="s">
        <v>24</v>
      </c>
      <c r="I211" t="s">
        <v>8</v>
      </c>
      <c r="J211" t="s">
        <v>9</v>
      </c>
      <c r="K211" t="s">
        <v>26</v>
      </c>
      <c r="L211" t="s">
        <v>27</v>
      </c>
      <c r="M211" s="2">
        <v>128.79999999999998</v>
      </c>
      <c r="N211" s="2">
        <v>54</v>
      </c>
      <c r="O211" s="2">
        <f>BaseDeDatos!$M211*BaseDeDatos!$N211</f>
        <v>6955.1999999999989</v>
      </c>
    </row>
    <row r="212" spans="2:15" x14ac:dyDescent="0.2">
      <c r="B212">
        <v>210</v>
      </c>
      <c r="C212" s="1">
        <v>44154</v>
      </c>
      <c r="D212">
        <v>3516608759</v>
      </c>
      <c r="E212" t="s">
        <v>62</v>
      </c>
      <c r="F212" t="s">
        <v>91</v>
      </c>
      <c r="G212" t="s">
        <v>91</v>
      </c>
      <c r="H212" t="s">
        <v>43</v>
      </c>
      <c r="I212" t="s">
        <v>16</v>
      </c>
      <c r="J212" t="s">
        <v>33</v>
      </c>
      <c r="K212" t="s">
        <v>67</v>
      </c>
      <c r="L212" t="s">
        <v>27</v>
      </c>
      <c r="M212" s="2">
        <v>140</v>
      </c>
      <c r="N212" s="2">
        <v>55</v>
      </c>
      <c r="O212" s="2">
        <f>BaseDeDatos!$M212*BaseDeDatos!$N212</f>
        <v>7700</v>
      </c>
    </row>
    <row r="213" spans="2:15" x14ac:dyDescent="0.2">
      <c r="B213">
        <v>211</v>
      </c>
      <c r="C213" s="1">
        <v>44076</v>
      </c>
      <c r="D213">
        <v>8191358442</v>
      </c>
      <c r="E213" t="s">
        <v>63</v>
      </c>
      <c r="F213" t="s">
        <v>85</v>
      </c>
      <c r="G213" t="s">
        <v>83</v>
      </c>
      <c r="H213" t="s">
        <v>41</v>
      </c>
      <c r="I213" t="s">
        <v>25</v>
      </c>
      <c r="J213" t="s">
        <v>17</v>
      </c>
      <c r="K213" t="s">
        <v>68</v>
      </c>
      <c r="L213" t="s">
        <v>69</v>
      </c>
      <c r="M213" s="2">
        <v>298.90000000000003</v>
      </c>
      <c r="N213" s="2">
        <v>60</v>
      </c>
      <c r="O213" s="2">
        <f>BaseDeDatos!$M213*BaseDeDatos!$N213</f>
        <v>17934.000000000004</v>
      </c>
    </row>
    <row r="214" spans="2:15" x14ac:dyDescent="0.2">
      <c r="B214">
        <v>212</v>
      </c>
      <c r="C214" s="1">
        <v>43851</v>
      </c>
      <c r="D214">
        <v>8451227157</v>
      </c>
      <c r="E214" t="s">
        <v>63</v>
      </c>
      <c r="F214" t="s">
        <v>85</v>
      </c>
      <c r="G214" t="s">
        <v>83</v>
      </c>
      <c r="H214" t="s">
        <v>41</v>
      </c>
      <c r="I214" t="s">
        <v>25</v>
      </c>
      <c r="J214" t="s">
        <v>17</v>
      </c>
      <c r="K214" t="s">
        <v>34</v>
      </c>
      <c r="L214" t="s">
        <v>35</v>
      </c>
      <c r="M214" s="2">
        <v>135.1</v>
      </c>
      <c r="N214" s="2">
        <v>19</v>
      </c>
      <c r="O214" s="2">
        <f>BaseDeDatos!$M214*BaseDeDatos!$N214</f>
        <v>2566.9</v>
      </c>
    </row>
    <row r="215" spans="2:15" x14ac:dyDescent="0.2">
      <c r="B215">
        <v>213</v>
      </c>
      <c r="C215" s="1">
        <v>43878</v>
      </c>
      <c r="D215">
        <v>9847155245</v>
      </c>
      <c r="E215" t="s">
        <v>63</v>
      </c>
      <c r="F215" t="s">
        <v>85</v>
      </c>
      <c r="G215" t="s">
        <v>83</v>
      </c>
      <c r="H215" t="s">
        <v>41</v>
      </c>
      <c r="I215" t="s">
        <v>25</v>
      </c>
      <c r="J215" t="s">
        <v>17</v>
      </c>
      <c r="K215" t="s">
        <v>52</v>
      </c>
      <c r="L215" t="s">
        <v>53</v>
      </c>
      <c r="M215" s="2">
        <v>257.59999999999997</v>
      </c>
      <c r="N215" s="2">
        <v>66</v>
      </c>
      <c r="O215" s="2">
        <f>BaseDeDatos!$M215*BaseDeDatos!$N215</f>
        <v>17001.599999999999</v>
      </c>
    </row>
    <row r="216" spans="2:15" x14ac:dyDescent="0.2">
      <c r="B216">
        <v>214</v>
      </c>
      <c r="C216" s="1">
        <v>43886</v>
      </c>
      <c r="D216">
        <v>5189485028</v>
      </c>
      <c r="E216" t="s">
        <v>28</v>
      </c>
      <c r="F216" t="s">
        <v>89</v>
      </c>
      <c r="G216" t="s">
        <v>84</v>
      </c>
      <c r="H216" t="s">
        <v>29</v>
      </c>
      <c r="I216" t="s">
        <v>8</v>
      </c>
      <c r="J216" t="s">
        <v>9</v>
      </c>
      <c r="K216" t="s">
        <v>10</v>
      </c>
      <c r="L216" t="s">
        <v>11</v>
      </c>
      <c r="M216" s="2">
        <v>196</v>
      </c>
      <c r="N216" s="2">
        <v>42</v>
      </c>
      <c r="O216" s="2">
        <f>BaseDeDatos!$M216*BaseDeDatos!$N216</f>
        <v>8232</v>
      </c>
    </row>
    <row r="217" spans="2:15" x14ac:dyDescent="0.2">
      <c r="B217">
        <v>215</v>
      </c>
      <c r="C217" s="1">
        <v>44037</v>
      </c>
      <c r="D217">
        <v>2367569858</v>
      </c>
      <c r="E217" t="s">
        <v>36</v>
      </c>
      <c r="F217" t="s">
        <v>92</v>
      </c>
      <c r="G217" t="s">
        <v>99</v>
      </c>
      <c r="H217" t="s">
        <v>37</v>
      </c>
      <c r="I217" t="s">
        <v>25</v>
      </c>
      <c r="J217" t="s">
        <v>9</v>
      </c>
      <c r="K217" t="s">
        <v>30</v>
      </c>
      <c r="L217" t="s">
        <v>31</v>
      </c>
      <c r="M217" s="2">
        <v>178.5</v>
      </c>
      <c r="N217" s="2">
        <v>72</v>
      </c>
      <c r="O217" s="2">
        <f>BaseDeDatos!$M217*BaseDeDatos!$N217</f>
        <v>12852</v>
      </c>
    </row>
    <row r="218" spans="2:15" x14ac:dyDescent="0.2">
      <c r="B218">
        <v>216</v>
      </c>
      <c r="C218" s="1">
        <v>44036</v>
      </c>
      <c r="D218">
        <v>1241520334</v>
      </c>
      <c r="E218" t="s">
        <v>14</v>
      </c>
      <c r="F218" t="s">
        <v>81</v>
      </c>
      <c r="G218" t="s">
        <v>94</v>
      </c>
      <c r="H218" t="s">
        <v>15</v>
      </c>
      <c r="I218" t="s">
        <v>16</v>
      </c>
      <c r="J218" t="s">
        <v>17</v>
      </c>
      <c r="K218" t="s">
        <v>70</v>
      </c>
      <c r="L218" t="s">
        <v>47</v>
      </c>
      <c r="M218" s="2">
        <v>1134</v>
      </c>
      <c r="N218" s="2">
        <v>32</v>
      </c>
      <c r="O218" s="2">
        <f>BaseDeDatos!$M218*BaseDeDatos!$N218</f>
        <v>36288</v>
      </c>
    </row>
    <row r="219" spans="2:15" x14ac:dyDescent="0.2">
      <c r="B219">
        <v>217</v>
      </c>
      <c r="C219" s="1">
        <v>43895</v>
      </c>
      <c r="D219">
        <v>6999895697</v>
      </c>
      <c r="E219" t="s">
        <v>14</v>
      </c>
      <c r="F219" t="s">
        <v>81</v>
      </c>
      <c r="G219" t="s">
        <v>94</v>
      </c>
      <c r="H219" t="s">
        <v>15</v>
      </c>
      <c r="I219" t="s">
        <v>16</v>
      </c>
      <c r="J219" t="s">
        <v>17</v>
      </c>
      <c r="K219" t="s">
        <v>71</v>
      </c>
      <c r="L219" t="s">
        <v>72</v>
      </c>
      <c r="M219" s="2">
        <v>98</v>
      </c>
      <c r="N219" s="2">
        <v>76</v>
      </c>
      <c r="O219" s="2">
        <f>BaseDeDatos!$M219*BaseDeDatos!$N219</f>
        <v>7448</v>
      </c>
    </row>
    <row r="220" spans="2:15" x14ac:dyDescent="0.2">
      <c r="B220">
        <v>218</v>
      </c>
      <c r="C220" s="1">
        <v>44026</v>
      </c>
      <c r="D220">
        <v>2931440223</v>
      </c>
      <c r="E220" t="s">
        <v>42</v>
      </c>
      <c r="F220" t="s">
        <v>91</v>
      </c>
      <c r="G220" t="s">
        <v>91</v>
      </c>
      <c r="H220" t="s">
        <v>43</v>
      </c>
      <c r="I220" t="s">
        <v>16</v>
      </c>
      <c r="K220" t="s">
        <v>26</v>
      </c>
      <c r="L220" t="s">
        <v>27</v>
      </c>
      <c r="M220" s="2">
        <v>128.79999999999998</v>
      </c>
      <c r="N220" s="2">
        <v>83</v>
      </c>
      <c r="O220" s="2">
        <f>BaseDeDatos!$M220*BaseDeDatos!$N220</f>
        <v>10690.399999999998</v>
      </c>
    </row>
    <row r="221" spans="2:15" x14ac:dyDescent="0.2">
      <c r="B221">
        <v>219</v>
      </c>
      <c r="C221" s="1">
        <v>43965</v>
      </c>
      <c r="D221">
        <v>6045555436</v>
      </c>
      <c r="E221" t="s">
        <v>50</v>
      </c>
      <c r="F221" t="s">
        <v>85</v>
      </c>
      <c r="G221" t="s">
        <v>83</v>
      </c>
      <c r="H221" t="s">
        <v>41</v>
      </c>
      <c r="I221" t="s">
        <v>25</v>
      </c>
      <c r="K221" t="s">
        <v>12</v>
      </c>
      <c r="L221" t="s">
        <v>13</v>
      </c>
      <c r="M221" s="2">
        <v>49</v>
      </c>
      <c r="N221" s="2">
        <v>91</v>
      </c>
      <c r="O221" s="2">
        <f>BaseDeDatos!$M221*BaseDeDatos!$N221</f>
        <v>4459</v>
      </c>
    </row>
    <row r="222" spans="2:15" x14ac:dyDescent="0.2">
      <c r="B222">
        <v>220</v>
      </c>
      <c r="C222" s="1">
        <v>44117</v>
      </c>
      <c r="D222">
        <v>4985084204</v>
      </c>
      <c r="E222" t="s">
        <v>50</v>
      </c>
      <c r="F222" t="s">
        <v>85</v>
      </c>
      <c r="G222" t="s">
        <v>83</v>
      </c>
      <c r="H222" t="s">
        <v>41</v>
      </c>
      <c r="I222" t="s">
        <v>25</v>
      </c>
      <c r="K222" t="s">
        <v>44</v>
      </c>
      <c r="L222" t="s">
        <v>11</v>
      </c>
      <c r="M222" s="2">
        <v>41.86</v>
      </c>
      <c r="N222" s="2">
        <v>64</v>
      </c>
      <c r="O222" s="2">
        <f>BaseDeDatos!$M222*BaseDeDatos!$N222</f>
        <v>2679.04</v>
      </c>
    </row>
    <row r="223" spans="2:15" x14ac:dyDescent="0.2">
      <c r="B223">
        <v>221</v>
      </c>
      <c r="C223" s="1">
        <v>44019</v>
      </c>
      <c r="D223">
        <v>8950774476</v>
      </c>
      <c r="E223" t="s">
        <v>51</v>
      </c>
      <c r="F223" t="s">
        <v>90</v>
      </c>
      <c r="G223" t="s">
        <v>98</v>
      </c>
      <c r="H223" t="s">
        <v>24</v>
      </c>
      <c r="K223" t="s">
        <v>21</v>
      </c>
      <c r="L223" t="s">
        <v>11</v>
      </c>
      <c r="M223" s="2">
        <v>252</v>
      </c>
      <c r="N223" s="2">
        <v>58</v>
      </c>
      <c r="O223" s="2">
        <f>BaseDeDatos!$M223*BaseDeDatos!$N223</f>
        <v>14616</v>
      </c>
    </row>
    <row r="224" spans="2:15" x14ac:dyDescent="0.2">
      <c r="B224">
        <v>222</v>
      </c>
      <c r="C224" s="1">
        <v>43977</v>
      </c>
      <c r="D224">
        <v>4091794218</v>
      </c>
      <c r="E224" t="s">
        <v>51</v>
      </c>
      <c r="F224" t="s">
        <v>90</v>
      </c>
      <c r="G224" t="s">
        <v>98</v>
      </c>
      <c r="H224" t="s">
        <v>24</v>
      </c>
      <c r="K224" t="s">
        <v>22</v>
      </c>
      <c r="L224" t="s">
        <v>11</v>
      </c>
      <c r="M224" s="2">
        <v>644</v>
      </c>
      <c r="N224" s="2">
        <v>97</v>
      </c>
      <c r="O224" s="2">
        <f>BaseDeDatos!$M224*BaseDeDatos!$N224</f>
        <v>62468</v>
      </c>
    </row>
    <row r="225" spans="2:15" x14ac:dyDescent="0.2">
      <c r="B225">
        <v>223</v>
      </c>
      <c r="C225" s="1">
        <v>44043</v>
      </c>
      <c r="D225">
        <v>2789876793</v>
      </c>
      <c r="E225" t="s">
        <v>51</v>
      </c>
      <c r="F225" t="s">
        <v>90</v>
      </c>
      <c r="G225" t="s">
        <v>98</v>
      </c>
      <c r="H225" t="s">
        <v>24</v>
      </c>
      <c r="K225" t="s">
        <v>44</v>
      </c>
      <c r="L225" t="s">
        <v>11</v>
      </c>
      <c r="M225" s="2">
        <v>41.86</v>
      </c>
      <c r="N225" s="2">
        <v>14</v>
      </c>
      <c r="O225" s="2">
        <f>BaseDeDatos!$M225*BaseDeDatos!$N225</f>
        <v>586.04</v>
      </c>
    </row>
    <row r="226" spans="2:15" x14ac:dyDescent="0.2">
      <c r="B226">
        <v>224</v>
      </c>
      <c r="C226" s="1">
        <v>43940</v>
      </c>
      <c r="D226">
        <v>4338385582</v>
      </c>
      <c r="E226" t="s">
        <v>40</v>
      </c>
      <c r="F226" t="s">
        <v>97</v>
      </c>
      <c r="G226" t="s">
        <v>88</v>
      </c>
      <c r="H226" t="s">
        <v>41</v>
      </c>
      <c r="I226" t="s">
        <v>25</v>
      </c>
      <c r="J226" t="s">
        <v>17</v>
      </c>
      <c r="K226" t="s">
        <v>34</v>
      </c>
      <c r="L226" t="s">
        <v>35</v>
      </c>
      <c r="M226" s="2">
        <v>135.1</v>
      </c>
      <c r="N226" s="2">
        <v>68</v>
      </c>
      <c r="O226" s="2">
        <f>BaseDeDatos!$M226*BaseDeDatos!$N226</f>
        <v>9186.7999999999993</v>
      </c>
    </row>
    <row r="227" spans="2:15" x14ac:dyDescent="0.2">
      <c r="B227">
        <v>225</v>
      </c>
      <c r="C227" s="1">
        <v>44008</v>
      </c>
      <c r="D227">
        <v>9159410824</v>
      </c>
      <c r="E227" t="s">
        <v>40</v>
      </c>
      <c r="F227" t="s">
        <v>97</v>
      </c>
      <c r="G227" t="s">
        <v>88</v>
      </c>
      <c r="H227" t="s">
        <v>41</v>
      </c>
      <c r="I227" t="s">
        <v>25</v>
      </c>
      <c r="J227" t="s">
        <v>17</v>
      </c>
      <c r="K227" t="s">
        <v>52</v>
      </c>
      <c r="L227" t="s">
        <v>53</v>
      </c>
      <c r="M227" s="2">
        <v>257.59999999999997</v>
      </c>
      <c r="N227" s="2">
        <v>32</v>
      </c>
      <c r="O227" s="2">
        <f>BaseDeDatos!$M227*BaseDeDatos!$N227</f>
        <v>8243.1999999999989</v>
      </c>
    </row>
    <row r="228" spans="2:15" x14ac:dyDescent="0.2">
      <c r="B228">
        <v>226</v>
      </c>
      <c r="C228" s="1">
        <v>44168</v>
      </c>
      <c r="D228">
        <v>6562657766</v>
      </c>
      <c r="E228" t="s">
        <v>54</v>
      </c>
      <c r="F228" t="s">
        <v>89</v>
      </c>
      <c r="G228" t="s">
        <v>84</v>
      </c>
      <c r="H228" t="s">
        <v>55</v>
      </c>
      <c r="I228" t="s">
        <v>16</v>
      </c>
      <c r="J228" t="s">
        <v>9</v>
      </c>
      <c r="K228" t="s">
        <v>56</v>
      </c>
      <c r="L228" t="s">
        <v>57</v>
      </c>
      <c r="M228" s="2">
        <v>273</v>
      </c>
      <c r="N228" s="2">
        <v>48</v>
      </c>
      <c r="O228" s="2">
        <f>BaseDeDatos!$M228*BaseDeDatos!$N228</f>
        <v>13104</v>
      </c>
    </row>
    <row r="229" spans="2:15" x14ac:dyDescent="0.2">
      <c r="B229">
        <v>227</v>
      </c>
      <c r="C229" s="1">
        <v>44177</v>
      </c>
      <c r="D229">
        <v>4160634865</v>
      </c>
      <c r="E229" t="s">
        <v>54</v>
      </c>
      <c r="F229" t="s">
        <v>89</v>
      </c>
      <c r="G229" t="s">
        <v>84</v>
      </c>
      <c r="H229" t="s">
        <v>55</v>
      </c>
      <c r="I229" t="s">
        <v>16</v>
      </c>
      <c r="J229" t="s">
        <v>9</v>
      </c>
      <c r="K229" t="s">
        <v>58</v>
      </c>
      <c r="L229" t="s">
        <v>59</v>
      </c>
      <c r="M229" s="2">
        <v>487.19999999999993</v>
      </c>
      <c r="N229" s="2">
        <v>57</v>
      </c>
      <c r="O229" s="2">
        <f>BaseDeDatos!$M229*BaseDeDatos!$N229</f>
        <v>27770.399999999998</v>
      </c>
    </row>
    <row r="230" spans="2:15" x14ac:dyDescent="0.2">
      <c r="B230">
        <v>228</v>
      </c>
      <c r="C230" s="1">
        <v>43864</v>
      </c>
      <c r="D230">
        <v>142416687</v>
      </c>
      <c r="E230" t="s">
        <v>36</v>
      </c>
      <c r="F230" t="s">
        <v>92</v>
      </c>
      <c r="G230" t="s">
        <v>99</v>
      </c>
      <c r="H230" t="s">
        <v>37</v>
      </c>
      <c r="I230" t="s">
        <v>8</v>
      </c>
      <c r="J230" t="s">
        <v>17</v>
      </c>
      <c r="K230" t="s">
        <v>10</v>
      </c>
      <c r="L230" t="s">
        <v>11</v>
      </c>
      <c r="M230" s="2">
        <v>196</v>
      </c>
      <c r="N230" s="2">
        <v>67</v>
      </c>
      <c r="O230" s="2">
        <f>BaseDeDatos!$M230*BaseDeDatos!$N230</f>
        <v>13132</v>
      </c>
    </row>
    <row r="231" spans="2:15" x14ac:dyDescent="0.2">
      <c r="B231">
        <v>229</v>
      </c>
      <c r="C231" s="1">
        <v>43887</v>
      </c>
      <c r="D231">
        <v>6114991349</v>
      </c>
      <c r="E231" t="s">
        <v>23</v>
      </c>
      <c r="F231" t="s">
        <v>86</v>
      </c>
      <c r="G231" t="s">
        <v>82</v>
      </c>
      <c r="H231" t="s">
        <v>24</v>
      </c>
      <c r="I231" t="s">
        <v>8</v>
      </c>
      <c r="J231" t="s">
        <v>9</v>
      </c>
      <c r="K231" t="s">
        <v>38</v>
      </c>
      <c r="L231" t="s">
        <v>39</v>
      </c>
      <c r="M231" s="2">
        <v>560</v>
      </c>
      <c r="N231" s="2">
        <v>48</v>
      </c>
      <c r="O231" s="2">
        <f>BaseDeDatos!$M231*BaseDeDatos!$N231</f>
        <v>26880</v>
      </c>
    </row>
    <row r="232" spans="2:15" x14ac:dyDescent="0.2">
      <c r="B232">
        <v>230</v>
      </c>
      <c r="C232" s="1">
        <v>43925</v>
      </c>
      <c r="D232">
        <v>6472352060</v>
      </c>
      <c r="E232" t="s">
        <v>23</v>
      </c>
      <c r="F232" t="s">
        <v>86</v>
      </c>
      <c r="G232" t="s">
        <v>82</v>
      </c>
      <c r="H232" t="s">
        <v>24</v>
      </c>
      <c r="I232" t="s">
        <v>8</v>
      </c>
      <c r="J232" t="s">
        <v>9</v>
      </c>
      <c r="K232" t="s">
        <v>26</v>
      </c>
      <c r="L232" t="s">
        <v>27</v>
      </c>
      <c r="M232" s="2">
        <v>128.79999999999998</v>
      </c>
      <c r="N232" s="2">
        <v>77</v>
      </c>
      <c r="O232" s="2">
        <f>BaseDeDatos!$M232*BaseDeDatos!$N232</f>
        <v>9917.5999999999985</v>
      </c>
    </row>
    <row r="233" spans="2:15" x14ac:dyDescent="0.2">
      <c r="B233">
        <v>231</v>
      </c>
      <c r="C233" s="1">
        <v>43942</v>
      </c>
      <c r="D233">
        <v>5399077795</v>
      </c>
      <c r="E233" t="s">
        <v>62</v>
      </c>
      <c r="F233" t="s">
        <v>91</v>
      </c>
      <c r="G233" t="s">
        <v>91</v>
      </c>
      <c r="H233" t="s">
        <v>43</v>
      </c>
      <c r="I233" t="s">
        <v>16</v>
      </c>
      <c r="J233" t="s">
        <v>33</v>
      </c>
      <c r="K233" t="s">
        <v>67</v>
      </c>
      <c r="L233" t="s">
        <v>27</v>
      </c>
      <c r="M233" s="2">
        <v>140</v>
      </c>
      <c r="N233" s="2">
        <v>94</v>
      </c>
      <c r="O233" s="2">
        <f>BaseDeDatos!$M233*BaseDeDatos!$N233</f>
        <v>13160</v>
      </c>
    </row>
    <row r="234" spans="2:15" x14ac:dyDescent="0.2">
      <c r="B234">
        <v>232</v>
      </c>
      <c r="C234" s="1">
        <v>44079</v>
      </c>
      <c r="D234">
        <v>6275645168</v>
      </c>
      <c r="E234" t="s">
        <v>63</v>
      </c>
      <c r="F234" t="s">
        <v>85</v>
      </c>
      <c r="G234" t="s">
        <v>83</v>
      </c>
      <c r="H234" t="s">
        <v>41</v>
      </c>
      <c r="I234" t="s">
        <v>25</v>
      </c>
      <c r="J234" t="s">
        <v>17</v>
      </c>
      <c r="K234" t="s">
        <v>68</v>
      </c>
      <c r="L234" t="s">
        <v>69</v>
      </c>
      <c r="M234" s="2">
        <v>298.90000000000003</v>
      </c>
      <c r="N234" s="2">
        <v>54</v>
      </c>
      <c r="O234" s="2">
        <f>BaseDeDatos!$M234*BaseDeDatos!$N234</f>
        <v>16140.600000000002</v>
      </c>
    </row>
    <row r="235" spans="2:15" x14ac:dyDescent="0.2">
      <c r="B235">
        <v>233</v>
      </c>
      <c r="C235" s="1">
        <v>43882</v>
      </c>
      <c r="D235">
        <v>597069969</v>
      </c>
      <c r="E235" t="s">
        <v>63</v>
      </c>
      <c r="F235" t="s">
        <v>85</v>
      </c>
      <c r="G235" t="s">
        <v>83</v>
      </c>
      <c r="H235" t="s">
        <v>41</v>
      </c>
      <c r="I235" t="s">
        <v>25</v>
      </c>
      <c r="J235" t="s">
        <v>17</v>
      </c>
      <c r="K235" t="s">
        <v>34</v>
      </c>
      <c r="L235" t="s">
        <v>35</v>
      </c>
      <c r="M235" s="2">
        <v>135.1</v>
      </c>
      <c r="N235" s="2">
        <v>43</v>
      </c>
      <c r="O235" s="2">
        <f>BaseDeDatos!$M235*BaseDeDatos!$N235</f>
        <v>5809.3</v>
      </c>
    </row>
    <row r="236" spans="2:15" x14ac:dyDescent="0.2">
      <c r="B236">
        <v>234</v>
      </c>
      <c r="C236" s="1">
        <v>44174</v>
      </c>
      <c r="D236">
        <v>1323169656</v>
      </c>
      <c r="E236" t="s">
        <v>63</v>
      </c>
      <c r="F236" t="s">
        <v>85</v>
      </c>
      <c r="G236" t="s">
        <v>83</v>
      </c>
      <c r="H236" t="s">
        <v>41</v>
      </c>
      <c r="I236" t="s">
        <v>25</v>
      </c>
      <c r="J236" t="s">
        <v>17</v>
      </c>
      <c r="K236" t="s">
        <v>52</v>
      </c>
      <c r="L236" t="s">
        <v>53</v>
      </c>
      <c r="M236" s="2">
        <v>257.59999999999997</v>
      </c>
      <c r="N236" s="2">
        <v>71</v>
      </c>
      <c r="O236" s="2">
        <f>BaseDeDatos!$M236*BaseDeDatos!$N236</f>
        <v>18289.599999999999</v>
      </c>
    </row>
    <row r="237" spans="2:15" x14ac:dyDescent="0.2">
      <c r="B237">
        <v>235</v>
      </c>
      <c r="C237" s="1">
        <v>44142</v>
      </c>
      <c r="D237">
        <v>2932971142</v>
      </c>
      <c r="E237" t="s">
        <v>28</v>
      </c>
      <c r="F237" t="s">
        <v>89</v>
      </c>
      <c r="G237" t="s">
        <v>84</v>
      </c>
      <c r="H237" t="s">
        <v>29</v>
      </c>
      <c r="I237" t="s">
        <v>8</v>
      </c>
      <c r="J237" t="s">
        <v>9</v>
      </c>
      <c r="K237" t="s">
        <v>10</v>
      </c>
      <c r="L237" t="s">
        <v>11</v>
      </c>
      <c r="M237" s="2">
        <v>196</v>
      </c>
      <c r="N237" s="2">
        <v>50</v>
      </c>
      <c r="O237" s="2">
        <f>BaseDeDatos!$M237*BaseDeDatos!$N237</f>
        <v>9800</v>
      </c>
    </row>
    <row r="238" spans="2:15" x14ac:dyDescent="0.2">
      <c r="B238">
        <v>236</v>
      </c>
      <c r="C238" s="1">
        <v>44152</v>
      </c>
      <c r="D238">
        <v>3634141900</v>
      </c>
      <c r="E238" t="s">
        <v>36</v>
      </c>
      <c r="F238" t="s">
        <v>92</v>
      </c>
      <c r="G238" t="s">
        <v>99</v>
      </c>
      <c r="H238" t="s">
        <v>37</v>
      </c>
      <c r="I238" t="s">
        <v>25</v>
      </c>
      <c r="J238" t="s">
        <v>9</v>
      </c>
      <c r="K238" t="s">
        <v>30</v>
      </c>
      <c r="L238" t="s">
        <v>31</v>
      </c>
      <c r="M238" s="2">
        <v>178.5</v>
      </c>
      <c r="N238" s="2">
        <v>96</v>
      </c>
      <c r="O238" s="2">
        <f>BaseDeDatos!$M238*BaseDeDatos!$N238</f>
        <v>17136</v>
      </c>
    </row>
    <row r="239" spans="2:15" x14ac:dyDescent="0.2">
      <c r="B239">
        <v>237</v>
      </c>
      <c r="C239" s="1">
        <v>43926</v>
      </c>
      <c r="D239">
        <v>8872627168</v>
      </c>
      <c r="E239" t="s">
        <v>14</v>
      </c>
      <c r="F239" t="s">
        <v>81</v>
      </c>
      <c r="G239" t="s">
        <v>94</v>
      </c>
      <c r="H239" t="s">
        <v>15</v>
      </c>
      <c r="I239" t="s">
        <v>16</v>
      </c>
      <c r="J239" t="s">
        <v>17</v>
      </c>
      <c r="K239" t="s">
        <v>70</v>
      </c>
      <c r="L239" t="s">
        <v>47</v>
      </c>
      <c r="M239" s="2">
        <v>1134</v>
      </c>
      <c r="N239" s="2">
        <v>54</v>
      </c>
      <c r="O239" s="2">
        <f>BaseDeDatos!$M239*BaseDeDatos!$N239</f>
        <v>61236</v>
      </c>
    </row>
    <row r="240" spans="2:15" x14ac:dyDescent="0.2">
      <c r="B240">
        <v>238</v>
      </c>
      <c r="C240" s="1">
        <v>43849</v>
      </c>
      <c r="D240">
        <v>5571010485</v>
      </c>
      <c r="E240" t="s">
        <v>14</v>
      </c>
      <c r="F240" t="s">
        <v>81</v>
      </c>
      <c r="G240" t="s">
        <v>94</v>
      </c>
      <c r="H240" t="s">
        <v>15</v>
      </c>
      <c r="I240" t="s">
        <v>16</v>
      </c>
      <c r="J240" t="s">
        <v>17</v>
      </c>
      <c r="K240" t="s">
        <v>71</v>
      </c>
      <c r="L240" t="s">
        <v>72</v>
      </c>
      <c r="M240" s="2">
        <v>98</v>
      </c>
      <c r="N240" s="2">
        <v>39</v>
      </c>
      <c r="O240" s="2">
        <f>BaseDeDatos!$M240*BaseDeDatos!$N240</f>
        <v>3822</v>
      </c>
    </row>
    <row r="241" spans="2:15" x14ac:dyDescent="0.2">
      <c r="B241">
        <v>239</v>
      </c>
      <c r="C241" s="1">
        <v>43976</v>
      </c>
      <c r="D241">
        <v>7703467924</v>
      </c>
      <c r="E241" t="s">
        <v>23</v>
      </c>
      <c r="F241" t="s">
        <v>86</v>
      </c>
      <c r="G241" t="s">
        <v>82</v>
      </c>
      <c r="H241" t="s">
        <v>24</v>
      </c>
      <c r="I241" t="s">
        <v>25</v>
      </c>
      <c r="J241" t="s">
        <v>17</v>
      </c>
      <c r="K241" t="s">
        <v>58</v>
      </c>
      <c r="L241" t="s">
        <v>59</v>
      </c>
      <c r="M241" s="2">
        <v>487.19999999999993</v>
      </c>
      <c r="N241" s="2">
        <v>63</v>
      </c>
      <c r="O241" s="2">
        <f>BaseDeDatos!$M241*BaseDeDatos!$N241</f>
        <v>30693.599999999995</v>
      </c>
    </row>
    <row r="242" spans="2:15" x14ac:dyDescent="0.2">
      <c r="B242">
        <v>240</v>
      </c>
      <c r="C242" s="1">
        <v>43844</v>
      </c>
      <c r="D242">
        <v>7747820326</v>
      </c>
      <c r="E242" t="s">
        <v>32</v>
      </c>
      <c r="F242" t="s">
        <v>93</v>
      </c>
      <c r="G242" t="s">
        <v>96</v>
      </c>
      <c r="H242" t="s">
        <v>7</v>
      </c>
      <c r="I242" t="s">
        <v>8</v>
      </c>
      <c r="J242" t="s">
        <v>33</v>
      </c>
      <c r="K242" t="s">
        <v>60</v>
      </c>
      <c r="L242" t="s">
        <v>49</v>
      </c>
      <c r="M242" s="2">
        <v>140</v>
      </c>
      <c r="N242" s="2">
        <v>71</v>
      </c>
      <c r="O242" s="2">
        <f>BaseDeDatos!$M242*BaseDeDatos!$N242</f>
        <v>9940</v>
      </c>
    </row>
    <row r="243" spans="2:15" x14ac:dyDescent="0.2">
      <c r="B243">
        <v>241</v>
      </c>
      <c r="C243" s="1">
        <v>43858</v>
      </c>
      <c r="D243">
        <v>5769101754</v>
      </c>
      <c r="E243" t="s">
        <v>32</v>
      </c>
      <c r="F243" t="s">
        <v>93</v>
      </c>
      <c r="G243" t="s">
        <v>96</v>
      </c>
      <c r="H243" t="s">
        <v>7</v>
      </c>
      <c r="I243" t="s">
        <v>8</v>
      </c>
      <c r="J243" t="s">
        <v>33</v>
      </c>
      <c r="K243" t="s">
        <v>38</v>
      </c>
      <c r="L243" t="s">
        <v>39</v>
      </c>
      <c r="M243" s="2">
        <v>560</v>
      </c>
      <c r="N243" s="2">
        <v>88</v>
      </c>
      <c r="O243" s="2">
        <f>BaseDeDatos!$M243*BaseDeDatos!$N243</f>
        <v>49280</v>
      </c>
    </row>
    <row r="244" spans="2:15" x14ac:dyDescent="0.2">
      <c r="B244">
        <v>242</v>
      </c>
      <c r="C244" s="1">
        <v>43891</v>
      </c>
      <c r="D244">
        <v>7427615835</v>
      </c>
      <c r="E244" t="s">
        <v>42</v>
      </c>
      <c r="F244" t="s">
        <v>91</v>
      </c>
      <c r="G244" t="s">
        <v>91</v>
      </c>
      <c r="H244" t="s">
        <v>43</v>
      </c>
      <c r="I244" t="s">
        <v>8</v>
      </c>
      <c r="J244" t="s">
        <v>17</v>
      </c>
      <c r="K244" t="s">
        <v>61</v>
      </c>
      <c r="L244" t="s">
        <v>13</v>
      </c>
      <c r="M244" s="2">
        <v>140</v>
      </c>
      <c r="N244" s="2">
        <v>59</v>
      </c>
      <c r="O244" s="2">
        <f>BaseDeDatos!$M244*BaseDeDatos!$N244</f>
        <v>8260</v>
      </c>
    </row>
    <row r="245" spans="2:15" x14ac:dyDescent="0.2">
      <c r="B245">
        <v>243</v>
      </c>
      <c r="C245" s="1">
        <v>43984</v>
      </c>
      <c r="D245">
        <v>242336558</v>
      </c>
      <c r="E245" t="s">
        <v>36</v>
      </c>
      <c r="F245" t="s">
        <v>92</v>
      </c>
      <c r="G245" t="s">
        <v>99</v>
      </c>
      <c r="H245" t="s">
        <v>37</v>
      </c>
      <c r="I245" t="s">
        <v>8</v>
      </c>
      <c r="J245" t="s">
        <v>17</v>
      </c>
      <c r="K245" t="s">
        <v>38</v>
      </c>
      <c r="L245" t="s">
        <v>39</v>
      </c>
      <c r="M245" s="2">
        <v>560</v>
      </c>
      <c r="N245" s="2">
        <v>94</v>
      </c>
      <c r="O245" s="2">
        <f>BaseDeDatos!$M245*BaseDeDatos!$N245</f>
        <v>52640</v>
      </c>
    </row>
    <row r="246" spans="2:15" x14ac:dyDescent="0.2">
      <c r="B246">
        <v>244</v>
      </c>
      <c r="C246" s="1">
        <v>44098</v>
      </c>
      <c r="D246">
        <v>2520819737</v>
      </c>
      <c r="E246" t="s">
        <v>40</v>
      </c>
      <c r="F246" t="s">
        <v>97</v>
      </c>
      <c r="G246" t="s">
        <v>88</v>
      </c>
      <c r="H246" t="s">
        <v>41</v>
      </c>
      <c r="I246" t="s">
        <v>25</v>
      </c>
      <c r="J246" t="s">
        <v>9</v>
      </c>
      <c r="K246" t="s">
        <v>22</v>
      </c>
      <c r="L246" t="s">
        <v>11</v>
      </c>
      <c r="M246" s="2">
        <v>644</v>
      </c>
      <c r="N246" s="2">
        <v>86</v>
      </c>
      <c r="O246" s="2">
        <f>BaseDeDatos!$M246*BaseDeDatos!$N246</f>
        <v>55384</v>
      </c>
    </row>
    <row r="247" spans="2:15" x14ac:dyDescent="0.2">
      <c r="B247">
        <v>245</v>
      </c>
      <c r="C247" s="1">
        <v>43988</v>
      </c>
      <c r="D247">
        <v>8828389188</v>
      </c>
      <c r="E247" t="s">
        <v>23</v>
      </c>
      <c r="F247" t="s">
        <v>86</v>
      </c>
      <c r="G247" t="s">
        <v>82</v>
      </c>
      <c r="H247" t="s">
        <v>24</v>
      </c>
      <c r="I247" t="s">
        <v>25</v>
      </c>
      <c r="J247" t="s">
        <v>9</v>
      </c>
      <c r="K247" t="s">
        <v>30</v>
      </c>
      <c r="L247" t="s">
        <v>31</v>
      </c>
      <c r="M247" s="2">
        <v>178.5</v>
      </c>
      <c r="N247" s="2">
        <v>61</v>
      </c>
      <c r="O247" s="2">
        <f>BaseDeDatos!$M247*BaseDeDatos!$N247</f>
        <v>10888.5</v>
      </c>
    </row>
    <row r="248" spans="2:15" x14ac:dyDescent="0.2">
      <c r="B248">
        <v>246</v>
      </c>
      <c r="C248" s="1">
        <v>44095</v>
      </c>
      <c r="D248">
        <v>164422904</v>
      </c>
      <c r="E248" t="s">
        <v>42</v>
      </c>
      <c r="F248" t="s">
        <v>91</v>
      </c>
      <c r="G248" t="s">
        <v>91</v>
      </c>
      <c r="H248" t="s">
        <v>43</v>
      </c>
      <c r="I248" t="s">
        <v>8</v>
      </c>
      <c r="J248" t="s">
        <v>17</v>
      </c>
      <c r="K248" t="s">
        <v>44</v>
      </c>
      <c r="L248" t="s">
        <v>11</v>
      </c>
      <c r="M248" s="2">
        <v>41.86</v>
      </c>
      <c r="N248" s="2">
        <v>32</v>
      </c>
      <c r="O248" s="2">
        <f>BaseDeDatos!$M248*BaseDeDatos!$N248</f>
        <v>1339.52</v>
      </c>
    </row>
    <row r="249" spans="2:15" x14ac:dyDescent="0.2">
      <c r="B249">
        <v>247</v>
      </c>
      <c r="C249" s="1">
        <v>43870</v>
      </c>
      <c r="D249">
        <v>7991995786</v>
      </c>
      <c r="E249" t="s">
        <v>45</v>
      </c>
      <c r="F249" t="s">
        <v>87</v>
      </c>
      <c r="G249" t="s">
        <v>87</v>
      </c>
      <c r="H249" t="s">
        <v>24</v>
      </c>
      <c r="K249" t="s">
        <v>22</v>
      </c>
      <c r="L249" t="s">
        <v>11</v>
      </c>
      <c r="M249" s="2">
        <v>644</v>
      </c>
      <c r="N249" s="2">
        <v>62</v>
      </c>
      <c r="O249" s="2">
        <f>BaseDeDatos!$M249*BaseDeDatos!$N249</f>
        <v>39928</v>
      </c>
    </row>
    <row r="250" spans="2:15" x14ac:dyDescent="0.2">
      <c r="B250">
        <v>248</v>
      </c>
      <c r="C250" s="1">
        <v>44113</v>
      </c>
      <c r="D250">
        <v>4149364306</v>
      </c>
      <c r="E250" t="s">
        <v>42</v>
      </c>
      <c r="F250" t="s">
        <v>91</v>
      </c>
      <c r="G250" t="s">
        <v>91</v>
      </c>
      <c r="H250" t="s">
        <v>43</v>
      </c>
      <c r="I250" t="s">
        <v>16</v>
      </c>
      <c r="K250" t="s">
        <v>46</v>
      </c>
      <c r="L250" t="s">
        <v>47</v>
      </c>
      <c r="M250" s="2">
        <v>350</v>
      </c>
      <c r="N250" s="2">
        <v>60</v>
      </c>
      <c r="O250" s="2">
        <f>BaseDeDatos!$M250*BaseDeDatos!$N250</f>
        <v>21000</v>
      </c>
    </row>
    <row r="251" spans="2:15" x14ac:dyDescent="0.2">
      <c r="B251">
        <v>249</v>
      </c>
      <c r="C251" s="1">
        <v>44191</v>
      </c>
      <c r="D251">
        <v>6397472642</v>
      </c>
      <c r="E251" t="s">
        <v>42</v>
      </c>
      <c r="F251" t="s">
        <v>91</v>
      </c>
      <c r="G251" t="s">
        <v>91</v>
      </c>
      <c r="H251" t="s">
        <v>43</v>
      </c>
      <c r="I251" t="s">
        <v>16</v>
      </c>
      <c r="K251" t="s">
        <v>48</v>
      </c>
      <c r="L251" t="s">
        <v>49</v>
      </c>
      <c r="M251" s="2">
        <v>308</v>
      </c>
      <c r="N251" s="2">
        <v>51</v>
      </c>
      <c r="O251" s="2">
        <f>BaseDeDatos!$M251*BaseDeDatos!$N251</f>
        <v>15708</v>
      </c>
    </row>
    <row r="252" spans="2:15" x14ac:dyDescent="0.2">
      <c r="B252">
        <v>250</v>
      </c>
      <c r="C252" s="1">
        <v>43831</v>
      </c>
      <c r="D252">
        <v>1168651383</v>
      </c>
      <c r="E252" t="s">
        <v>42</v>
      </c>
      <c r="F252" t="s">
        <v>91</v>
      </c>
      <c r="G252" t="s">
        <v>91</v>
      </c>
      <c r="H252" t="s">
        <v>43</v>
      </c>
      <c r="I252" t="s">
        <v>16</v>
      </c>
      <c r="K252" t="s">
        <v>26</v>
      </c>
      <c r="L252" t="s">
        <v>27</v>
      </c>
      <c r="M252" s="2">
        <v>128.79999999999998</v>
      </c>
      <c r="N252" s="2">
        <v>49</v>
      </c>
      <c r="O252" s="2">
        <f>BaseDeDatos!$M252*BaseDeDatos!$N252</f>
        <v>6311.1999999999989</v>
      </c>
    </row>
    <row r="253" spans="2:15" x14ac:dyDescent="0.2">
      <c r="B253">
        <v>251</v>
      </c>
      <c r="C253" s="1">
        <v>43877</v>
      </c>
      <c r="D253">
        <v>1309311215</v>
      </c>
      <c r="E253" t="s">
        <v>50</v>
      </c>
      <c r="F253" t="s">
        <v>85</v>
      </c>
      <c r="G253" t="s">
        <v>83</v>
      </c>
      <c r="H253" t="s">
        <v>41</v>
      </c>
      <c r="I253" t="s">
        <v>25</v>
      </c>
      <c r="K253" t="s">
        <v>12</v>
      </c>
      <c r="L253" t="s">
        <v>13</v>
      </c>
      <c r="M253" s="2">
        <v>49</v>
      </c>
      <c r="N253" s="2">
        <v>20</v>
      </c>
      <c r="O253" s="2">
        <f>BaseDeDatos!$M253*BaseDeDatos!$N253</f>
        <v>980</v>
      </c>
    </row>
    <row r="254" spans="2:15" x14ac:dyDescent="0.2">
      <c r="B254">
        <v>252</v>
      </c>
      <c r="C254" s="1">
        <v>44000</v>
      </c>
      <c r="D254">
        <v>4552083877</v>
      </c>
      <c r="E254" t="s">
        <v>50</v>
      </c>
      <c r="F254" t="s">
        <v>85</v>
      </c>
      <c r="G254" t="s">
        <v>83</v>
      </c>
      <c r="H254" t="s">
        <v>41</v>
      </c>
      <c r="I254" t="s">
        <v>25</v>
      </c>
      <c r="K254" t="s">
        <v>44</v>
      </c>
      <c r="L254" t="s">
        <v>11</v>
      </c>
      <c r="M254" s="2">
        <v>41.86</v>
      </c>
      <c r="N254" s="2">
        <v>49</v>
      </c>
      <c r="O254" s="2">
        <f>BaseDeDatos!$M254*BaseDeDatos!$N254</f>
        <v>2051.14</v>
      </c>
    </row>
    <row r="255" spans="2:15" x14ac:dyDescent="0.2">
      <c r="B255">
        <v>253</v>
      </c>
      <c r="C255" s="1">
        <v>43906</v>
      </c>
      <c r="D255">
        <v>6119453494</v>
      </c>
      <c r="E255" t="s">
        <v>51</v>
      </c>
      <c r="F255" t="s">
        <v>90</v>
      </c>
      <c r="G255" t="s">
        <v>98</v>
      </c>
      <c r="H255" t="s">
        <v>24</v>
      </c>
      <c r="K255" t="s">
        <v>21</v>
      </c>
      <c r="L255" t="s">
        <v>11</v>
      </c>
      <c r="M255" s="2">
        <v>252</v>
      </c>
      <c r="N255" s="2">
        <v>22</v>
      </c>
      <c r="O255" s="2">
        <f>BaseDeDatos!$M255*BaseDeDatos!$N255</f>
        <v>5544</v>
      </c>
    </row>
    <row r="256" spans="2:15" x14ac:dyDescent="0.2">
      <c r="B256">
        <v>254</v>
      </c>
      <c r="C256" s="1">
        <v>43855</v>
      </c>
      <c r="D256">
        <v>8815781249</v>
      </c>
      <c r="E256" t="s">
        <v>51</v>
      </c>
      <c r="F256" t="s">
        <v>90</v>
      </c>
      <c r="G256" t="s">
        <v>98</v>
      </c>
      <c r="H256" t="s">
        <v>24</v>
      </c>
      <c r="K256" t="s">
        <v>22</v>
      </c>
      <c r="L256" t="s">
        <v>11</v>
      </c>
      <c r="M256" s="2">
        <v>644</v>
      </c>
      <c r="N256" s="2">
        <v>73</v>
      </c>
      <c r="O256" s="2">
        <f>BaseDeDatos!$M256*BaseDeDatos!$N256</f>
        <v>47012</v>
      </c>
    </row>
    <row r="257" spans="2:15" x14ac:dyDescent="0.2">
      <c r="B257">
        <v>255</v>
      </c>
      <c r="C257" s="1">
        <v>43984</v>
      </c>
      <c r="D257">
        <v>5308869510</v>
      </c>
      <c r="E257" t="s">
        <v>51</v>
      </c>
      <c r="F257" t="s">
        <v>90</v>
      </c>
      <c r="G257" t="s">
        <v>98</v>
      </c>
      <c r="H257" t="s">
        <v>24</v>
      </c>
      <c r="K257" t="s">
        <v>44</v>
      </c>
      <c r="L257" t="s">
        <v>11</v>
      </c>
      <c r="M257" s="2">
        <v>41.86</v>
      </c>
      <c r="N257" s="2">
        <v>85</v>
      </c>
      <c r="O257" s="2">
        <f>BaseDeDatos!$M257*BaseDeDatos!$N257</f>
        <v>3558.1</v>
      </c>
    </row>
    <row r="258" spans="2:15" x14ac:dyDescent="0.2">
      <c r="B258">
        <v>256</v>
      </c>
      <c r="C258" s="1">
        <v>44143</v>
      </c>
      <c r="D258">
        <v>9623390930</v>
      </c>
      <c r="E258" t="s">
        <v>40</v>
      </c>
      <c r="F258" t="s">
        <v>97</v>
      </c>
      <c r="G258" t="s">
        <v>88</v>
      </c>
      <c r="H258" t="s">
        <v>41</v>
      </c>
      <c r="I258" t="s">
        <v>25</v>
      </c>
      <c r="J258" t="s">
        <v>17</v>
      </c>
      <c r="K258" t="s">
        <v>34</v>
      </c>
      <c r="L258" t="s">
        <v>35</v>
      </c>
      <c r="M258" s="2">
        <v>135.1</v>
      </c>
      <c r="N258" s="2">
        <v>44</v>
      </c>
      <c r="O258" s="2">
        <f>BaseDeDatos!$M258*BaseDeDatos!$N258</f>
        <v>5944.4</v>
      </c>
    </row>
    <row r="259" spans="2:15" x14ac:dyDescent="0.2">
      <c r="B259">
        <v>257</v>
      </c>
      <c r="C259" s="1">
        <v>43858</v>
      </c>
      <c r="D259">
        <v>9925453816</v>
      </c>
      <c r="E259" t="s">
        <v>40</v>
      </c>
      <c r="F259" t="s">
        <v>97</v>
      </c>
      <c r="G259" t="s">
        <v>88</v>
      </c>
      <c r="H259" t="s">
        <v>41</v>
      </c>
      <c r="I259" t="s">
        <v>25</v>
      </c>
      <c r="J259" t="s">
        <v>17</v>
      </c>
      <c r="K259" t="s">
        <v>52</v>
      </c>
      <c r="L259" t="s">
        <v>53</v>
      </c>
      <c r="M259" s="2">
        <v>257.59999999999997</v>
      </c>
      <c r="N259" s="2">
        <v>24</v>
      </c>
      <c r="O259" s="2">
        <f>BaseDeDatos!$M259*BaseDeDatos!$N259</f>
        <v>6182.4</v>
      </c>
    </row>
    <row r="260" spans="2:15" x14ac:dyDescent="0.2">
      <c r="B260">
        <v>258</v>
      </c>
      <c r="C260" s="1">
        <v>44168</v>
      </c>
      <c r="D260">
        <v>6948053333</v>
      </c>
      <c r="E260" t="s">
        <v>54</v>
      </c>
      <c r="F260" t="s">
        <v>89</v>
      </c>
      <c r="G260" t="s">
        <v>84</v>
      </c>
      <c r="H260" t="s">
        <v>55</v>
      </c>
      <c r="I260" t="s">
        <v>16</v>
      </c>
      <c r="J260" t="s">
        <v>9</v>
      </c>
      <c r="K260" t="s">
        <v>56</v>
      </c>
      <c r="L260" t="s">
        <v>57</v>
      </c>
      <c r="M260" s="2">
        <v>273</v>
      </c>
      <c r="N260" s="2">
        <v>64</v>
      </c>
      <c r="O260" s="2">
        <f>BaseDeDatos!$M260*BaseDeDatos!$N260</f>
        <v>17472</v>
      </c>
    </row>
    <row r="261" spans="2:15" x14ac:dyDescent="0.2">
      <c r="B261">
        <v>259</v>
      </c>
      <c r="C261" s="1">
        <v>44038</v>
      </c>
      <c r="D261">
        <v>2060963898</v>
      </c>
      <c r="E261" t="s">
        <v>54</v>
      </c>
      <c r="F261" t="s">
        <v>89</v>
      </c>
      <c r="G261" t="s">
        <v>84</v>
      </c>
      <c r="H261" t="s">
        <v>55</v>
      </c>
      <c r="I261" t="s">
        <v>16</v>
      </c>
      <c r="J261" t="s">
        <v>9</v>
      </c>
      <c r="K261" t="s">
        <v>58</v>
      </c>
      <c r="L261" t="s">
        <v>59</v>
      </c>
      <c r="M261" s="2">
        <v>487.19999999999993</v>
      </c>
      <c r="N261" s="2">
        <v>70</v>
      </c>
      <c r="O261" s="2">
        <f>BaseDeDatos!$M261*BaseDeDatos!$N261</f>
        <v>34103.999999999993</v>
      </c>
    </row>
    <row r="262" spans="2:15" x14ac:dyDescent="0.2">
      <c r="B262">
        <v>260</v>
      </c>
      <c r="C262" s="1">
        <v>44142</v>
      </c>
      <c r="D262">
        <v>2582781913</v>
      </c>
      <c r="E262" t="s">
        <v>36</v>
      </c>
      <c r="F262" t="s">
        <v>92</v>
      </c>
      <c r="G262" t="s">
        <v>99</v>
      </c>
      <c r="H262" t="s">
        <v>37</v>
      </c>
      <c r="I262" t="s">
        <v>8</v>
      </c>
      <c r="J262" t="s">
        <v>17</v>
      </c>
      <c r="K262" t="s">
        <v>10</v>
      </c>
      <c r="L262" t="s">
        <v>11</v>
      </c>
      <c r="M262" s="2">
        <v>196</v>
      </c>
      <c r="N262" s="2">
        <v>98</v>
      </c>
      <c r="O262" s="2">
        <f>BaseDeDatos!$M262*BaseDeDatos!$N262</f>
        <v>19208</v>
      </c>
    </row>
    <row r="263" spans="2:15" x14ac:dyDescent="0.2">
      <c r="B263">
        <v>261</v>
      </c>
      <c r="C263" s="1">
        <v>44146</v>
      </c>
      <c r="D263">
        <v>2732649952</v>
      </c>
      <c r="E263" t="s">
        <v>23</v>
      </c>
      <c r="F263" t="s">
        <v>86</v>
      </c>
      <c r="G263" t="s">
        <v>82</v>
      </c>
      <c r="H263" t="s">
        <v>24</v>
      </c>
      <c r="I263" t="s">
        <v>8</v>
      </c>
      <c r="J263" t="s">
        <v>9</v>
      </c>
      <c r="K263" t="s">
        <v>38</v>
      </c>
      <c r="L263" t="s">
        <v>39</v>
      </c>
      <c r="M263" s="2">
        <v>560</v>
      </c>
      <c r="N263" s="2">
        <v>48</v>
      </c>
      <c r="O263" s="2">
        <f>BaseDeDatos!$M263*BaseDeDatos!$N263</f>
        <v>26880</v>
      </c>
    </row>
    <row r="264" spans="2:15" x14ac:dyDescent="0.2">
      <c r="B264">
        <v>262</v>
      </c>
      <c r="C264" s="1">
        <v>43893</v>
      </c>
      <c r="D264">
        <v>4179453952</v>
      </c>
      <c r="E264" t="s">
        <v>23</v>
      </c>
      <c r="F264" t="s">
        <v>86</v>
      </c>
      <c r="G264" t="s">
        <v>82</v>
      </c>
      <c r="H264" t="s">
        <v>24</v>
      </c>
      <c r="I264" t="s">
        <v>8</v>
      </c>
      <c r="J264" t="s">
        <v>9</v>
      </c>
      <c r="K264" t="s">
        <v>26</v>
      </c>
      <c r="L264" t="s">
        <v>27</v>
      </c>
      <c r="M264" s="2">
        <v>128.79999999999998</v>
      </c>
      <c r="N264" s="2">
        <v>100</v>
      </c>
      <c r="O264" s="2">
        <f>BaseDeDatos!$M264*BaseDeDatos!$N264</f>
        <v>12879.999999999998</v>
      </c>
    </row>
    <row r="265" spans="2:15" x14ac:dyDescent="0.2">
      <c r="B265">
        <v>263</v>
      </c>
      <c r="C265" s="1">
        <v>44130</v>
      </c>
      <c r="D265">
        <v>4339665341</v>
      </c>
      <c r="E265" t="s">
        <v>62</v>
      </c>
      <c r="F265" t="s">
        <v>91</v>
      </c>
      <c r="G265" t="s">
        <v>91</v>
      </c>
      <c r="H265" t="s">
        <v>43</v>
      </c>
      <c r="I265" t="s">
        <v>16</v>
      </c>
      <c r="J265" t="s">
        <v>33</v>
      </c>
      <c r="K265" t="s">
        <v>67</v>
      </c>
      <c r="L265" t="s">
        <v>27</v>
      </c>
      <c r="M265" s="2">
        <v>140</v>
      </c>
      <c r="N265" s="2">
        <v>90</v>
      </c>
      <c r="O265" s="2">
        <f>BaseDeDatos!$M265*BaseDeDatos!$N265</f>
        <v>12600</v>
      </c>
    </row>
    <row r="266" spans="2:15" x14ac:dyDescent="0.2">
      <c r="B266">
        <v>264</v>
      </c>
      <c r="C266" s="1">
        <v>44077</v>
      </c>
      <c r="D266">
        <v>9193900326</v>
      </c>
      <c r="E266" t="s">
        <v>63</v>
      </c>
      <c r="F266" t="s">
        <v>85</v>
      </c>
      <c r="G266" t="s">
        <v>83</v>
      </c>
      <c r="H266" t="s">
        <v>41</v>
      </c>
      <c r="I266" t="s">
        <v>25</v>
      </c>
      <c r="J266" t="s">
        <v>17</v>
      </c>
      <c r="K266" t="s">
        <v>68</v>
      </c>
      <c r="L266" t="s">
        <v>69</v>
      </c>
      <c r="M266" s="2">
        <v>298.90000000000003</v>
      </c>
      <c r="N266" s="2">
        <v>49</v>
      </c>
      <c r="O266" s="2">
        <f>BaseDeDatos!$M266*BaseDeDatos!$N266</f>
        <v>14646.100000000002</v>
      </c>
    </row>
    <row r="267" spans="2:15" x14ac:dyDescent="0.2">
      <c r="B267">
        <v>265</v>
      </c>
      <c r="C267" s="1">
        <v>44073</v>
      </c>
      <c r="D267">
        <v>7474169055</v>
      </c>
      <c r="E267" t="s">
        <v>63</v>
      </c>
      <c r="F267" t="s">
        <v>85</v>
      </c>
      <c r="G267" t="s">
        <v>83</v>
      </c>
      <c r="H267" t="s">
        <v>41</v>
      </c>
      <c r="I267" t="s">
        <v>25</v>
      </c>
      <c r="J267" t="s">
        <v>17</v>
      </c>
      <c r="K267" t="s">
        <v>34</v>
      </c>
      <c r="L267" t="s">
        <v>35</v>
      </c>
      <c r="M267" s="2">
        <v>135.1</v>
      </c>
      <c r="N267" s="2">
        <v>71</v>
      </c>
      <c r="O267" s="2">
        <f>BaseDeDatos!$M267*BaseDeDatos!$N267</f>
        <v>9592.1</v>
      </c>
    </row>
    <row r="268" spans="2:15" x14ac:dyDescent="0.2">
      <c r="B268">
        <v>266</v>
      </c>
      <c r="C268" s="1">
        <v>43890</v>
      </c>
      <c r="D268">
        <v>9750138179</v>
      </c>
      <c r="E268" t="s">
        <v>63</v>
      </c>
      <c r="F268" t="s">
        <v>85</v>
      </c>
      <c r="G268" t="s">
        <v>83</v>
      </c>
      <c r="H268" t="s">
        <v>41</v>
      </c>
      <c r="I268" t="s">
        <v>25</v>
      </c>
      <c r="J268" t="s">
        <v>17</v>
      </c>
      <c r="K268" t="s">
        <v>52</v>
      </c>
      <c r="L268" t="s">
        <v>53</v>
      </c>
      <c r="M268" s="2">
        <v>257.59999999999997</v>
      </c>
      <c r="N268" s="2">
        <v>10</v>
      </c>
      <c r="O268" s="2">
        <f>BaseDeDatos!$M268*BaseDeDatos!$N268</f>
        <v>2575.9999999999995</v>
      </c>
    </row>
    <row r="269" spans="2:15" x14ac:dyDescent="0.2">
      <c r="B269">
        <v>267</v>
      </c>
      <c r="C269" s="1">
        <v>43907</v>
      </c>
      <c r="D269">
        <v>2294414293</v>
      </c>
      <c r="E269" t="s">
        <v>28</v>
      </c>
      <c r="F269" t="s">
        <v>89</v>
      </c>
      <c r="G269" t="s">
        <v>84</v>
      </c>
      <c r="H269" t="s">
        <v>29</v>
      </c>
      <c r="I269" t="s">
        <v>8</v>
      </c>
      <c r="J269" t="s">
        <v>9</v>
      </c>
      <c r="K269" t="s">
        <v>10</v>
      </c>
      <c r="L269" t="s">
        <v>11</v>
      </c>
      <c r="M269" s="2">
        <v>196</v>
      </c>
      <c r="N269" s="2">
        <v>78</v>
      </c>
      <c r="O269" s="2">
        <f>BaseDeDatos!$M269*BaseDeDatos!$N269</f>
        <v>15288</v>
      </c>
    </row>
    <row r="270" spans="2:15" x14ac:dyDescent="0.2">
      <c r="B270">
        <v>268</v>
      </c>
      <c r="C270" s="1">
        <v>44023</v>
      </c>
      <c r="D270">
        <v>776426288</v>
      </c>
      <c r="E270" t="s">
        <v>36</v>
      </c>
      <c r="F270" t="s">
        <v>92</v>
      </c>
      <c r="G270" t="s">
        <v>99</v>
      </c>
      <c r="H270" t="s">
        <v>37</v>
      </c>
      <c r="I270" t="s">
        <v>25</v>
      </c>
      <c r="J270" t="s">
        <v>9</v>
      </c>
      <c r="K270" t="s">
        <v>30</v>
      </c>
      <c r="L270" t="s">
        <v>31</v>
      </c>
      <c r="M270" s="2">
        <v>178.5</v>
      </c>
      <c r="N270" s="2">
        <v>44</v>
      </c>
      <c r="O270" s="2">
        <f>BaseDeDatos!$M270*BaseDeDatos!$N270</f>
        <v>7854</v>
      </c>
    </row>
    <row r="271" spans="2:15" x14ac:dyDescent="0.2">
      <c r="B271">
        <v>269</v>
      </c>
      <c r="C271" s="1">
        <v>44109</v>
      </c>
      <c r="D271">
        <v>1245231958</v>
      </c>
      <c r="E271" t="s">
        <v>14</v>
      </c>
      <c r="F271" t="s">
        <v>81</v>
      </c>
      <c r="G271" t="s">
        <v>94</v>
      </c>
      <c r="H271" t="s">
        <v>15</v>
      </c>
      <c r="I271" t="s">
        <v>16</v>
      </c>
      <c r="J271" t="s">
        <v>17</v>
      </c>
      <c r="K271" t="s">
        <v>70</v>
      </c>
      <c r="L271" t="s">
        <v>47</v>
      </c>
      <c r="M271" s="2">
        <v>1134</v>
      </c>
      <c r="N271" s="2">
        <v>82</v>
      </c>
      <c r="O271" s="2">
        <f>BaseDeDatos!$M271*BaseDeDatos!$N271</f>
        <v>92988</v>
      </c>
    </row>
    <row r="272" spans="2:15" x14ac:dyDescent="0.2">
      <c r="B272">
        <v>270</v>
      </c>
      <c r="C272" s="1">
        <v>43931</v>
      </c>
      <c r="D272">
        <v>2050724971</v>
      </c>
      <c r="E272" t="s">
        <v>14</v>
      </c>
      <c r="F272" t="s">
        <v>81</v>
      </c>
      <c r="G272" t="s">
        <v>94</v>
      </c>
      <c r="H272" t="s">
        <v>15</v>
      </c>
      <c r="I272" t="s">
        <v>16</v>
      </c>
      <c r="J272" t="s">
        <v>17</v>
      </c>
      <c r="K272" t="s">
        <v>71</v>
      </c>
      <c r="L272" t="s">
        <v>72</v>
      </c>
      <c r="M272" s="2">
        <v>98</v>
      </c>
      <c r="N272" s="2">
        <v>29</v>
      </c>
      <c r="O272" s="2">
        <f>BaseDeDatos!$M272*BaseDeDatos!$N272</f>
        <v>2842</v>
      </c>
    </row>
    <row r="273" spans="2:15" x14ac:dyDescent="0.2">
      <c r="B273">
        <v>271</v>
      </c>
      <c r="C273" s="1">
        <v>44097</v>
      </c>
      <c r="D273">
        <v>9478104719</v>
      </c>
      <c r="E273" t="s">
        <v>23</v>
      </c>
      <c r="F273" t="s">
        <v>86</v>
      </c>
      <c r="G273" t="s">
        <v>82</v>
      </c>
      <c r="H273" t="s">
        <v>24</v>
      </c>
      <c r="I273" t="s">
        <v>25</v>
      </c>
      <c r="J273" t="s">
        <v>17</v>
      </c>
      <c r="K273" t="s">
        <v>58</v>
      </c>
      <c r="L273" t="s">
        <v>59</v>
      </c>
      <c r="M273" s="2">
        <v>487.19999999999993</v>
      </c>
      <c r="N273" s="2">
        <v>93</v>
      </c>
      <c r="O273" s="2">
        <f>BaseDeDatos!$M273*BaseDeDatos!$N273</f>
        <v>45309.599999999991</v>
      </c>
    </row>
    <row r="274" spans="2:15" x14ac:dyDescent="0.2">
      <c r="B274">
        <v>272</v>
      </c>
      <c r="C274" s="1">
        <v>44131</v>
      </c>
      <c r="D274">
        <v>7620759943</v>
      </c>
      <c r="E274" t="s">
        <v>32</v>
      </c>
      <c r="F274" t="s">
        <v>93</v>
      </c>
      <c r="G274" t="s">
        <v>96</v>
      </c>
      <c r="H274" t="s">
        <v>7</v>
      </c>
      <c r="I274" t="s">
        <v>8</v>
      </c>
      <c r="J274" t="s">
        <v>33</v>
      </c>
      <c r="K274" t="s">
        <v>60</v>
      </c>
      <c r="L274" t="s">
        <v>49</v>
      </c>
      <c r="M274" s="2">
        <v>140</v>
      </c>
      <c r="N274" s="2">
        <v>11</v>
      </c>
      <c r="O274" s="2">
        <f>BaseDeDatos!$M274*BaseDeDatos!$N274</f>
        <v>1540</v>
      </c>
    </row>
    <row r="275" spans="2:15" x14ac:dyDescent="0.2">
      <c r="B275">
        <v>273</v>
      </c>
      <c r="C275" s="1">
        <v>44173</v>
      </c>
      <c r="D275">
        <v>9345003575</v>
      </c>
      <c r="E275" t="s">
        <v>32</v>
      </c>
      <c r="F275" t="s">
        <v>93</v>
      </c>
      <c r="G275" t="s">
        <v>96</v>
      </c>
      <c r="H275" t="s">
        <v>7</v>
      </c>
      <c r="I275" t="s">
        <v>8</v>
      </c>
      <c r="J275" t="s">
        <v>33</v>
      </c>
      <c r="K275" t="s">
        <v>38</v>
      </c>
      <c r="L275" t="s">
        <v>39</v>
      </c>
      <c r="M275" s="2">
        <v>560</v>
      </c>
      <c r="N275" s="2">
        <v>91</v>
      </c>
      <c r="O275" s="2">
        <f>BaseDeDatos!$M275*BaseDeDatos!$N275</f>
        <v>50960</v>
      </c>
    </row>
    <row r="276" spans="2:15" x14ac:dyDescent="0.2">
      <c r="B276">
        <v>274</v>
      </c>
      <c r="C276" s="1">
        <v>44123</v>
      </c>
      <c r="D276">
        <v>5988072690</v>
      </c>
      <c r="E276" t="s">
        <v>42</v>
      </c>
      <c r="F276" t="s">
        <v>91</v>
      </c>
      <c r="G276" t="s">
        <v>91</v>
      </c>
      <c r="H276" t="s">
        <v>43</v>
      </c>
      <c r="I276" t="s">
        <v>8</v>
      </c>
      <c r="J276" t="s">
        <v>17</v>
      </c>
      <c r="K276" t="s">
        <v>61</v>
      </c>
      <c r="L276" t="s">
        <v>13</v>
      </c>
      <c r="M276" s="2">
        <v>140</v>
      </c>
      <c r="N276" s="2">
        <v>12</v>
      </c>
      <c r="O276" s="2">
        <f>BaseDeDatos!$M276*BaseDeDatos!$N276</f>
        <v>1680</v>
      </c>
    </row>
    <row r="277" spans="2:15" x14ac:dyDescent="0.2">
      <c r="B277">
        <v>275</v>
      </c>
      <c r="C277" s="1">
        <v>44028</v>
      </c>
      <c r="D277">
        <v>5113488625</v>
      </c>
      <c r="E277" t="s">
        <v>42</v>
      </c>
      <c r="F277" t="s">
        <v>91</v>
      </c>
      <c r="G277" t="s">
        <v>91</v>
      </c>
      <c r="H277" t="s">
        <v>43</v>
      </c>
      <c r="I277" t="s">
        <v>16</v>
      </c>
      <c r="K277" t="s">
        <v>12</v>
      </c>
      <c r="L277" t="s">
        <v>13</v>
      </c>
      <c r="M277" s="2">
        <v>49</v>
      </c>
      <c r="N277" s="2">
        <v>78</v>
      </c>
      <c r="O277" s="2">
        <f>BaseDeDatos!$M277*BaseDeDatos!$N277</f>
        <v>3822</v>
      </c>
    </row>
    <row r="278" spans="2:15" x14ac:dyDescent="0.2">
      <c r="B278">
        <v>276</v>
      </c>
      <c r="C278" s="1">
        <v>43915</v>
      </c>
      <c r="D278">
        <v>8021429259</v>
      </c>
      <c r="E278" t="s">
        <v>50</v>
      </c>
      <c r="F278" t="s">
        <v>85</v>
      </c>
      <c r="G278" t="s">
        <v>83</v>
      </c>
      <c r="H278" t="s">
        <v>41</v>
      </c>
      <c r="I278" t="s">
        <v>25</v>
      </c>
      <c r="K278" t="s">
        <v>38</v>
      </c>
      <c r="L278" t="s">
        <v>39</v>
      </c>
      <c r="M278" s="2">
        <v>560</v>
      </c>
      <c r="N278" s="2">
        <v>60</v>
      </c>
      <c r="O278" s="2">
        <f>BaseDeDatos!$M278*BaseDeDatos!$N278</f>
        <v>33600</v>
      </c>
    </row>
    <row r="279" spans="2:15" x14ac:dyDescent="0.2">
      <c r="B279">
        <v>277</v>
      </c>
      <c r="C279" s="1">
        <v>43906</v>
      </c>
      <c r="D279">
        <v>680211800</v>
      </c>
      <c r="E279" t="s">
        <v>51</v>
      </c>
      <c r="F279" t="s">
        <v>90</v>
      </c>
      <c r="G279" t="s">
        <v>98</v>
      </c>
      <c r="H279" t="s">
        <v>24</v>
      </c>
      <c r="I279" t="s">
        <v>25</v>
      </c>
      <c r="K279" t="s">
        <v>52</v>
      </c>
      <c r="L279" t="s">
        <v>53</v>
      </c>
      <c r="M279" s="2">
        <v>257.59999999999997</v>
      </c>
      <c r="N279" s="2">
        <v>23</v>
      </c>
      <c r="O279" s="2">
        <f>BaseDeDatos!$M279*BaseDeDatos!$N279</f>
        <v>5924.7999999999993</v>
      </c>
    </row>
    <row r="280" spans="2:15" x14ac:dyDescent="0.2">
      <c r="B280">
        <v>278</v>
      </c>
      <c r="C280" s="1">
        <v>44092</v>
      </c>
      <c r="D280">
        <v>2635806056</v>
      </c>
      <c r="E280" t="s">
        <v>40</v>
      </c>
      <c r="F280" t="s">
        <v>97</v>
      </c>
      <c r="G280" t="s">
        <v>88</v>
      </c>
      <c r="H280" t="s">
        <v>41</v>
      </c>
      <c r="I280" t="s">
        <v>25</v>
      </c>
      <c r="J280" t="s">
        <v>17</v>
      </c>
      <c r="K280" t="s">
        <v>22</v>
      </c>
      <c r="L280" t="s">
        <v>11</v>
      </c>
      <c r="M280" s="2">
        <v>644</v>
      </c>
      <c r="N280" s="2">
        <v>34</v>
      </c>
      <c r="O280" s="2">
        <f>BaseDeDatos!$M280*BaseDeDatos!$N280</f>
        <v>21896</v>
      </c>
    </row>
    <row r="281" spans="2:15" x14ac:dyDescent="0.2">
      <c r="B281">
        <v>279</v>
      </c>
      <c r="C281" s="1">
        <v>44073</v>
      </c>
      <c r="D281">
        <v>3338515953</v>
      </c>
      <c r="E281" t="s">
        <v>54</v>
      </c>
      <c r="F281" t="s">
        <v>89</v>
      </c>
      <c r="G281" t="s">
        <v>84</v>
      </c>
      <c r="H281" t="s">
        <v>55</v>
      </c>
      <c r="I281" t="s">
        <v>16</v>
      </c>
      <c r="J281" t="s">
        <v>9</v>
      </c>
      <c r="K281" t="s">
        <v>34</v>
      </c>
      <c r="L281" t="s">
        <v>35</v>
      </c>
      <c r="M281" s="2">
        <v>135.1</v>
      </c>
      <c r="N281" s="2">
        <v>89</v>
      </c>
      <c r="O281" s="2">
        <f>BaseDeDatos!$M281*BaseDeDatos!$N281</f>
        <v>12023.9</v>
      </c>
    </row>
    <row r="282" spans="2:15" x14ac:dyDescent="0.2">
      <c r="B282">
        <v>280</v>
      </c>
      <c r="C282" s="1">
        <v>44106</v>
      </c>
      <c r="D282">
        <v>3075758565</v>
      </c>
      <c r="E282" t="s">
        <v>36</v>
      </c>
      <c r="F282" t="s">
        <v>92</v>
      </c>
      <c r="G282" t="s">
        <v>99</v>
      </c>
      <c r="H282" t="s">
        <v>37</v>
      </c>
      <c r="I282" t="s">
        <v>8</v>
      </c>
      <c r="J282" t="s">
        <v>17</v>
      </c>
      <c r="K282" t="s">
        <v>30</v>
      </c>
      <c r="L282" t="s">
        <v>31</v>
      </c>
      <c r="M282" s="2">
        <v>178.5</v>
      </c>
      <c r="N282" s="2">
        <v>82</v>
      </c>
      <c r="O282" s="2">
        <f>BaseDeDatos!$M282*BaseDeDatos!$N282</f>
        <v>14637</v>
      </c>
    </row>
    <row r="283" spans="2:15" x14ac:dyDescent="0.2">
      <c r="B283">
        <v>281</v>
      </c>
      <c r="C283" s="1">
        <v>44160</v>
      </c>
      <c r="D283">
        <v>5383209032</v>
      </c>
      <c r="E283" t="s">
        <v>23</v>
      </c>
      <c r="F283" t="s">
        <v>86</v>
      </c>
      <c r="G283" t="s">
        <v>82</v>
      </c>
      <c r="H283" t="s">
        <v>24</v>
      </c>
      <c r="I283" t="s">
        <v>8</v>
      </c>
      <c r="J283" t="s">
        <v>9</v>
      </c>
      <c r="K283" t="s">
        <v>30</v>
      </c>
      <c r="L283" t="s">
        <v>31</v>
      </c>
      <c r="M283" s="2">
        <v>178.5</v>
      </c>
      <c r="N283" s="2">
        <v>43</v>
      </c>
      <c r="O283" s="2">
        <f>BaseDeDatos!$M283*BaseDeDatos!$N283</f>
        <v>7675.5</v>
      </c>
    </row>
    <row r="284" spans="2:15" x14ac:dyDescent="0.2">
      <c r="B284">
        <v>282</v>
      </c>
      <c r="C284" s="1">
        <v>44068</v>
      </c>
      <c r="D284">
        <v>9635546425</v>
      </c>
      <c r="E284" t="s">
        <v>42</v>
      </c>
      <c r="F284" t="s">
        <v>91</v>
      </c>
      <c r="G284" t="s">
        <v>91</v>
      </c>
      <c r="H284" t="s">
        <v>43</v>
      </c>
      <c r="I284" t="s">
        <v>16</v>
      </c>
      <c r="K284" t="s">
        <v>48</v>
      </c>
      <c r="L284" t="s">
        <v>49</v>
      </c>
      <c r="M284" s="2">
        <v>308</v>
      </c>
      <c r="N284" s="2">
        <v>96</v>
      </c>
      <c r="O284" s="2">
        <f>BaseDeDatos!$M284*BaseDeDatos!$N284</f>
        <v>29568</v>
      </c>
    </row>
    <row r="285" spans="2:15" x14ac:dyDescent="0.2">
      <c r="B285">
        <v>283</v>
      </c>
      <c r="C285" s="1">
        <v>44073</v>
      </c>
      <c r="D285">
        <v>3501364052</v>
      </c>
      <c r="E285" t="s">
        <v>42</v>
      </c>
      <c r="F285" t="s">
        <v>91</v>
      </c>
      <c r="G285" t="s">
        <v>91</v>
      </c>
      <c r="H285" t="s">
        <v>43</v>
      </c>
      <c r="I285" t="s">
        <v>16</v>
      </c>
      <c r="K285" t="s">
        <v>26</v>
      </c>
      <c r="L285" t="s">
        <v>27</v>
      </c>
      <c r="M285" s="2">
        <v>128.79999999999998</v>
      </c>
      <c r="N285" s="2">
        <v>34</v>
      </c>
      <c r="O285" s="2">
        <f>BaseDeDatos!$M285*BaseDeDatos!$N285</f>
        <v>4379.2</v>
      </c>
    </row>
    <row r="286" spans="2:15" x14ac:dyDescent="0.2">
      <c r="B286">
        <v>284</v>
      </c>
      <c r="C286" s="1">
        <v>43992</v>
      </c>
      <c r="D286">
        <v>2226825043</v>
      </c>
      <c r="E286" t="s">
        <v>50</v>
      </c>
      <c r="F286" t="s">
        <v>85</v>
      </c>
      <c r="G286" t="s">
        <v>83</v>
      </c>
      <c r="H286" t="s">
        <v>41</v>
      </c>
      <c r="I286" t="s">
        <v>25</v>
      </c>
      <c r="K286" t="s">
        <v>12</v>
      </c>
      <c r="L286" t="s">
        <v>13</v>
      </c>
      <c r="M286" s="2">
        <v>49</v>
      </c>
      <c r="N286" s="2">
        <v>42</v>
      </c>
      <c r="O286" s="2">
        <f>BaseDeDatos!$M286*BaseDeDatos!$N286</f>
        <v>2058</v>
      </c>
    </row>
    <row r="287" spans="2:15" x14ac:dyDescent="0.2">
      <c r="B287">
        <v>285</v>
      </c>
      <c r="C287" s="1">
        <v>43883</v>
      </c>
      <c r="D287">
        <v>6321323029</v>
      </c>
      <c r="E287" t="s">
        <v>50</v>
      </c>
      <c r="F287" t="s">
        <v>85</v>
      </c>
      <c r="G287" t="s">
        <v>83</v>
      </c>
      <c r="H287" t="s">
        <v>41</v>
      </c>
      <c r="I287" t="s">
        <v>25</v>
      </c>
      <c r="K287" t="s">
        <v>44</v>
      </c>
      <c r="L287" t="s">
        <v>11</v>
      </c>
      <c r="M287" s="2">
        <v>41.86</v>
      </c>
      <c r="N287" s="2">
        <v>100</v>
      </c>
      <c r="O287" s="2">
        <f>BaseDeDatos!$M287*BaseDeDatos!$N287</f>
        <v>4186</v>
      </c>
    </row>
    <row r="288" spans="2:15" x14ac:dyDescent="0.2">
      <c r="B288">
        <v>286</v>
      </c>
      <c r="C288" s="1">
        <v>44168</v>
      </c>
      <c r="D288">
        <v>3775524143</v>
      </c>
      <c r="E288" t="s">
        <v>51</v>
      </c>
      <c r="F288" t="s">
        <v>90</v>
      </c>
      <c r="G288" t="s">
        <v>98</v>
      </c>
      <c r="H288" t="s">
        <v>24</v>
      </c>
      <c r="K288" t="s">
        <v>21</v>
      </c>
      <c r="L288" t="s">
        <v>11</v>
      </c>
      <c r="M288" s="2">
        <v>252</v>
      </c>
      <c r="N288" s="2">
        <v>42</v>
      </c>
      <c r="O288" s="2">
        <f>BaseDeDatos!$M288*BaseDeDatos!$N288</f>
        <v>10584</v>
      </c>
    </row>
    <row r="289" spans="2:15" x14ac:dyDescent="0.2">
      <c r="B289">
        <v>287</v>
      </c>
      <c r="C289" s="1">
        <v>44044</v>
      </c>
      <c r="D289">
        <v>9543041808</v>
      </c>
      <c r="E289" t="s">
        <v>51</v>
      </c>
      <c r="F289" t="s">
        <v>90</v>
      </c>
      <c r="G289" t="s">
        <v>98</v>
      </c>
      <c r="H289" t="s">
        <v>24</v>
      </c>
      <c r="K289" t="s">
        <v>22</v>
      </c>
      <c r="L289" t="s">
        <v>11</v>
      </c>
      <c r="M289" s="2">
        <v>644</v>
      </c>
      <c r="N289" s="2">
        <v>16</v>
      </c>
      <c r="O289" s="2">
        <f>BaseDeDatos!$M289*BaseDeDatos!$N289</f>
        <v>10304</v>
      </c>
    </row>
    <row r="290" spans="2:15" x14ac:dyDescent="0.2">
      <c r="B290">
        <v>288</v>
      </c>
      <c r="C290" s="1">
        <v>43954</v>
      </c>
      <c r="D290">
        <v>547647770</v>
      </c>
      <c r="E290" t="s">
        <v>51</v>
      </c>
      <c r="F290" t="s">
        <v>90</v>
      </c>
      <c r="G290" t="s">
        <v>98</v>
      </c>
      <c r="H290" t="s">
        <v>24</v>
      </c>
      <c r="K290" t="s">
        <v>44</v>
      </c>
      <c r="L290" t="s">
        <v>11</v>
      </c>
      <c r="M290" s="2">
        <v>41.86</v>
      </c>
      <c r="N290" s="2">
        <v>22</v>
      </c>
      <c r="O290" s="2">
        <f>BaseDeDatos!$M290*BaseDeDatos!$N290</f>
        <v>920.92</v>
      </c>
    </row>
    <row r="291" spans="2:15" x14ac:dyDescent="0.2">
      <c r="B291">
        <v>289</v>
      </c>
      <c r="C291" s="1">
        <v>44106</v>
      </c>
      <c r="D291">
        <v>7120228607</v>
      </c>
      <c r="E291" t="s">
        <v>40</v>
      </c>
      <c r="F291" t="s">
        <v>97</v>
      </c>
      <c r="G291" t="s">
        <v>88</v>
      </c>
      <c r="H291" t="s">
        <v>41</v>
      </c>
      <c r="I291" t="s">
        <v>25</v>
      </c>
      <c r="J291" t="s">
        <v>17</v>
      </c>
      <c r="K291" t="s">
        <v>34</v>
      </c>
      <c r="L291" t="s">
        <v>35</v>
      </c>
      <c r="M291" s="2">
        <v>135.1</v>
      </c>
      <c r="N291" s="2">
        <v>46</v>
      </c>
      <c r="O291" s="2">
        <f>BaseDeDatos!$M291*BaseDeDatos!$N291</f>
        <v>6214.5999999999995</v>
      </c>
    </row>
    <row r="292" spans="2:15" x14ac:dyDescent="0.2">
      <c r="B292">
        <v>290</v>
      </c>
      <c r="C292" s="1">
        <v>43837</v>
      </c>
      <c r="D292">
        <v>5554565190</v>
      </c>
      <c r="E292" t="s">
        <v>40</v>
      </c>
      <c r="F292" t="s">
        <v>97</v>
      </c>
      <c r="G292" t="s">
        <v>88</v>
      </c>
      <c r="H292" t="s">
        <v>41</v>
      </c>
      <c r="I292" t="s">
        <v>25</v>
      </c>
      <c r="J292" t="s">
        <v>17</v>
      </c>
      <c r="K292" t="s">
        <v>52</v>
      </c>
      <c r="L292" t="s">
        <v>53</v>
      </c>
      <c r="M292" s="2">
        <v>257.59999999999997</v>
      </c>
      <c r="N292" s="2">
        <v>100</v>
      </c>
      <c r="O292" s="2">
        <f>BaseDeDatos!$M292*BaseDeDatos!$N292</f>
        <v>25759.999999999996</v>
      </c>
    </row>
    <row r="293" spans="2:15" x14ac:dyDescent="0.2">
      <c r="B293">
        <v>291</v>
      </c>
      <c r="C293" s="1">
        <v>43866</v>
      </c>
      <c r="D293">
        <v>1644848787</v>
      </c>
      <c r="E293" t="s">
        <v>54</v>
      </c>
      <c r="F293" t="s">
        <v>89</v>
      </c>
      <c r="G293" t="s">
        <v>84</v>
      </c>
      <c r="H293" t="s">
        <v>55</v>
      </c>
      <c r="I293" t="s">
        <v>16</v>
      </c>
      <c r="J293" t="s">
        <v>9</v>
      </c>
      <c r="K293" t="s">
        <v>56</v>
      </c>
      <c r="L293" t="s">
        <v>57</v>
      </c>
      <c r="M293" s="2">
        <v>273</v>
      </c>
      <c r="N293" s="2">
        <v>87</v>
      </c>
      <c r="O293" s="2">
        <f>BaseDeDatos!$M293*BaseDeDatos!$N293</f>
        <v>23751</v>
      </c>
    </row>
    <row r="294" spans="2:15" x14ac:dyDescent="0.2">
      <c r="B294">
        <v>292</v>
      </c>
      <c r="C294" s="1">
        <v>43923</v>
      </c>
      <c r="D294">
        <v>8273786477</v>
      </c>
      <c r="E294" t="s">
        <v>54</v>
      </c>
      <c r="F294" t="s">
        <v>89</v>
      </c>
      <c r="G294" t="s">
        <v>84</v>
      </c>
      <c r="H294" t="s">
        <v>55</v>
      </c>
      <c r="I294" t="s">
        <v>16</v>
      </c>
      <c r="J294" t="s">
        <v>9</v>
      </c>
      <c r="K294" t="s">
        <v>58</v>
      </c>
      <c r="L294" t="s">
        <v>59</v>
      </c>
      <c r="M294" s="2">
        <v>487.19999999999993</v>
      </c>
      <c r="N294" s="2">
        <v>58</v>
      </c>
      <c r="O294" s="2">
        <f>BaseDeDatos!$M294*BaseDeDatos!$N294</f>
        <v>28257.599999999995</v>
      </c>
    </row>
    <row r="295" spans="2:15" x14ac:dyDescent="0.2">
      <c r="B295">
        <v>293</v>
      </c>
      <c r="C295" s="1">
        <v>44062</v>
      </c>
      <c r="D295">
        <v>1397118248</v>
      </c>
      <c r="E295" t="s">
        <v>36</v>
      </c>
      <c r="F295" t="s">
        <v>92</v>
      </c>
      <c r="G295" t="s">
        <v>99</v>
      </c>
      <c r="H295" t="s">
        <v>37</v>
      </c>
      <c r="I295" t="s">
        <v>8</v>
      </c>
      <c r="J295" t="s">
        <v>17</v>
      </c>
      <c r="K295" t="s">
        <v>10</v>
      </c>
      <c r="L295" t="s">
        <v>11</v>
      </c>
      <c r="M295" s="2">
        <v>196</v>
      </c>
      <c r="N295" s="2">
        <v>85</v>
      </c>
      <c r="O295" s="2">
        <f>BaseDeDatos!$M295*BaseDeDatos!$N295</f>
        <v>16660</v>
      </c>
    </row>
    <row r="296" spans="2:15" x14ac:dyDescent="0.2">
      <c r="B296">
        <v>294</v>
      </c>
      <c r="C296" s="1">
        <v>43959</v>
      </c>
      <c r="D296">
        <v>4468604310</v>
      </c>
      <c r="E296" t="s">
        <v>23</v>
      </c>
      <c r="F296" t="s">
        <v>86</v>
      </c>
      <c r="G296" t="s">
        <v>82</v>
      </c>
      <c r="H296" t="s">
        <v>24</v>
      </c>
      <c r="I296" t="s">
        <v>8</v>
      </c>
      <c r="J296" t="s">
        <v>9</v>
      </c>
      <c r="K296" t="s">
        <v>38</v>
      </c>
      <c r="L296" t="s">
        <v>39</v>
      </c>
      <c r="M296" s="2">
        <v>560</v>
      </c>
      <c r="N296" s="2">
        <v>28</v>
      </c>
      <c r="O296" s="2">
        <f>BaseDeDatos!$M296*BaseDeDatos!$N296</f>
        <v>15680</v>
      </c>
    </row>
    <row r="297" spans="2:15" x14ac:dyDescent="0.2">
      <c r="B297">
        <v>295</v>
      </c>
      <c r="C297" s="1">
        <v>44178</v>
      </c>
      <c r="D297">
        <v>457458721</v>
      </c>
      <c r="E297" t="s">
        <v>23</v>
      </c>
      <c r="F297" t="s">
        <v>86</v>
      </c>
      <c r="G297" t="s">
        <v>82</v>
      </c>
      <c r="H297" t="s">
        <v>24</v>
      </c>
      <c r="I297" t="s">
        <v>8</v>
      </c>
      <c r="J297" t="s">
        <v>9</v>
      </c>
      <c r="K297" t="s">
        <v>26</v>
      </c>
      <c r="L297" t="s">
        <v>27</v>
      </c>
      <c r="M297" s="2">
        <v>128.79999999999998</v>
      </c>
      <c r="N297" s="2">
        <v>19</v>
      </c>
      <c r="O297" s="2">
        <f>BaseDeDatos!$M297*BaseDeDatos!$N297</f>
        <v>2447.1999999999998</v>
      </c>
    </row>
    <row r="298" spans="2:15" x14ac:dyDescent="0.2">
      <c r="B298">
        <v>296</v>
      </c>
      <c r="C298" s="1">
        <v>43990</v>
      </c>
      <c r="D298">
        <v>7184663808</v>
      </c>
      <c r="E298" t="s">
        <v>62</v>
      </c>
      <c r="F298" t="s">
        <v>91</v>
      </c>
      <c r="G298" t="s">
        <v>91</v>
      </c>
      <c r="H298" t="s">
        <v>43</v>
      </c>
      <c r="I298" t="s">
        <v>16</v>
      </c>
      <c r="J298" t="s">
        <v>33</v>
      </c>
      <c r="K298" t="s">
        <v>67</v>
      </c>
      <c r="L298" t="s">
        <v>27</v>
      </c>
      <c r="M298" s="2">
        <v>140</v>
      </c>
      <c r="N298" s="2">
        <v>99</v>
      </c>
      <c r="O298" s="2">
        <f>BaseDeDatos!$M298*BaseDeDatos!$N298</f>
        <v>13860</v>
      </c>
    </row>
    <row r="299" spans="2:15" x14ac:dyDescent="0.2">
      <c r="B299">
        <v>297</v>
      </c>
      <c r="C299" s="1">
        <v>44087</v>
      </c>
      <c r="D299">
        <v>3449599231</v>
      </c>
      <c r="E299" t="s">
        <v>63</v>
      </c>
      <c r="F299" t="s">
        <v>85</v>
      </c>
      <c r="G299" t="s">
        <v>83</v>
      </c>
      <c r="H299" t="s">
        <v>41</v>
      </c>
      <c r="I299" t="s">
        <v>25</v>
      </c>
      <c r="J299" t="s">
        <v>17</v>
      </c>
      <c r="K299" t="s">
        <v>68</v>
      </c>
      <c r="L299" t="s">
        <v>69</v>
      </c>
      <c r="M299" s="2">
        <v>298.90000000000003</v>
      </c>
      <c r="N299" s="2">
        <v>69</v>
      </c>
      <c r="O299" s="2">
        <f>BaseDeDatos!$M299*BaseDeDatos!$N299</f>
        <v>20624.100000000002</v>
      </c>
    </row>
    <row r="300" spans="2:15" x14ac:dyDescent="0.2">
      <c r="B300">
        <v>298</v>
      </c>
      <c r="C300" s="1">
        <v>44168</v>
      </c>
      <c r="D300">
        <v>3901461858</v>
      </c>
      <c r="E300" t="s">
        <v>63</v>
      </c>
      <c r="F300" t="s">
        <v>85</v>
      </c>
      <c r="G300" t="s">
        <v>83</v>
      </c>
      <c r="H300" t="s">
        <v>41</v>
      </c>
      <c r="I300" t="s">
        <v>25</v>
      </c>
      <c r="J300" t="s">
        <v>17</v>
      </c>
      <c r="K300" t="s">
        <v>34</v>
      </c>
      <c r="L300" t="s">
        <v>35</v>
      </c>
      <c r="M300" s="2">
        <v>135.1</v>
      </c>
      <c r="N300" s="2">
        <v>37</v>
      </c>
      <c r="O300" s="2">
        <f>BaseDeDatos!$M300*BaseDeDatos!$N300</f>
        <v>4998.7</v>
      </c>
    </row>
    <row r="301" spans="2:15" x14ac:dyDescent="0.2">
      <c r="B301">
        <v>299</v>
      </c>
      <c r="C301" s="1">
        <v>43922</v>
      </c>
      <c r="D301">
        <v>6798892819</v>
      </c>
      <c r="E301" t="s">
        <v>63</v>
      </c>
      <c r="F301" t="s">
        <v>85</v>
      </c>
      <c r="G301" t="s">
        <v>83</v>
      </c>
      <c r="H301" t="s">
        <v>41</v>
      </c>
      <c r="I301" t="s">
        <v>25</v>
      </c>
      <c r="J301" t="s">
        <v>17</v>
      </c>
      <c r="K301" t="s">
        <v>52</v>
      </c>
      <c r="L301" t="s">
        <v>53</v>
      </c>
      <c r="M301" s="2">
        <v>257.59999999999997</v>
      </c>
      <c r="N301" s="2">
        <v>64</v>
      </c>
      <c r="O301" s="2">
        <f>BaseDeDatos!$M301*BaseDeDatos!$N301</f>
        <v>16486.399999999998</v>
      </c>
    </row>
    <row r="302" spans="2:15" x14ac:dyDescent="0.2">
      <c r="B302">
        <v>300</v>
      </c>
      <c r="C302" s="1">
        <v>44130</v>
      </c>
      <c r="D302">
        <v>6897506437</v>
      </c>
      <c r="E302" t="s">
        <v>28</v>
      </c>
      <c r="F302" t="s">
        <v>89</v>
      </c>
      <c r="G302" t="s">
        <v>84</v>
      </c>
      <c r="H302" t="s">
        <v>29</v>
      </c>
      <c r="I302" t="s">
        <v>8</v>
      </c>
      <c r="J302" t="s">
        <v>9</v>
      </c>
      <c r="K302" t="s">
        <v>10</v>
      </c>
      <c r="L302" t="s">
        <v>11</v>
      </c>
      <c r="M302" s="2">
        <v>196</v>
      </c>
      <c r="N302" s="2">
        <v>38</v>
      </c>
      <c r="O302" s="2">
        <f>BaseDeDatos!$M302*BaseDeDatos!$N302</f>
        <v>7448</v>
      </c>
    </row>
    <row r="303" spans="2:15" x14ac:dyDescent="0.2">
      <c r="B303">
        <v>301</v>
      </c>
      <c r="C303" s="1">
        <v>44124</v>
      </c>
      <c r="D303">
        <v>6298594113</v>
      </c>
      <c r="E303" t="s">
        <v>36</v>
      </c>
      <c r="F303" t="s">
        <v>92</v>
      </c>
      <c r="G303" t="s">
        <v>99</v>
      </c>
      <c r="H303" t="s">
        <v>37</v>
      </c>
      <c r="I303" t="s">
        <v>25</v>
      </c>
      <c r="J303" t="s">
        <v>9</v>
      </c>
      <c r="K303" t="s">
        <v>30</v>
      </c>
      <c r="L303" t="s">
        <v>31</v>
      </c>
      <c r="M303" s="2">
        <v>178.5</v>
      </c>
      <c r="N303" s="2">
        <v>15</v>
      </c>
      <c r="O303" s="2">
        <f>BaseDeDatos!$M303*BaseDeDatos!$N303</f>
        <v>2677.5</v>
      </c>
    </row>
    <row r="304" spans="2:15" x14ac:dyDescent="0.2">
      <c r="B304">
        <v>302</v>
      </c>
      <c r="C304" s="1">
        <v>43984</v>
      </c>
      <c r="D304">
        <v>6972691420</v>
      </c>
      <c r="E304" t="s">
        <v>14</v>
      </c>
      <c r="F304" t="s">
        <v>81</v>
      </c>
      <c r="G304" t="s">
        <v>94</v>
      </c>
      <c r="H304" t="s">
        <v>15</v>
      </c>
      <c r="I304" t="s">
        <v>16</v>
      </c>
      <c r="J304" t="s">
        <v>17</v>
      </c>
      <c r="K304" t="s">
        <v>70</v>
      </c>
      <c r="L304" t="s">
        <v>47</v>
      </c>
      <c r="M304" s="2">
        <v>1134</v>
      </c>
      <c r="N304" s="2">
        <v>52</v>
      </c>
      <c r="O304" s="2">
        <f>BaseDeDatos!$M304*BaseDeDatos!$N304</f>
        <v>58968</v>
      </c>
    </row>
    <row r="305" spans="2:15" x14ac:dyDescent="0.2">
      <c r="B305">
        <v>303</v>
      </c>
      <c r="C305" s="1">
        <v>44078</v>
      </c>
      <c r="D305">
        <v>677992170</v>
      </c>
      <c r="E305" t="s">
        <v>14</v>
      </c>
      <c r="F305" t="s">
        <v>81</v>
      </c>
      <c r="G305" t="s">
        <v>94</v>
      </c>
      <c r="H305" t="s">
        <v>15</v>
      </c>
      <c r="I305" t="s">
        <v>16</v>
      </c>
      <c r="J305" t="s">
        <v>17</v>
      </c>
      <c r="K305" t="s">
        <v>71</v>
      </c>
      <c r="L305" t="s">
        <v>72</v>
      </c>
      <c r="M305" s="2">
        <v>98</v>
      </c>
      <c r="N305" s="2">
        <v>37</v>
      </c>
      <c r="O305" s="2">
        <f>BaseDeDatos!$M305*BaseDeDatos!$N305</f>
        <v>3626</v>
      </c>
    </row>
    <row r="306" spans="2:15" x14ac:dyDescent="0.2">
      <c r="B306">
        <v>304</v>
      </c>
      <c r="C306" s="1">
        <v>44063</v>
      </c>
      <c r="D306">
        <v>3501827064</v>
      </c>
      <c r="E306" t="s">
        <v>23</v>
      </c>
      <c r="F306" t="s">
        <v>86</v>
      </c>
      <c r="G306" t="s">
        <v>82</v>
      </c>
      <c r="H306" t="s">
        <v>24</v>
      </c>
      <c r="I306" t="s">
        <v>25</v>
      </c>
      <c r="J306" t="s">
        <v>17</v>
      </c>
      <c r="K306" t="s">
        <v>58</v>
      </c>
      <c r="L306" t="s">
        <v>59</v>
      </c>
      <c r="M306" s="2">
        <v>487.19999999999993</v>
      </c>
      <c r="N306" s="2">
        <v>24</v>
      </c>
      <c r="O306" s="2">
        <f>BaseDeDatos!$M306*BaseDeDatos!$N306</f>
        <v>11692.8</v>
      </c>
    </row>
    <row r="307" spans="2:15" x14ac:dyDescent="0.2">
      <c r="B307">
        <v>305</v>
      </c>
      <c r="C307" s="1">
        <v>43979</v>
      </c>
      <c r="D307">
        <v>9140892367</v>
      </c>
      <c r="E307" t="s">
        <v>32</v>
      </c>
      <c r="F307" t="s">
        <v>93</v>
      </c>
      <c r="G307" t="s">
        <v>96</v>
      </c>
      <c r="H307" t="s">
        <v>7</v>
      </c>
      <c r="I307" t="s">
        <v>8</v>
      </c>
      <c r="J307" t="s">
        <v>33</v>
      </c>
      <c r="K307" t="s">
        <v>60</v>
      </c>
      <c r="L307" t="s">
        <v>49</v>
      </c>
      <c r="M307" s="2">
        <v>140</v>
      </c>
      <c r="N307" s="2">
        <v>36</v>
      </c>
      <c r="O307" s="2">
        <f>BaseDeDatos!$M307*BaseDeDatos!$N307</f>
        <v>5040</v>
      </c>
    </row>
    <row r="308" spans="2:15" x14ac:dyDescent="0.2">
      <c r="B308">
        <v>306</v>
      </c>
      <c r="C308" s="1">
        <v>44037</v>
      </c>
      <c r="D308">
        <v>7570396760</v>
      </c>
      <c r="E308" t="s">
        <v>32</v>
      </c>
      <c r="F308" t="s">
        <v>93</v>
      </c>
      <c r="G308" t="s">
        <v>96</v>
      </c>
      <c r="H308" t="s">
        <v>7</v>
      </c>
      <c r="I308" t="s">
        <v>8</v>
      </c>
      <c r="J308" t="s">
        <v>33</v>
      </c>
      <c r="K308" t="s">
        <v>38</v>
      </c>
      <c r="L308" t="s">
        <v>39</v>
      </c>
      <c r="M308" s="2">
        <v>560</v>
      </c>
      <c r="N308" s="2">
        <v>24</v>
      </c>
      <c r="O308" s="2">
        <f>BaseDeDatos!$M308*BaseDeDatos!$N308</f>
        <v>13440</v>
      </c>
    </row>
    <row r="309" spans="2:15" x14ac:dyDescent="0.2">
      <c r="B309">
        <v>307</v>
      </c>
      <c r="C309" s="1">
        <v>44085</v>
      </c>
      <c r="D309">
        <v>5368769086</v>
      </c>
      <c r="E309" t="s">
        <v>42</v>
      </c>
      <c r="F309" t="s">
        <v>91</v>
      </c>
      <c r="G309" t="s">
        <v>91</v>
      </c>
      <c r="H309" t="s">
        <v>43</v>
      </c>
      <c r="I309" t="s">
        <v>8</v>
      </c>
      <c r="J309" t="s">
        <v>17</v>
      </c>
      <c r="K309" t="s">
        <v>61</v>
      </c>
      <c r="L309" t="s">
        <v>13</v>
      </c>
      <c r="M309" s="2">
        <v>140</v>
      </c>
      <c r="N309" s="2">
        <v>20</v>
      </c>
      <c r="O309" s="2">
        <f>BaseDeDatos!$M309*BaseDeDatos!$N309</f>
        <v>2800</v>
      </c>
    </row>
    <row r="310" spans="2:15" x14ac:dyDescent="0.2">
      <c r="B310">
        <v>308</v>
      </c>
      <c r="C310" s="1">
        <v>44162</v>
      </c>
      <c r="D310">
        <v>443042127</v>
      </c>
      <c r="E310" t="s">
        <v>42</v>
      </c>
      <c r="F310" t="s">
        <v>91</v>
      </c>
      <c r="G310" t="s">
        <v>91</v>
      </c>
      <c r="H310" t="s">
        <v>43</v>
      </c>
      <c r="I310" t="s">
        <v>16</v>
      </c>
      <c r="K310" t="s">
        <v>12</v>
      </c>
      <c r="L310" t="s">
        <v>13</v>
      </c>
      <c r="M310" s="2">
        <v>49</v>
      </c>
      <c r="N310" s="2">
        <v>11</v>
      </c>
      <c r="O310" s="2">
        <f>BaseDeDatos!$M310*BaseDeDatos!$N310</f>
        <v>539</v>
      </c>
    </row>
    <row r="311" spans="2:15" x14ac:dyDescent="0.2">
      <c r="B311">
        <v>309</v>
      </c>
      <c r="C311" s="1">
        <v>43840</v>
      </c>
      <c r="D311">
        <v>3198859022</v>
      </c>
      <c r="E311" t="s">
        <v>50</v>
      </c>
      <c r="F311" t="s">
        <v>85</v>
      </c>
      <c r="G311" t="s">
        <v>83</v>
      </c>
      <c r="H311" t="s">
        <v>41</v>
      </c>
      <c r="I311" t="s">
        <v>25</v>
      </c>
      <c r="K311" t="s">
        <v>38</v>
      </c>
      <c r="L311" t="s">
        <v>39</v>
      </c>
      <c r="M311" s="2">
        <v>560</v>
      </c>
      <c r="N311" s="2">
        <v>78</v>
      </c>
      <c r="O311" s="2">
        <f>BaseDeDatos!$M311*BaseDeDatos!$N311</f>
        <v>43680</v>
      </c>
    </row>
    <row r="312" spans="2:15" x14ac:dyDescent="0.2">
      <c r="B312">
        <v>310</v>
      </c>
      <c r="C312" s="1">
        <v>44043</v>
      </c>
      <c r="D312">
        <v>2982674072</v>
      </c>
      <c r="E312" t="s">
        <v>51</v>
      </c>
      <c r="F312" t="s">
        <v>90</v>
      </c>
      <c r="G312" t="s">
        <v>98</v>
      </c>
      <c r="H312" t="s">
        <v>24</v>
      </c>
      <c r="I312" t="s">
        <v>25</v>
      </c>
      <c r="K312" t="s">
        <v>52</v>
      </c>
      <c r="L312" t="s">
        <v>53</v>
      </c>
      <c r="M312" s="2">
        <v>257.59999999999997</v>
      </c>
      <c r="N312" s="2">
        <v>76</v>
      </c>
      <c r="O312" s="2">
        <f>BaseDeDatos!$M312*BaseDeDatos!$N312</f>
        <v>19577.599999999999</v>
      </c>
    </row>
    <row r="313" spans="2:15" x14ac:dyDescent="0.2">
      <c r="B313">
        <v>311</v>
      </c>
      <c r="C313" s="1">
        <v>44118</v>
      </c>
      <c r="D313">
        <v>1636086310</v>
      </c>
      <c r="E313" t="s">
        <v>40</v>
      </c>
      <c r="F313" t="s">
        <v>97</v>
      </c>
      <c r="G313" t="s">
        <v>88</v>
      </c>
      <c r="H313" t="s">
        <v>41</v>
      </c>
      <c r="I313" t="s">
        <v>25</v>
      </c>
      <c r="J313" t="s">
        <v>17</v>
      </c>
      <c r="K313" t="s">
        <v>22</v>
      </c>
      <c r="L313" t="s">
        <v>11</v>
      </c>
      <c r="M313" s="2">
        <v>644</v>
      </c>
      <c r="N313" s="2">
        <v>57</v>
      </c>
      <c r="O313" s="2">
        <f>BaseDeDatos!$M313*BaseDeDatos!$N313</f>
        <v>36708</v>
      </c>
    </row>
    <row r="314" spans="2:15" x14ac:dyDescent="0.2">
      <c r="B314">
        <v>312</v>
      </c>
      <c r="C314" s="1">
        <v>44069</v>
      </c>
      <c r="D314">
        <v>9879315200</v>
      </c>
      <c r="E314" t="s">
        <v>54</v>
      </c>
      <c r="F314" t="s">
        <v>89</v>
      </c>
      <c r="G314" t="s">
        <v>84</v>
      </c>
      <c r="H314" t="s">
        <v>55</v>
      </c>
      <c r="I314" t="s">
        <v>16</v>
      </c>
      <c r="J314" t="s">
        <v>9</v>
      </c>
      <c r="K314" t="s">
        <v>34</v>
      </c>
      <c r="L314" t="s">
        <v>35</v>
      </c>
      <c r="M314" s="2">
        <v>135.1</v>
      </c>
      <c r="N314" s="2">
        <v>14</v>
      </c>
      <c r="O314" s="2">
        <f>BaseDeDatos!$M314*BaseDeDatos!$N314</f>
        <v>1891.3999999999999</v>
      </c>
    </row>
    <row r="315" spans="2:15" x14ac:dyDescent="0.2">
      <c r="B315">
        <v>313</v>
      </c>
      <c r="C315" s="1">
        <v>43953</v>
      </c>
      <c r="D315">
        <v>3833780472</v>
      </c>
      <c r="E315" t="s">
        <v>6</v>
      </c>
      <c r="F315" t="s">
        <v>80</v>
      </c>
      <c r="G315" t="s">
        <v>95</v>
      </c>
      <c r="H315" t="s">
        <v>7</v>
      </c>
      <c r="I315" t="s">
        <v>8</v>
      </c>
      <c r="J315" t="s">
        <v>9</v>
      </c>
      <c r="K315" t="s">
        <v>10</v>
      </c>
      <c r="L315" t="s">
        <v>11</v>
      </c>
      <c r="M315" s="2">
        <v>196</v>
      </c>
      <c r="N315" s="2">
        <v>14</v>
      </c>
      <c r="O315" s="2">
        <f>BaseDeDatos!$M315*BaseDeDatos!$N315</f>
        <v>2744</v>
      </c>
    </row>
    <row r="316" spans="2:15" x14ac:dyDescent="0.2">
      <c r="B316">
        <v>314</v>
      </c>
      <c r="C316" s="1">
        <v>44161</v>
      </c>
      <c r="D316">
        <v>1343389818</v>
      </c>
      <c r="E316" t="s">
        <v>6</v>
      </c>
      <c r="F316" t="s">
        <v>80</v>
      </c>
      <c r="G316" t="s">
        <v>95</v>
      </c>
      <c r="H316" t="s">
        <v>7</v>
      </c>
      <c r="I316" t="s">
        <v>8</v>
      </c>
      <c r="J316" t="s">
        <v>9</v>
      </c>
      <c r="K316" t="s">
        <v>12</v>
      </c>
      <c r="L316" t="s">
        <v>13</v>
      </c>
      <c r="M316" s="2">
        <v>49</v>
      </c>
      <c r="N316" s="2">
        <v>70</v>
      </c>
      <c r="O316" s="2">
        <f>BaseDeDatos!$M316*BaseDeDatos!$N316</f>
        <v>3430</v>
      </c>
    </row>
    <row r="317" spans="2:15" x14ac:dyDescent="0.2">
      <c r="B317">
        <v>315</v>
      </c>
      <c r="C317" s="1">
        <v>43897</v>
      </c>
      <c r="D317">
        <v>3066920858</v>
      </c>
      <c r="E317" t="s">
        <v>14</v>
      </c>
      <c r="F317" t="s">
        <v>81</v>
      </c>
      <c r="G317" t="s">
        <v>94</v>
      </c>
      <c r="H317" t="s">
        <v>15</v>
      </c>
      <c r="I317" t="s">
        <v>16</v>
      </c>
      <c r="J317" t="s">
        <v>17</v>
      </c>
      <c r="K317" t="s">
        <v>18</v>
      </c>
      <c r="L317" t="s">
        <v>13</v>
      </c>
      <c r="M317" s="2">
        <v>420</v>
      </c>
      <c r="N317" s="2">
        <v>100</v>
      </c>
      <c r="O317" s="2">
        <f>BaseDeDatos!$M317*BaseDeDatos!$N317</f>
        <v>42000</v>
      </c>
    </row>
    <row r="318" spans="2:15" x14ac:dyDescent="0.2">
      <c r="B318">
        <v>316</v>
      </c>
      <c r="C318" s="1">
        <v>44075</v>
      </c>
      <c r="D318">
        <v>3596038071</v>
      </c>
      <c r="E318" t="s">
        <v>14</v>
      </c>
      <c r="F318" t="s">
        <v>81</v>
      </c>
      <c r="G318" t="s">
        <v>94</v>
      </c>
      <c r="H318" t="s">
        <v>15</v>
      </c>
      <c r="I318" t="s">
        <v>16</v>
      </c>
      <c r="J318" t="s">
        <v>17</v>
      </c>
      <c r="K318" t="s">
        <v>19</v>
      </c>
      <c r="L318" t="s">
        <v>13</v>
      </c>
      <c r="M318" s="2">
        <v>742</v>
      </c>
      <c r="N318" s="2">
        <v>27</v>
      </c>
      <c r="O318" s="2">
        <f>BaseDeDatos!$M318*BaseDeDatos!$N318</f>
        <v>20034</v>
      </c>
    </row>
    <row r="319" spans="2:15" x14ac:dyDescent="0.2">
      <c r="B319">
        <v>317</v>
      </c>
      <c r="C319" s="1">
        <v>44055</v>
      </c>
      <c r="D319">
        <v>8280434895</v>
      </c>
      <c r="E319" t="s">
        <v>14</v>
      </c>
      <c r="F319" t="s">
        <v>81</v>
      </c>
      <c r="G319" t="s">
        <v>94</v>
      </c>
      <c r="H319" t="s">
        <v>15</v>
      </c>
      <c r="I319" t="s">
        <v>16</v>
      </c>
      <c r="J319" t="s">
        <v>17</v>
      </c>
      <c r="K319" t="s">
        <v>12</v>
      </c>
      <c r="L319" t="s">
        <v>13</v>
      </c>
      <c r="M319" s="2">
        <v>49</v>
      </c>
      <c r="N319" s="2">
        <v>70</v>
      </c>
      <c r="O319" s="2">
        <f>BaseDeDatos!$M319*BaseDeDatos!$N319</f>
        <v>3430</v>
      </c>
    </row>
    <row r="320" spans="2:15" x14ac:dyDescent="0.2">
      <c r="B320">
        <v>318</v>
      </c>
      <c r="C320" s="1">
        <v>44146</v>
      </c>
      <c r="D320">
        <v>7983505639</v>
      </c>
      <c r="E320" t="s">
        <v>20</v>
      </c>
      <c r="F320" t="s">
        <v>80</v>
      </c>
      <c r="G320" t="s">
        <v>95</v>
      </c>
      <c r="H320" t="s">
        <v>7</v>
      </c>
      <c r="I320" t="s">
        <v>8</v>
      </c>
      <c r="J320" t="s">
        <v>17</v>
      </c>
      <c r="K320" t="s">
        <v>21</v>
      </c>
      <c r="L320" t="s">
        <v>11</v>
      </c>
      <c r="M320" s="2">
        <v>252</v>
      </c>
      <c r="N320" s="2">
        <v>57</v>
      </c>
      <c r="O320" s="2">
        <f>BaseDeDatos!$M320*BaseDeDatos!$N320</f>
        <v>14364</v>
      </c>
    </row>
    <row r="321" spans="2:15" x14ac:dyDescent="0.2">
      <c r="B321">
        <v>319</v>
      </c>
      <c r="C321" s="1">
        <v>43997</v>
      </c>
      <c r="D321">
        <v>4943792001</v>
      </c>
      <c r="E321" t="s">
        <v>20</v>
      </c>
      <c r="F321" t="s">
        <v>80</v>
      </c>
      <c r="G321" t="s">
        <v>95</v>
      </c>
      <c r="H321" t="s">
        <v>7</v>
      </c>
      <c r="I321" t="s">
        <v>8</v>
      </c>
      <c r="J321" t="s">
        <v>17</v>
      </c>
      <c r="K321" t="s">
        <v>22</v>
      </c>
      <c r="L321" t="s">
        <v>11</v>
      </c>
      <c r="M321" s="2">
        <v>644</v>
      </c>
      <c r="N321" s="2">
        <v>83</v>
      </c>
      <c r="O321" s="2">
        <f>BaseDeDatos!$M321*BaseDeDatos!$N321</f>
        <v>53452</v>
      </c>
    </row>
    <row r="322" spans="2:15" x14ac:dyDescent="0.2">
      <c r="B322">
        <v>320</v>
      </c>
      <c r="C322" s="1">
        <v>43857</v>
      </c>
      <c r="D322">
        <v>2679766092</v>
      </c>
      <c r="E322" t="s">
        <v>23</v>
      </c>
      <c r="F322" t="s">
        <v>86</v>
      </c>
      <c r="G322" t="s">
        <v>82</v>
      </c>
      <c r="H322" t="s">
        <v>24</v>
      </c>
      <c r="I322" t="s">
        <v>25</v>
      </c>
      <c r="J322" t="s">
        <v>17</v>
      </c>
      <c r="K322" t="s">
        <v>26</v>
      </c>
      <c r="L322" t="s">
        <v>27</v>
      </c>
      <c r="M322" s="2">
        <v>128.79999999999998</v>
      </c>
      <c r="N322" s="2">
        <v>76</v>
      </c>
      <c r="O322" s="2">
        <f>BaseDeDatos!$M322*BaseDeDatos!$N322</f>
        <v>9788.7999999999993</v>
      </c>
    </row>
    <row r="323" spans="2:15" x14ac:dyDescent="0.2">
      <c r="B323">
        <v>321</v>
      </c>
      <c r="C323" s="1">
        <v>44155</v>
      </c>
      <c r="D323">
        <v>6256032641</v>
      </c>
      <c r="E323" t="s">
        <v>14</v>
      </c>
      <c r="F323" t="s">
        <v>81</v>
      </c>
      <c r="G323" t="s">
        <v>94</v>
      </c>
      <c r="H323" t="s">
        <v>15</v>
      </c>
      <c r="I323" t="s">
        <v>25</v>
      </c>
      <c r="J323" t="s">
        <v>9</v>
      </c>
      <c r="K323" t="s">
        <v>26</v>
      </c>
      <c r="L323" t="s">
        <v>27</v>
      </c>
      <c r="M323" s="2">
        <v>128.79999999999998</v>
      </c>
      <c r="N323" s="2">
        <v>80</v>
      </c>
      <c r="O323" s="2">
        <f>BaseDeDatos!$M323*BaseDeDatos!$N323</f>
        <v>10303.999999999998</v>
      </c>
    </row>
    <row r="324" spans="2:15" x14ac:dyDescent="0.2">
      <c r="B324">
        <v>322</v>
      </c>
      <c r="C324" s="1">
        <v>43867</v>
      </c>
      <c r="D324">
        <v>8317306577</v>
      </c>
      <c r="E324" t="s">
        <v>28</v>
      </c>
      <c r="F324" t="s">
        <v>89</v>
      </c>
      <c r="G324" t="s">
        <v>84</v>
      </c>
      <c r="H324" t="s">
        <v>29</v>
      </c>
      <c r="I324" t="s">
        <v>8</v>
      </c>
      <c r="J324" t="s">
        <v>9</v>
      </c>
      <c r="K324" t="s">
        <v>30</v>
      </c>
      <c r="L324" t="s">
        <v>31</v>
      </c>
      <c r="M324" s="2">
        <v>178.5</v>
      </c>
      <c r="N324" s="2">
        <v>47</v>
      </c>
      <c r="O324" s="2">
        <f>BaseDeDatos!$M324*BaseDeDatos!$N324</f>
        <v>8389.5</v>
      </c>
    </row>
    <row r="325" spans="2:15" x14ac:dyDescent="0.2">
      <c r="B325">
        <v>323</v>
      </c>
      <c r="C325" s="1">
        <v>44120</v>
      </c>
      <c r="D325">
        <v>4952054948</v>
      </c>
      <c r="E325" t="s">
        <v>32</v>
      </c>
      <c r="F325" t="s">
        <v>93</v>
      </c>
      <c r="G325" t="s">
        <v>96</v>
      </c>
      <c r="H325" t="s">
        <v>7</v>
      </c>
      <c r="I325" t="s">
        <v>8</v>
      </c>
      <c r="J325" t="s">
        <v>33</v>
      </c>
      <c r="K325" t="s">
        <v>34</v>
      </c>
      <c r="L325" t="s">
        <v>35</v>
      </c>
      <c r="M325" s="2">
        <v>135.1</v>
      </c>
      <c r="N325" s="2">
        <v>96</v>
      </c>
      <c r="O325" s="2">
        <f>BaseDeDatos!$M325*BaseDeDatos!$N325</f>
        <v>12969.599999999999</v>
      </c>
    </row>
    <row r="326" spans="2:15" x14ac:dyDescent="0.2">
      <c r="B326">
        <v>324</v>
      </c>
      <c r="C326" s="1">
        <v>44059</v>
      </c>
      <c r="D326">
        <v>7792270317</v>
      </c>
      <c r="E326" t="s">
        <v>36</v>
      </c>
      <c r="F326" t="s">
        <v>92</v>
      </c>
      <c r="G326" t="s">
        <v>99</v>
      </c>
      <c r="H326" t="s">
        <v>37</v>
      </c>
      <c r="I326" t="s">
        <v>8</v>
      </c>
      <c r="J326" t="s">
        <v>17</v>
      </c>
      <c r="K326" t="s">
        <v>38</v>
      </c>
      <c r="L326" t="s">
        <v>39</v>
      </c>
      <c r="M326" s="2">
        <v>560</v>
      </c>
      <c r="N326" s="2">
        <v>32</v>
      </c>
      <c r="O326" s="2">
        <f>BaseDeDatos!$M326*BaseDeDatos!$N326</f>
        <v>17920</v>
      </c>
    </row>
    <row r="327" spans="2:15" x14ac:dyDescent="0.2">
      <c r="B327">
        <v>325</v>
      </c>
      <c r="C327" s="1">
        <v>44045</v>
      </c>
      <c r="D327">
        <v>8753687299</v>
      </c>
      <c r="E327" t="s">
        <v>40</v>
      </c>
      <c r="F327" t="s">
        <v>97</v>
      </c>
      <c r="G327" t="s">
        <v>88</v>
      </c>
      <c r="H327" t="s">
        <v>41</v>
      </c>
      <c r="I327" t="s">
        <v>25</v>
      </c>
      <c r="J327" t="s">
        <v>9</v>
      </c>
      <c r="K327" t="s">
        <v>22</v>
      </c>
      <c r="L327" t="s">
        <v>11</v>
      </c>
      <c r="M327" s="2">
        <v>644</v>
      </c>
      <c r="N327" s="2">
        <v>16</v>
      </c>
      <c r="O327" s="2">
        <f>BaseDeDatos!$M327*BaseDeDatos!$N327</f>
        <v>10304</v>
      </c>
    </row>
    <row r="328" spans="2:15" x14ac:dyDescent="0.2">
      <c r="B328">
        <v>326</v>
      </c>
      <c r="C328" s="1">
        <v>43867</v>
      </c>
      <c r="D328">
        <v>3276376437</v>
      </c>
      <c r="E328" t="s">
        <v>23</v>
      </c>
      <c r="F328" t="s">
        <v>86</v>
      </c>
      <c r="G328" t="s">
        <v>82</v>
      </c>
      <c r="H328" t="s">
        <v>24</v>
      </c>
      <c r="I328" t="s">
        <v>25</v>
      </c>
      <c r="J328" t="s">
        <v>9</v>
      </c>
      <c r="K328" t="s">
        <v>30</v>
      </c>
      <c r="L328" t="s">
        <v>31</v>
      </c>
      <c r="M328" s="2">
        <v>178.5</v>
      </c>
      <c r="N328" s="2">
        <v>41</v>
      </c>
      <c r="O328" s="2">
        <f>BaseDeDatos!$M328*BaseDeDatos!$N328</f>
        <v>7318.5</v>
      </c>
    </row>
    <row r="329" spans="2:15" x14ac:dyDescent="0.2">
      <c r="B329">
        <v>327</v>
      </c>
      <c r="C329" s="1">
        <v>44087</v>
      </c>
      <c r="D329">
        <v>6189400875</v>
      </c>
      <c r="E329" t="s">
        <v>42</v>
      </c>
      <c r="F329" t="s">
        <v>91</v>
      </c>
      <c r="G329" t="s">
        <v>91</v>
      </c>
      <c r="H329" t="s">
        <v>43</v>
      </c>
      <c r="I329" t="s">
        <v>8</v>
      </c>
      <c r="J329" t="s">
        <v>17</v>
      </c>
      <c r="K329" t="s">
        <v>44</v>
      </c>
      <c r="L329" t="s">
        <v>11</v>
      </c>
      <c r="M329" s="2">
        <v>41.86</v>
      </c>
      <c r="N329" s="2">
        <v>41</v>
      </c>
      <c r="O329" s="2">
        <f>BaseDeDatos!$M329*BaseDeDatos!$N329</f>
        <v>1716.26</v>
      </c>
    </row>
    <row r="330" spans="2:15" x14ac:dyDescent="0.2">
      <c r="B330">
        <v>328</v>
      </c>
      <c r="C330" s="1">
        <v>43927</v>
      </c>
      <c r="D330">
        <v>3440571177</v>
      </c>
      <c r="E330" t="s">
        <v>45</v>
      </c>
      <c r="F330" t="s">
        <v>87</v>
      </c>
      <c r="G330" t="s">
        <v>87</v>
      </c>
      <c r="H330" t="s">
        <v>24</v>
      </c>
      <c r="K330" t="s">
        <v>22</v>
      </c>
      <c r="L330" t="s">
        <v>11</v>
      </c>
      <c r="M330" s="2">
        <v>644</v>
      </c>
      <c r="N330" s="2">
        <v>41</v>
      </c>
      <c r="O330" s="2">
        <f>BaseDeDatos!$M330*BaseDeDatos!$N330</f>
        <v>26404</v>
      </c>
    </row>
    <row r="331" spans="2:15" x14ac:dyDescent="0.2">
      <c r="B331">
        <v>329</v>
      </c>
      <c r="C331" s="1">
        <v>43975</v>
      </c>
      <c r="D331">
        <v>8874798513</v>
      </c>
      <c r="E331" t="s">
        <v>42</v>
      </c>
      <c r="F331" t="s">
        <v>91</v>
      </c>
      <c r="G331" t="s">
        <v>91</v>
      </c>
      <c r="H331" t="s">
        <v>43</v>
      </c>
      <c r="I331" t="s">
        <v>16</v>
      </c>
      <c r="K331" t="s">
        <v>46</v>
      </c>
      <c r="L331" t="s">
        <v>47</v>
      </c>
      <c r="M331" s="2">
        <v>350</v>
      </c>
      <c r="N331" s="2">
        <v>94</v>
      </c>
      <c r="O331" s="2">
        <f>BaseDeDatos!$M331*BaseDeDatos!$N331</f>
        <v>32900</v>
      </c>
    </row>
    <row r="332" spans="2:15" x14ac:dyDescent="0.2">
      <c r="B332">
        <v>330</v>
      </c>
      <c r="C332" s="1">
        <v>43992</v>
      </c>
      <c r="D332">
        <v>9730368433</v>
      </c>
      <c r="E332" t="s">
        <v>42</v>
      </c>
      <c r="F332" t="s">
        <v>91</v>
      </c>
      <c r="G332" t="s">
        <v>91</v>
      </c>
      <c r="H332" t="s">
        <v>43</v>
      </c>
      <c r="I332" t="s">
        <v>16</v>
      </c>
      <c r="K332" t="s">
        <v>48</v>
      </c>
      <c r="L332" t="s">
        <v>49</v>
      </c>
      <c r="M332" s="2">
        <v>308</v>
      </c>
      <c r="N332" s="2">
        <v>20</v>
      </c>
      <c r="O332" s="2">
        <f>BaseDeDatos!$M332*BaseDeDatos!$N332</f>
        <v>6160</v>
      </c>
    </row>
    <row r="333" spans="2:15" x14ac:dyDescent="0.2">
      <c r="B333">
        <v>331</v>
      </c>
      <c r="C333" s="1">
        <v>43870</v>
      </c>
      <c r="D333">
        <v>6592275352</v>
      </c>
      <c r="E333" t="s">
        <v>42</v>
      </c>
      <c r="F333" t="s">
        <v>91</v>
      </c>
      <c r="G333" t="s">
        <v>91</v>
      </c>
      <c r="H333" t="s">
        <v>43</v>
      </c>
      <c r="I333" t="s">
        <v>16</v>
      </c>
      <c r="K333" t="s">
        <v>26</v>
      </c>
      <c r="L333" t="s">
        <v>27</v>
      </c>
      <c r="M333" s="2">
        <v>128.79999999999998</v>
      </c>
      <c r="N333" s="2">
        <v>13</v>
      </c>
      <c r="O333" s="2">
        <f>BaseDeDatos!$M333*BaseDeDatos!$N333</f>
        <v>1674.3999999999999</v>
      </c>
    </row>
    <row r="334" spans="2:15" x14ac:dyDescent="0.2">
      <c r="B334">
        <v>332</v>
      </c>
      <c r="C334" s="1">
        <v>43882</v>
      </c>
      <c r="D334">
        <v>9303282439</v>
      </c>
      <c r="E334" t="s">
        <v>50</v>
      </c>
      <c r="F334" t="s">
        <v>85</v>
      </c>
      <c r="G334" t="s">
        <v>83</v>
      </c>
      <c r="H334" t="s">
        <v>41</v>
      </c>
      <c r="I334" t="s">
        <v>25</v>
      </c>
      <c r="K334" t="s">
        <v>12</v>
      </c>
      <c r="L334" t="s">
        <v>13</v>
      </c>
      <c r="M334" s="2">
        <v>49</v>
      </c>
      <c r="N334" s="2">
        <v>74</v>
      </c>
      <c r="O334" s="2">
        <f>BaseDeDatos!$M334*BaseDeDatos!$N334</f>
        <v>3626</v>
      </c>
    </row>
    <row r="335" spans="2:15" x14ac:dyDescent="0.2">
      <c r="B335">
        <v>333</v>
      </c>
      <c r="C335" s="1">
        <v>43940</v>
      </c>
      <c r="D335">
        <v>8998167680</v>
      </c>
      <c r="E335" t="s">
        <v>50</v>
      </c>
      <c r="F335" t="s">
        <v>85</v>
      </c>
      <c r="G335" t="s">
        <v>83</v>
      </c>
      <c r="H335" t="s">
        <v>41</v>
      </c>
      <c r="I335" t="s">
        <v>25</v>
      </c>
      <c r="K335" t="s">
        <v>44</v>
      </c>
      <c r="L335" t="s">
        <v>11</v>
      </c>
      <c r="M335" s="2">
        <v>41.86</v>
      </c>
      <c r="N335" s="2">
        <v>53</v>
      </c>
      <c r="O335" s="2">
        <f>BaseDeDatos!$M335*BaseDeDatos!$N335</f>
        <v>2218.58</v>
      </c>
    </row>
    <row r="336" spans="2:15" x14ac:dyDescent="0.2">
      <c r="B336">
        <v>334</v>
      </c>
      <c r="C336" s="1">
        <v>43874</v>
      </c>
      <c r="D336">
        <v>2058395697</v>
      </c>
      <c r="E336" t="s">
        <v>51</v>
      </c>
      <c r="F336" t="s">
        <v>90</v>
      </c>
      <c r="G336" t="s">
        <v>98</v>
      </c>
      <c r="H336" t="s">
        <v>24</v>
      </c>
      <c r="K336" t="s">
        <v>21</v>
      </c>
      <c r="L336" t="s">
        <v>11</v>
      </c>
      <c r="M336" s="2">
        <v>252</v>
      </c>
      <c r="N336" s="2">
        <v>99</v>
      </c>
      <c r="O336" s="2">
        <f>BaseDeDatos!$M336*BaseDeDatos!$N336</f>
        <v>24948</v>
      </c>
    </row>
    <row r="337" spans="2:15" x14ac:dyDescent="0.2">
      <c r="B337">
        <v>335</v>
      </c>
      <c r="C337" s="1">
        <v>43832</v>
      </c>
      <c r="D337">
        <v>5534305664</v>
      </c>
      <c r="E337" t="s">
        <v>51</v>
      </c>
      <c r="F337" t="s">
        <v>90</v>
      </c>
      <c r="G337" t="s">
        <v>98</v>
      </c>
      <c r="H337" t="s">
        <v>24</v>
      </c>
      <c r="K337" t="s">
        <v>22</v>
      </c>
      <c r="L337" t="s">
        <v>11</v>
      </c>
      <c r="M337" s="2">
        <v>644</v>
      </c>
      <c r="N337" s="2">
        <v>89</v>
      </c>
      <c r="O337" s="2">
        <f>BaseDeDatos!$M337*BaseDeDatos!$N337</f>
        <v>57316</v>
      </c>
    </row>
    <row r="338" spans="2:15" x14ac:dyDescent="0.2">
      <c r="B338">
        <v>336</v>
      </c>
      <c r="C338" s="1">
        <v>43988</v>
      </c>
      <c r="D338">
        <v>5417309832</v>
      </c>
      <c r="E338" t="s">
        <v>51</v>
      </c>
      <c r="F338" t="s">
        <v>90</v>
      </c>
      <c r="G338" t="s">
        <v>98</v>
      </c>
      <c r="H338" t="s">
        <v>24</v>
      </c>
      <c r="K338" t="s">
        <v>44</v>
      </c>
      <c r="L338" t="s">
        <v>11</v>
      </c>
      <c r="M338" s="2">
        <v>41.86</v>
      </c>
      <c r="N338" s="2">
        <v>64</v>
      </c>
      <c r="O338" s="2">
        <f>BaseDeDatos!$M338*BaseDeDatos!$N338</f>
        <v>2679.04</v>
      </c>
    </row>
    <row r="339" spans="2:15" x14ac:dyDescent="0.2">
      <c r="B339">
        <v>337</v>
      </c>
      <c r="C339" s="1">
        <v>44101</v>
      </c>
      <c r="D339">
        <v>7626114952</v>
      </c>
      <c r="E339" t="s">
        <v>40</v>
      </c>
      <c r="F339" t="s">
        <v>97</v>
      </c>
      <c r="G339" t="s">
        <v>88</v>
      </c>
      <c r="H339" t="s">
        <v>41</v>
      </c>
      <c r="I339" t="s">
        <v>25</v>
      </c>
      <c r="J339" t="s">
        <v>17</v>
      </c>
      <c r="K339" t="s">
        <v>34</v>
      </c>
      <c r="L339" t="s">
        <v>35</v>
      </c>
      <c r="M339" s="2">
        <v>135.1</v>
      </c>
      <c r="N339" s="2">
        <v>98</v>
      </c>
      <c r="O339" s="2">
        <f>BaseDeDatos!$M339*BaseDeDatos!$N339</f>
        <v>13239.8</v>
      </c>
    </row>
    <row r="340" spans="2:15" x14ac:dyDescent="0.2">
      <c r="B340">
        <v>338</v>
      </c>
      <c r="C340" s="1">
        <v>43879</v>
      </c>
      <c r="D340">
        <v>7075151442</v>
      </c>
      <c r="E340" t="s">
        <v>40</v>
      </c>
      <c r="F340" t="s">
        <v>97</v>
      </c>
      <c r="G340" t="s">
        <v>88</v>
      </c>
      <c r="H340" t="s">
        <v>41</v>
      </c>
      <c r="I340" t="s">
        <v>25</v>
      </c>
      <c r="J340" t="s">
        <v>17</v>
      </c>
      <c r="K340" t="s">
        <v>52</v>
      </c>
      <c r="L340" t="s">
        <v>53</v>
      </c>
      <c r="M340" s="2">
        <v>257.59999999999997</v>
      </c>
      <c r="N340" s="2">
        <v>86</v>
      </c>
      <c r="O340" s="2">
        <f>BaseDeDatos!$M340*BaseDeDatos!$N340</f>
        <v>22153.599999999999</v>
      </c>
    </row>
    <row r="341" spans="2:15" x14ac:dyDescent="0.2">
      <c r="B341">
        <v>339</v>
      </c>
      <c r="C341" s="1">
        <v>44167</v>
      </c>
      <c r="D341">
        <v>4170346813</v>
      </c>
      <c r="E341" t="s">
        <v>54</v>
      </c>
      <c r="F341" t="s">
        <v>89</v>
      </c>
      <c r="G341" t="s">
        <v>84</v>
      </c>
      <c r="H341" t="s">
        <v>55</v>
      </c>
      <c r="I341" t="s">
        <v>16</v>
      </c>
      <c r="J341" t="s">
        <v>9</v>
      </c>
      <c r="K341" t="s">
        <v>56</v>
      </c>
      <c r="L341" t="s">
        <v>57</v>
      </c>
      <c r="M341" s="2">
        <v>273</v>
      </c>
      <c r="N341" s="2">
        <v>20</v>
      </c>
      <c r="O341" s="2">
        <f>BaseDeDatos!$M341*BaseDeDatos!$N341</f>
        <v>5460</v>
      </c>
    </row>
    <row r="342" spans="2:15" x14ac:dyDescent="0.2">
      <c r="B342">
        <v>340</v>
      </c>
      <c r="C342" s="1">
        <v>43982</v>
      </c>
      <c r="D342">
        <v>7181884746</v>
      </c>
      <c r="E342" t="s">
        <v>54</v>
      </c>
      <c r="F342" t="s">
        <v>89</v>
      </c>
      <c r="G342" t="s">
        <v>84</v>
      </c>
      <c r="H342" t="s">
        <v>55</v>
      </c>
      <c r="I342" t="s">
        <v>16</v>
      </c>
      <c r="J342" t="s">
        <v>9</v>
      </c>
      <c r="K342" t="s">
        <v>58</v>
      </c>
      <c r="L342" t="s">
        <v>59</v>
      </c>
      <c r="M342" s="2">
        <v>487.19999999999993</v>
      </c>
      <c r="N342" s="2">
        <v>69</v>
      </c>
      <c r="O342" s="2">
        <f>BaseDeDatos!$M342*BaseDeDatos!$N342</f>
        <v>33616.799999999996</v>
      </c>
    </row>
    <row r="343" spans="2:15" x14ac:dyDescent="0.2">
      <c r="B343">
        <v>341</v>
      </c>
      <c r="C343" s="1">
        <v>44196</v>
      </c>
      <c r="D343">
        <v>654398232</v>
      </c>
      <c r="E343" t="s">
        <v>36</v>
      </c>
      <c r="F343" t="s">
        <v>92</v>
      </c>
      <c r="G343" t="s">
        <v>99</v>
      </c>
      <c r="H343" t="s">
        <v>37</v>
      </c>
      <c r="I343" t="s">
        <v>8</v>
      </c>
      <c r="J343" t="s">
        <v>17</v>
      </c>
      <c r="K343" t="s">
        <v>10</v>
      </c>
      <c r="L343" t="s">
        <v>11</v>
      </c>
      <c r="M343" s="2">
        <v>196</v>
      </c>
      <c r="N343" s="2">
        <v>68</v>
      </c>
      <c r="O343" s="2">
        <f>BaseDeDatos!$M343*BaseDeDatos!$N343</f>
        <v>13328</v>
      </c>
    </row>
    <row r="344" spans="2:15" x14ac:dyDescent="0.2">
      <c r="B344">
        <v>342</v>
      </c>
      <c r="C344" s="1">
        <v>43891</v>
      </c>
      <c r="D344">
        <v>6559752885</v>
      </c>
      <c r="E344" t="s">
        <v>23</v>
      </c>
      <c r="F344" t="s">
        <v>86</v>
      </c>
      <c r="G344" t="s">
        <v>82</v>
      </c>
      <c r="H344" t="s">
        <v>24</v>
      </c>
      <c r="I344" t="s">
        <v>8</v>
      </c>
      <c r="J344" t="s">
        <v>9</v>
      </c>
      <c r="K344" t="s">
        <v>38</v>
      </c>
      <c r="L344" t="s">
        <v>39</v>
      </c>
      <c r="M344" s="2">
        <v>560</v>
      </c>
      <c r="N344" s="2">
        <v>52</v>
      </c>
      <c r="O344" s="2">
        <f>BaseDeDatos!$M344*BaseDeDatos!$N344</f>
        <v>29120</v>
      </c>
    </row>
    <row r="345" spans="2:15" x14ac:dyDescent="0.2">
      <c r="B345">
        <v>343</v>
      </c>
      <c r="C345" s="1">
        <v>44023</v>
      </c>
      <c r="D345">
        <v>9428165637</v>
      </c>
      <c r="E345" t="s">
        <v>23</v>
      </c>
      <c r="F345" t="s">
        <v>86</v>
      </c>
      <c r="G345" t="s">
        <v>82</v>
      </c>
      <c r="H345" t="s">
        <v>24</v>
      </c>
      <c r="I345" t="s">
        <v>8</v>
      </c>
      <c r="J345" t="s">
        <v>9</v>
      </c>
      <c r="K345" t="s">
        <v>26</v>
      </c>
      <c r="L345" t="s">
        <v>27</v>
      </c>
      <c r="M345" s="2">
        <v>128.79999999999998</v>
      </c>
      <c r="N345" s="2">
        <v>40</v>
      </c>
      <c r="O345" s="2">
        <f>BaseDeDatos!$M345*BaseDeDatos!$N345</f>
        <v>5151.9999999999991</v>
      </c>
    </row>
    <row r="346" spans="2:15" x14ac:dyDescent="0.2">
      <c r="B346">
        <v>344</v>
      </c>
      <c r="C346" s="1">
        <v>43843</v>
      </c>
      <c r="D346">
        <v>9902612158</v>
      </c>
      <c r="E346" t="s">
        <v>62</v>
      </c>
      <c r="F346" t="s">
        <v>91</v>
      </c>
      <c r="G346" t="s">
        <v>91</v>
      </c>
      <c r="H346" t="s">
        <v>43</v>
      </c>
      <c r="I346" t="s">
        <v>16</v>
      </c>
      <c r="J346" t="s">
        <v>33</v>
      </c>
      <c r="K346" t="s">
        <v>67</v>
      </c>
      <c r="L346" t="s">
        <v>27</v>
      </c>
      <c r="M346" s="2">
        <v>140</v>
      </c>
      <c r="N346" s="2">
        <v>100</v>
      </c>
      <c r="O346" s="2">
        <f>BaseDeDatos!$M346*BaseDeDatos!$N346</f>
        <v>14000</v>
      </c>
    </row>
    <row r="347" spans="2:15" x14ac:dyDescent="0.2">
      <c r="B347">
        <v>345</v>
      </c>
      <c r="C347" s="1">
        <v>44034</v>
      </c>
      <c r="D347">
        <v>9601886174</v>
      </c>
      <c r="E347" t="s">
        <v>63</v>
      </c>
      <c r="F347" t="s">
        <v>85</v>
      </c>
      <c r="G347" t="s">
        <v>83</v>
      </c>
      <c r="H347" t="s">
        <v>41</v>
      </c>
      <c r="I347" t="s">
        <v>25</v>
      </c>
      <c r="J347" t="s">
        <v>17</v>
      </c>
      <c r="K347" t="s">
        <v>68</v>
      </c>
      <c r="L347" t="s">
        <v>69</v>
      </c>
      <c r="M347" s="2">
        <v>298.90000000000003</v>
      </c>
      <c r="N347" s="2">
        <v>88</v>
      </c>
      <c r="O347" s="2">
        <f>BaseDeDatos!$M347*BaseDeDatos!$N347</f>
        <v>26303.200000000004</v>
      </c>
    </row>
    <row r="348" spans="2:15" x14ac:dyDescent="0.2">
      <c r="B348">
        <v>346</v>
      </c>
      <c r="C348" s="1">
        <v>43958</v>
      </c>
      <c r="D348">
        <v>9194823962</v>
      </c>
      <c r="E348" t="s">
        <v>63</v>
      </c>
      <c r="F348" t="s">
        <v>85</v>
      </c>
      <c r="G348" t="s">
        <v>83</v>
      </c>
      <c r="H348" t="s">
        <v>41</v>
      </c>
      <c r="I348" t="s">
        <v>25</v>
      </c>
      <c r="J348" t="s">
        <v>17</v>
      </c>
      <c r="K348" t="s">
        <v>34</v>
      </c>
      <c r="L348" t="s">
        <v>35</v>
      </c>
      <c r="M348" s="2">
        <v>135.1</v>
      </c>
      <c r="N348" s="2">
        <v>46</v>
      </c>
      <c r="O348" s="2">
        <f>BaseDeDatos!$M348*BaseDeDatos!$N348</f>
        <v>6214.5999999999995</v>
      </c>
    </row>
    <row r="349" spans="2:15" x14ac:dyDescent="0.2">
      <c r="B349">
        <v>347</v>
      </c>
      <c r="C349" s="1">
        <v>43832</v>
      </c>
      <c r="D349">
        <v>3580433044</v>
      </c>
      <c r="E349" t="s">
        <v>63</v>
      </c>
      <c r="F349" t="s">
        <v>85</v>
      </c>
      <c r="G349" t="s">
        <v>83</v>
      </c>
      <c r="H349" t="s">
        <v>41</v>
      </c>
      <c r="I349" t="s">
        <v>25</v>
      </c>
      <c r="J349" t="s">
        <v>17</v>
      </c>
      <c r="K349" t="s">
        <v>52</v>
      </c>
      <c r="L349" t="s">
        <v>53</v>
      </c>
      <c r="M349" s="2">
        <v>257.59999999999997</v>
      </c>
      <c r="N349" s="2">
        <v>93</v>
      </c>
      <c r="O349" s="2">
        <f>BaseDeDatos!$M349*BaseDeDatos!$N349</f>
        <v>23956.799999999996</v>
      </c>
    </row>
    <row r="350" spans="2:15" x14ac:dyDescent="0.2">
      <c r="B350">
        <v>348</v>
      </c>
      <c r="C350" s="1">
        <v>43959</v>
      </c>
      <c r="D350">
        <v>7020598503</v>
      </c>
      <c r="E350" t="s">
        <v>28</v>
      </c>
      <c r="F350" t="s">
        <v>89</v>
      </c>
      <c r="G350" t="s">
        <v>84</v>
      </c>
      <c r="H350" t="s">
        <v>29</v>
      </c>
      <c r="I350" t="s">
        <v>8</v>
      </c>
      <c r="J350" t="s">
        <v>9</v>
      </c>
      <c r="K350" t="s">
        <v>10</v>
      </c>
      <c r="L350" t="s">
        <v>11</v>
      </c>
      <c r="M350" s="2">
        <v>196</v>
      </c>
      <c r="N350" s="2">
        <v>96</v>
      </c>
      <c r="O350" s="2">
        <f>BaseDeDatos!$M350*BaseDeDatos!$N350</f>
        <v>18816</v>
      </c>
    </row>
    <row r="351" spans="2:15" x14ac:dyDescent="0.2">
      <c r="B351">
        <v>349</v>
      </c>
      <c r="C351" s="1">
        <v>44101</v>
      </c>
      <c r="D351">
        <v>8040421717</v>
      </c>
      <c r="E351" t="s">
        <v>36</v>
      </c>
      <c r="F351" t="s">
        <v>92</v>
      </c>
      <c r="G351" t="s">
        <v>99</v>
      </c>
      <c r="H351" t="s">
        <v>37</v>
      </c>
      <c r="I351" t="s">
        <v>25</v>
      </c>
      <c r="J351" t="s">
        <v>9</v>
      </c>
      <c r="K351" t="s">
        <v>30</v>
      </c>
      <c r="L351" t="s">
        <v>31</v>
      </c>
      <c r="M351" s="2">
        <v>178.5</v>
      </c>
      <c r="N351" s="2">
        <v>12</v>
      </c>
      <c r="O351" s="2">
        <f>BaseDeDatos!$M351*BaseDeDatos!$N351</f>
        <v>2142</v>
      </c>
    </row>
    <row r="352" spans="2:15" x14ac:dyDescent="0.2">
      <c r="B352">
        <v>350</v>
      </c>
      <c r="C352" s="1">
        <v>43958</v>
      </c>
      <c r="D352">
        <v>3654530055</v>
      </c>
      <c r="E352" t="s">
        <v>14</v>
      </c>
      <c r="F352" t="s">
        <v>81</v>
      </c>
      <c r="G352" t="s">
        <v>94</v>
      </c>
      <c r="H352" t="s">
        <v>15</v>
      </c>
      <c r="I352" t="s">
        <v>16</v>
      </c>
      <c r="J352" t="s">
        <v>17</v>
      </c>
      <c r="K352" t="s">
        <v>70</v>
      </c>
      <c r="L352" t="s">
        <v>47</v>
      </c>
      <c r="M352" s="2">
        <v>1134</v>
      </c>
      <c r="N352" s="2">
        <v>38</v>
      </c>
      <c r="O352" s="2">
        <f>BaseDeDatos!$M352*BaseDeDatos!$N352</f>
        <v>43092</v>
      </c>
    </row>
    <row r="353" spans="2:15" x14ac:dyDescent="0.2">
      <c r="B353">
        <v>351</v>
      </c>
      <c r="C353" s="1">
        <v>43884</v>
      </c>
      <c r="D353">
        <v>2061527783</v>
      </c>
      <c r="E353" t="s">
        <v>14</v>
      </c>
      <c r="F353" t="s">
        <v>81</v>
      </c>
      <c r="G353" t="s">
        <v>94</v>
      </c>
      <c r="H353" t="s">
        <v>15</v>
      </c>
      <c r="I353" t="s">
        <v>16</v>
      </c>
      <c r="J353" t="s">
        <v>17</v>
      </c>
      <c r="K353" t="s">
        <v>71</v>
      </c>
      <c r="L353" t="s">
        <v>72</v>
      </c>
      <c r="M353" s="2">
        <v>98</v>
      </c>
      <c r="N353" s="2">
        <v>42</v>
      </c>
      <c r="O353" s="2">
        <f>BaseDeDatos!$M353*BaseDeDatos!$N353</f>
        <v>4116</v>
      </c>
    </row>
    <row r="354" spans="2:15" x14ac:dyDescent="0.2">
      <c r="B354">
        <v>352</v>
      </c>
      <c r="C354" s="1">
        <v>43958</v>
      </c>
      <c r="D354">
        <v>7896754000</v>
      </c>
      <c r="E354" t="s">
        <v>23</v>
      </c>
      <c r="F354" t="s">
        <v>86</v>
      </c>
      <c r="G354" t="s">
        <v>82</v>
      </c>
      <c r="H354" t="s">
        <v>24</v>
      </c>
      <c r="I354" t="s">
        <v>25</v>
      </c>
      <c r="J354" t="s">
        <v>17</v>
      </c>
      <c r="K354" t="s">
        <v>58</v>
      </c>
      <c r="L354" t="s">
        <v>59</v>
      </c>
      <c r="M354" s="2">
        <v>487.19999999999993</v>
      </c>
      <c r="N354" s="2">
        <v>100</v>
      </c>
      <c r="O354" s="2">
        <f>BaseDeDatos!$M354*BaseDeDatos!$N354</f>
        <v>48719.999999999993</v>
      </c>
    </row>
    <row r="355" spans="2:15" x14ac:dyDescent="0.2">
      <c r="B355">
        <v>353</v>
      </c>
      <c r="C355" s="1">
        <v>44185</v>
      </c>
      <c r="D355">
        <v>7608023281</v>
      </c>
      <c r="E355" t="s">
        <v>32</v>
      </c>
      <c r="F355" t="s">
        <v>93</v>
      </c>
      <c r="G355" t="s">
        <v>96</v>
      </c>
      <c r="H355" t="s">
        <v>7</v>
      </c>
      <c r="I355" t="s">
        <v>8</v>
      </c>
      <c r="J355" t="s">
        <v>33</v>
      </c>
      <c r="K355" t="s">
        <v>60</v>
      </c>
      <c r="L355" t="s">
        <v>49</v>
      </c>
      <c r="M355" s="2">
        <v>140</v>
      </c>
      <c r="N355" s="2">
        <v>89</v>
      </c>
      <c r="O355" s="2">
        <f>BaseDeDatos!$M355*BaseDeDatos!$N355</f>
        <v>12460</v>
      </c>
    </row>
    <row r="356" spans="2:15" x14ac:dyDescent="0.2">
      <c r="B356">
        <v>354</v>
      </c>
      <c r="C356" s="1">
        <v>44158</v>
      </c>
      <c r="D356">
        <v>1088259448</v>
      </c>
      <c r="E356" t="s">
        <v>32</v>
      </c>
      <c r="F356" t="s">
        <v>93</v>
      </c>
      <c r="G356" t="s">
        <v>96</v>
      </c>
      <c r="H356" t="s">
        <v>7</v>
      </c>
      <c r="I356" t="s">
        <v>8</v>
      </c>
      <c r="J356" t="s">
        <v>33</v>
      </c>
      <c r="K356" t="s">
        <v>38</v>
      </c>
      <c r="L356" t="s">
        <v>39</v>
      </c>
      <c r="M356" s="2">
        <v>560</v>
      </c>
      <c r="N356" s="2">
        <v>12</v>
      </c>
      <c r="O356" s="2">
        <f>BaseDeDatos!$M356*BaseDeDatos!$N356</f>
        <v>6720</v>
      </c>
    </row>
    <row r="357" spans="2:15" x14ac:dyDescent="0.2">
      <c r="B357">
        <v>355</v>
      </c>
      <c r="C357" s="1">
        <v>43872</v>
      </c>
      <c r="D357">
        <v>8019968936</v>
      </c>
      <c r="E357" t="s">
        <v>42</v>
      </c>
      <c r="F357" t="s">
        <v>91</v>
      </c>
      <c r="G357" t="s">
        <v>91</v>
      </c>
      <c r="H357" t="s">
        <v>43</v>
      </c>
      <c r="I357" t="s">
        <v>8</v>
      </c>
      <c r="J357" t="s">
        <v>17</v>
      </c>
      <c r="K357" t="s">
        <v>61</v>
      </c>
      <c r="L357" t="s">
        <v>13</v>
      </c>
      <c r="M357" s="2">
        <v>140</v>
      </c>
      <c r="N357" s="2">
        <v>97</v>
      </c>
      <c r="O357" s="2">
        <f>BaseDeDatos!$M357*BaseDeDatos!$N357</f>
        <v>13580</v>
      </c>
    </row>
    <row r="358" spans="2:15" x14ac:dyDescent="0.2">
      <c r="B358">
        <v>356</v>
      </c>
      <c r="C358" s="1">
        <v>43849</v>
      </c>
      <c r="D358">
        <v>767630917</v>
      </c>
      <c r="E358" t="s">
        <v>42</v>
      </c>
      <c r="F358" t="s">
        <v>91</v>
      </c>
      <c r="G358" t="s">
        <v>91</v>
      </c>
      <c r="H358" t="s">
        <v>43</v>
      </c>
      <c r="I358" t="s">
        <v>16</v>
      </c>
      <c r="K358" t="s">
        <v>12</v>
      </c>
      <c r="L358" t="s">
        <v>13</v>
      </c>
      <c r="M358" s="2">
        <v>49</v>
      </c>
      <c r="N358" s="2">
        <v>53</v>
      </c>
      <c r="O358" s="2">
        <f>BaseDeDatos!$M358*BaseDeDatos!$N358</f>
        <v>2597</v>
      </c>
    </row>
    <row r="359" spans="2:15" x14ac:dyDescent="0.2">
      <c r="B359">
        <v>357</v>
      </c>
      <c r="C359" s="1">
        <v>44148</v>
      </c>
      <c r="D359">
        <v>8764802979</v>
      </c>
      <c r="E359" t="s">
        <v>50</v>
      </c>
      <c r="F359" t="s">
        <v>85</v>
      </c>
      <c r="G359" t="s">
        <v>83</v>
      </c>
      <c r="H359" t="s">
        <v>41</v>
      </c>
      <c r="I359" t="s">
        <v>25</v>
      </c>
      <c r="K359" t="s">
        <v>38</v>
      </c>
      <c r="L359" t="s">
        <v>39</v>
      </c>
      <c r="M359" s="2">
        <v>560</v>
      </c>
      <c r="N359" s="2">
        <v>61</v>
      </c>
      <c r="O359" s="2">
        <f>BaseDeDatos!$M359*BaseDeDatos!$N359</f>
        <v>34160</v>
      </c>
    </row>
    <row r="360" spans="2:15" x14ac:dyDescent="0.2">
      <c r="B360">
        <v>358</v>
      </c>
      <c r="C360" s="1">
        <v>44136</v>
      </c>
      <c r="D360">
        <v>1212476279</v>
      </c>
      <c r="E360" t="s">
        <v>51</v>
      </c>
      <c r="F360" t="s">
        <v>90</v>
      </c>
      <c r="G360" t="s">
        <v>98</v>
      </c>
      <c r="H360" t="s">
        <v>24</v>
      </c>
      <c r="I360" t="s">
        <v>25</v>
      </c>
      <c r="K360" t="s">
        <v>52</v>
      </c>
      <c r="L360" t="s">
        <v>53</v>
      </c>
      <c r="M360" s="2">
        <v>257.59999999999997</v>
      </c>
      <c r="N360" s="2">
        <v>45</v>
      </c>
      <c r="O360" s="2">
        <f>BaseDeDatos!$M360*BaseDeDatos!$N360</f>
        <v>11591.999999999998</v>
      </c>
    </row>
    <row r="361" spans="2:15" x14ac:dyDescent="0.2">
      <c r="B361">
        <v>359</v>
      </c>
      <c r="C361" s="1">
        <v>43990</v>
      </c>
      <c r="D361">
        <v>8659179079</v>
      </c>
      <c r="E361" t="s">
        <v>40</v>
      </c>
      <c r="F361" t="s">
        <v>97</v>
      </c>
      <c r="G361" t="s">
        <v>88</v>
      </c>
      <c r="H361" t="s">
        <v>41</v>
      </c>
      <c r="I361" t="s">
        <v>25</v>
      </c>
      <c r="J361" t="s">
        <v>17</v>
      </c>
      <c r="K361" t="s">
        <v>22</v>
      </c>
      <c r="L361" t="s">
        <v>11</v>
      </c>
      <c r="M361" s="2">
        <v>644</v>
      </c>
      <c r="N361" s="2">
        <v>43</v>
      </c>
      <c r="O361" s="2">
        <f>BaseDeDatos!$M361*BaseDeDatos!$N361</f>
        <v>27692</v>
      </c>
    </row>
    <row r="362" spans="2:15" x14ac:dyDescent="0.2">
      <c r="B362">
        <v>360</v>
      </c>
      <c r="C362" s="1">
        <v>43938</v>
      </c>
      <c r="D362">
        <v>4311827425</v>
      </c>
      <c r="E362" t="s">
        <v>54</v>
      </c>
      <c r="F362" t="s">
        <v>89</v>
      </c>
      <c r="G362" t="s">
        <v>84</v>
      </c>
      <c r="H362" t="s">
        <v>55</v>
      </c>
      <c r="I362" t="s">
        <v>16</v>
      </c>
      <c r="J362" t="s">
        <v>9</v>
      </c>
      <c r="K362" t="s">
        <v>34</v>
      </c>
      <c r="L362" t="s">
        <v>35</v>
      </c>
      <c r="M362" s="2">
        <v>135.1</v>
      </c>
      <c r="N362" s="2">
        <v>18</v>
      </c>
      <c r="O362" s="2">
        <f>BaseDeDatos!$M362*BaseDeDatos!$N362</f>
        <v>2431.7999999999997</v>
      </c>
    </row>
    <row r="363" spans="2:15" x14ac:dyDescent="0.2">
      <c r="B363">
        <v>361</v>
      </c>
      <c r="C363" s="1">
        <v>44010</v>
      </c>
      <c r="D363">
        <v>7400116244</v>
      </c>
      <c r="E363" t="s">
        <v>36</v>
      </c>
      <c r="F363" t="s">
        <v>92</v>
      </c>
      <c r="G363" t="s">
        <v>99</v>
      </c>
      <c r="H363" t="s">
        <v>37</v>
      </c>
      <c r="I363" t="s">
        <v>8</v>
      </c>
      <c r="J363" t="s">
        <v>17</v>
      </c>
      <c r="K363" t="s">
        <v>30</v>
      </c>
      <c r="L363" t="s">
        <v>31</v>
      </c>
      <c r="M363" s="2">
        <v>178.5</v>
      </c>
      <c r="N363" s="2">
        <v>41</v>
      </c>
      <c r="O363" s="2">
        <f>BaseDeDatos!$M363*BaseDeDatos!$N363</f>
        <v>7318.5</v>
      </c>
    </row>
    <row r="364" spans="2:15" x14ac:dyDescent="0.2">
      <c r="B364">
        <v>362</v>
      </c>
      <c r="C364" s="1">
        <v>43946</v>
      </c>
      <c r="D364">
        <v>8550780121</v>
      </c>
      <c r="E364" t="s">
        <v>23</v>
      </c>
      <c r="F364" t="s">
        <v>86</v>
      </c>
      <c r="G364" t="s">
        <v>82</v>
      </c>
      <c r="H364" t="s">
        <v>24</v>
      </c>
      <c r="I364" t="s">
        <v>8</v>
      </c>
      <c r="J364" t="s">
        <v>9</v>
      </c>
      <c r="K364" t="s">
        <v>30</v>
      </c>
      <c r="L364" t="s">
        <v>31</v>
      </c>
      <c r="M364" s="2">
        <v>178.5</v>
      </c>
      <c r="N364" s="2">
        <v>19</v>
      </c>
      <c r="O364" s="2">
        <f>BaseDeDatos!$M364*BaseDeDatos!$N364</f>
        <v>3391.5</v>
      </c>
    </row>
    <row r="365" spans="2:15" x14ac:dyDescent="0.2">
      <c r="B365">
        <v>363</v>
      </c>
      <c r="C365" s="1">
        <v>44042</v>
      </c>
      <c r="D365">
        <v>9461451917</v>
      </c>
      <c r="E365" t="s">
        <v>62</v>
      </c>
      <c r="F365" t="s">
        <v>91</v>
      </c>
      <c r="G365" t="s">
        <v>91</v>
      </c>
      <c r="H365" t="s">
        <v>43</v>
      </c>
      <c r="I365" t="s">
        <v>16</v>
      </c>
      <c r="J365" t="s">
        <v>33</v>
      </c>
      <c r="K365" t="s">
        <v>48</v>
      </c>
      <c r="L365" t="s">
        <v>49</v>
      </c>
      <c r="M365" s="2">
        <v>308</v>
      </c>
      <c r="N365" s="2">
        <v>65</v>
      </c>
      <c r="O365" s="2">
        <f>BaseDeDatos!$M365*BaseDeDatos!$N365</f>
        <v>20020</v>
      </c>
    </row>
    <row r="366" spans="2:15" x14ac:dyDescent="0.2">
      <c r="B366">
        <v>364</v>
      </c>
      <c r="C366" s="1">
        <v>44026</v>
      </c>
      <c r="D366">
        <v>3160888933</v>
      </c>
      <c r="E366" t="s">
        <v>63</v>
      </c>
      <c r="F366" t="s">
        <v>85</v>
      </c>
      <c r="G366" t="s">
        <v>83</v>
      </c>
      <c r="H366" t="s">
        <v>41</v>
      </c>
      <c r="I366" t="s">
        <v>25</v>
      </c>
      <c r="J366" t="s">
        <v>17</v>
      </c>
      <c r="K366" t="s">
        <v>46</v>
      </c>
      <c r="L366" t="s">
        <v>47</v>
      </c>
      <c r="M366" s="2">
        <v>350</v>
      </c>
      <c r="N366" s="2">
        <v>13</v>
      </c>
      <c r="O366" s="2">
        <f>BaseDeDatos!$M366*BaseDeDatos!$N366</f>
        <v>4550</v>
      </c>
    </row>
    <row r="367" spans="2:15" x14ac:dyDescent="0.2">
      <c r="B367">
        <v>365</v>
      </c>
      <c r="C367" s="1">
        <v>44046</v>
      </c>
      <c r="D367">
        <v>6433254443</v>
      </c>
      <c r="E367" t="s">
        <v>28</v>
      </c>
      <c r="F367" t="s">
        <v>89</v>
      </c>
      <c r="G367" t="s">
        <v>84</v>
      </c>
      <c r="H367" t="s">
        <v>29</v>
      </c>
      <c r="I367" t="s">
        <v>8</v>
      </c>
      <c r="J367" t="s">
        <v>9</v>
      </c>
      <c r="K367" t="s">
        <v>64</v>
      </c>
      <c r="L367" t="s">
        <v>65</v>
      </c>
      <c r="M367" s="2">
        <v>546</v>
      </c>
      <c r="N367" s="2">
        <v>54</v>
      </c>
      <c r="O367" s="2">
        <f>BaseDeDatos!$M367*BaseDeDatos!$N367</f>
        <v>29484</v>
      </c>
    </row>
    <row r="368" spans="2:15" x14ac:dyDescent="0.2">
      <c r="B368">
        <v>366</v>
      </c>
      <c r="C368" s="1">
        <v>43986</v>
      </c>
      <c r="D368">
        <v>8977261174</v>
      </c>
      <c r="E368" t="s">
        <v>36</v>
      </c>
      <c r="F368" t="s">
        <v>92</v>
      </c>
      <c r="G368" t="s">
        <v>99</v>
      </c>
      <c r="H368" t="s">
        <v>37</v>
      </c>
      <c r="I368" t="s">
        <v>25</v>
      </c>
      <c r="J368" t="s">
        <v>9</v>
      </c>
      <c r="K368" t="s">
        <v>18</v>
      </c>
      <c r="L368" t="s">
        <v>13</v>
      </c>
      <c r="M368" s="2">
        <v>420</v>
      </c>
      <c r="N368" s="2">
        <v>33</v>
      </c>
      <c r="O368" s="2">
        <f>BaseDeDatos!$M368*BaseDeDatos!$N368</f>
        <v>13860</v>
      </c>
    </row>
    <row r="369" spans="2:15" x14ac:dyDescent="0.2">
      <c r="B369">
        <v>367</v>
      </c>
      <c r="C369" s="1">
        <v>43939</v>
      </c>
      <c r="D369">
        <v>7770716054</v>
      </c>
      <c r="E369" t="s">
        <v>36</v>
      </c>
      <c r="F369" t="s">
        <v>92</v>
      </c>
      <c r="G369" t="s">
        <v>99</v>
      </c>
      <c r="H369" t="s">
        <v>37</v>
      </c>
      <c r="I369" t="s">
        <v>25</v>
      </c>
      <c r="J369" t="s">
        <v>9</v>
      </c>
      <c r="K369" t="s">
        <v>19</v>
      </c>
      <c r="L369" t="s">
        <v>13</v>
      </c>
      <c r="M369" s="2">
        <v>742</v>
      </c>
      <c r="N369" s="2">
        <v>34</v>
      </c>
      <c r="O369" s="2">
        <f>BaseDeDatos!$M369*BaseDeDatos!$N369</f>
        <v>25228</v>
      </c>
    </row>
    <row r="370" spans="2:15" x14ac:dyDescent="0.2">
      <c r="B370">
        <v>368</v>
      </c>
      <c r="C370" s="1">
        <v>44179</v>
      </c>
      <c r="D370">
        <v>2754807386</v>
      </c>
      <c r="E370" t="s">
        <v>14</v>
      </c>
      <c r="F370" t="s">
        <v>81</v>
      </c>
      <c r="G370" t="s">
        <v>94</v>
      </c>
      <c r="H370" t="s">
        <v>15</v>
      </c>
      <c r="K370" t="s">
        <v>66</v>
      </c>
      <c r="L370" t="s">
        <v>57</v>
      </c>
      <c r="M370" s="2">
        <v>532</v>
      </c>
      <c r="N370" s="2">
        <v>59</v>
      </c>
      <c r="O370" s="2">
        <f>BaseDeDatos!$M370*BaseDeDatos!$N370</f>
        <v>31388</v>
      </c>
    </row>
    <row r="371" spans="2:15" x14ac:dyDescent="0.2">
      <c r="B371">
        <v>369</v>
      </c>
      <c r="C371" s="1">
        <v>43987</v>
      </c>
      <c r="D371">
        <v>3873424489</v>
      </c>
      <c r="E371" t="s">
        <v>32</v>
      </c>
      <c r="F371" t="s">
        <v>93</v>
      </c>
      <c r="G371" t="s">
        <v>96</v>
      </c>
      <c r="H371" t="s">
        <v>7</v>
      </c>
      <c r="K371" t="s">
        <v>44</v>
      </c>
      <c r="L371" t="s">
        <v>11</v>
      </c>
      <c r="M371" s="2">
        <v>41.86</v>
      </c>
      <c r="N371" s="2">
        <v>24</v>
      </c>
      <c r="O371" s="2">
        <f>BaseDeDatos!$M371*BaseDeDatos!$N371</f>
        <v>1004.64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F366-5357-6849-8FD5-A211856CAD5B}">
  <dimension ref="A3:G83"/>
  <sheetViews>
    <sheetView topLeftCell="A41" workbookViewId="0">
      <selection activeCell="Y15" sqref="Y15"/>
    </sheetView>
  </sheetViews>
  <sheetFormatPr baseColWidth="10" defaultRowHeight="15" x14ac:dyDescent="0.2"/>
  <cols>
    <col min="1" max="1" width="15.83203125" bestFit="1" customWidth="1"/>
    <col min="2" max="2" width="13.33203125" bestFit="1" customWidth="1"/>
    <col min="3" max="3" width="3.1640625" bestFit="1" customWidth="1"/>
    <col min="4" max="5" width="4.1640625" bestFit="1" customWidth="1"/>
    <col min="6" max="6" width="10.33203125" bestFit="1" customWidth="1"/>
    <col min="7" max="7" width="10.1640625" bestFit="1" customWidth="1"/>
    <col min="8" max="8" width="4.1640625" bestFit="1" customWidth="1"/>
    <col min="9" max="9" width="7.1640625" bestFit="1" customWidth="1"/>
    <col min="10" max="16" width="4.1640625" bestFit="1" customWidth="1"/>
    <col min="17" max="17" width="7.1640625" bestFit="1" customWidth="1"/>
    <col min="18" max="18" width="4.1640625" bestFit="1" customWidth="1"/>
    <col min="19" max="19" width="7.1640625" bestFit="1" customWidth="1"/>
    <col min="20" max="20" width="4.1640625" bestFit="1" customWidth="1"/>
    <col min="21" max="21" width="5.1640625" bestFit="1" customWidth="1"/>
    <col min="22" max="22" width="8.1640625" bestFit="1" customWidth="1"/>
    <col min="23" max="28" width="5.1640625" bestFit="1" customWidth="1"/>
    <col min="29" max="29" width="8.1640625" bestFit="1" customWidth="1"/>
    <col min="30" max="30" width="5.1640625" bestFit="1" customWidth="1"/>
    <col min="31" max="31" width="7.1640625" bestFit="1" customWidth="1"/>
    <col min="32" max="33" width="5.1640625" bestFit="1" customWidth="1"/>
    <col min="34" max="35" width="7.1640625" bestFit="1" customWidth="1"/>
    <col min="36" max="37" width="5.1640625" bestFit="1" customWidth="1"/>
    <col min="38" max="38" width="8.1640625" bestFit="1" customWidth="1"/>
    <col min="39" max="39" width="5.1640625" bestFit="1" customWidth="1"/>
    <col min="40" max="40" width="8.1640625" bestFit="1" customWidth="1"/>
    <col min="41" max="41" width="5.1640625" bestFit="1" customWidth="1"/>
    <col min="42" max="42" width="7.1640625" bestFit="1" customWidth="1"/>
    <col min="43" max="43" width="5.1640625" bestFit="1" customWidth="1"/>
    <col min="44" max="44" width="8.1640625" bestFit="1" customWidth="1"/>
    <col min="45" max="47" width="5.1640625" bestFit="1" customWidth="1"/>
    <col min="48" max="48" width="8.1640625" bestFit="1" customWidth="1"/>
    <col min="49" max="50" width="5.1640625" bestFit="1" customWidth="1"/>
    <col min="51" max="52" width="8.1640625" bestFit="1" customWidth="1"/>
    <col min="53" max="53" width="7.1640625" bestFit="1" customWidth="1"/>
    <col min="54" max="56" width="5.1640625" bestFit="1" customWidth="1"/>
    <col min="57" max="58" width="7.1640625" bestFit="1" customWidth="1"/>
    <col min="59" max="59" width="5.1640625" bestFit="1" customWidth="1"/>
    <col min="60" max="61" width="7.1640625" bestFit="1" customWidth="1"/>
    <col min="62" max="63" width="5.1640625" bestFit="1" customWidth="1"/>
    <col min="64" max="64" width="7.1640625" bestFit="1" customWidth="1"/>
    <col min="65" max="65" width="8.1640625" bestFit="1" customWidth="1"/>
    <col min="66" max="69" width="5.1640625" bestFit="1" customWidth="1"/>
    <col min="70" max="70" width="8.1640625" bestFit="1" customWidth="1"/>
    <col min="71" max="72" width="7.1640625" bestFit="1" customWidth="1"/>
    <col min="73" max="73" width="8.1640625" bestFit="1" customWidth="1"/>
    <col min="74" max="74" width="7.1640625" bestFit="1" customWidth="1"/>
    <col min="75" max="75" width="5.1640625" bestFit="1" customWidth="1"/>
    <col min="76" max="76" width="7.1640625" bestFit="1" customWidth="1"/>
    <col min="77" max="77" width="8.1640625" bestFit="1" customWidth="1"/>
    <col min="78" max="78" width="7.1640625" bestFit="1" customWidth="1"/>
    <col min="79" max="81" width="5.1640625" bestFit="1" customWidth="1"/>
    <col min="82" max="82" width="7.1640625" bestFit="1" customWidth="1"/>
    <col min="83" max="83" width="5.1640625" bestFit="1" customWidth="1"/>
    <col min="84" max="84" width="7.1640625" bestFit="1" customWidth="1"/>
    <col min="85" max="85" width="8.1640625" bestFit="1" customWidth="1"/>
    <col min="86" max="93" width="5.1640625" bestFit="1" customWidth="1"/>
    <col min="94" max="94" width="7.1640625" bestFit="1" customWidth="1"/>
    <col min="95" max="95" width="5.1640625" bestFit="1" customWidth="1"/>
    <col min="96" max="96" width="7.1640625" bestFit="1" customWidth="1"/>
    <col min="97" max="99" width="5.1640625" bestFit="1" customWidth="1"/>
    <col min="100" max="100" width="7.1640625" bestFit="1" customWidth="1"/>
    <col min="101" max="101" width="5.1640625" bestFit="1" customWidth="1"/>
    <col min="102" max="102" width="7.1640625" bestFit="1" customWidth="1"/>
    <col min="103" max="103" width="5.1640625" bestFit="1" customWidth="1"/>
    <col min="104" max="104" width="7.1640625" bestFit="1" customWidth="1"/>
    <col min="105" max="106" width="5.1640625" bestFit="1" customWidth="1"/>
    <col min="107" max="108" width="7.1640625" bestFit="1" customWidth="1"/>
    <col min="109" max="111" width="5.1640625" bestFit="1" customWidth="1"/>
    <col min="112" max="114" width="7.1640625" bestFit="1" customWidth="1"/>
    <col min="115" max="116" width="5.1640625" bestFit="1" customWidth="1"/>
    <col min="117" max="119" width="7.1640625" bestFit="1" customWidth="1"/>
    <col min="120" max="120" width="5.1640625" bestFit="1" customWidth="1"/>
    <col min="121" max="121" width="7.1640625" bestFit="1" customWidth="1"/>
    <col min="122" max="123" width="5.1640625" bestFit="1" customWidth="1"/>
    <col min="124" max="124" width="7.1640625" bestFit="1" customWidth="1"/>
    <col min="125" max="127" width="5.1640625" bestFit="1" customWidth="1"/>
    <col min="128" max="128" width="7.1640625" bestFit="1" customWidth="1"/>
    <col min="129" max="130" width="5.1640625" bestFit="1" customWidth="1"/>
    <col min="131" max="131" width="7.1640625" bestFit="1" customWidth="1"/>
    <col min="132" max="134" width="5.1640625" bestFit="1" customWidth="1"/>
    <col min="135" max="135" width="7.1640625" bestFit="1" customWidth="1"/>
    <col min="136" max="137" width="5.1640625" bestFit="1" customWidth="1"/>
    <col min="138" max="138" width="7.1640625" bestFit="1" customWidth="1"/>
    <col min="139" max="140" width="5.1640625" bestFit="1" customWidth="1"/>
    <col min="141" max="141" width="7.1640625" bestFit="1" customWidth="1"/>
    <col min="142" max="143" width="5.1640625" bestFit="1" customWidth="1"/>
    <col min="144" max="144" width="7.1640625" bestFit="1" customWidth="1"/>
    <col min="145" max="145" width="5.1640625" bestFit="1" customWidth="1"/>
    <col min="146" max="146" width="7.1640625" bestFit="1" customWidth="1"/>
    <col min="147" max="149" width="5.1640625" bestFit="1" customWidth="1"/>
    <col min="150" max="150" width="7.1640625" bestFit="1" customWidth="1"/>
    <col min="151" max="151" width="5.1640625" bestFit="1" customWidth="1"/>
    <col min="152" max="152" width="7.1640625" bestFit="1" customWidth="1"/>
    <col min="153" max="153" width="5.1640625" bestFit="1" customWidth="1"/>
    <col min="154" max="154" width="7.1640625" bestFit="1" customWidth="1"/>
    <col min="155" max="155" width="5.1640625" bestFit="1" customWidth="1"/>
    <col min="156" max="156" width="7.1640625" bestFit="1" customWidth="1"/>
    <col min="157" max="158" width="8.1640625" bestFit="1" customWidth="1"/>
    <col min="159" max="159" width="6.1640625" bestFit="1" customWidth="1"/>
    <col min="160" max="160" width="8.1640625" bestFit="1" customWidth="1"/>
    <col min="161" max="165" width="6.1640625" bestFit="1" customWidth="1"/>
    <col min="166" max="170" width="8.1640625" bestFit="1" customWidth="1"/>
    <col min="171" max="175" width="6.1640625" bestFit="1" customWidth="1"/>
    <col min="176" max="177" width="8.1640625" bestFit="1" customWidth="1"/>
    <col min="178" max="178" width="6.1640625" bestFit="1" customWidth="1"/>
    <col min="179" max="180" width="8.1640625" bestFit="1" customWidth="1"/>
    <col min="181" max="181" width="6.1640625" bestFit="1" customWidth="1"/>
    <col min="182" max="182" width="8.1640625" bestFit="1" customWidth="1"/>
    <col min="183" max="183" width="6.1640625" bestFit="1" customWidth="1"/>
    <col min="184" max="184" width="8.1640625" bestFit="1" customWidth="1"/>
    <col min="185" max="185" width="6.1640625" bestFit="1" customWidth="1"/>
    <col min="186" max="186" width="8.1640625" bestFit="1" customWidth="1"/>
    <col min="187" max="187" width="6.1640625" bestFit="1" customWidth="1"/>
    <col min="188" max="188" width="8.1640625" bestFit="1" customWidth="1"/>
    <col min="189" max="190" width="6.1640625" bestFit="1" customWidth="1"/>
    <col min="191" max="191" width="8.1640625" bestFit="1" customWidth="1"/>
    <col min="192" max="192" width="6.1640625" bestFit="1" customWidth="1"/>
    <col min="193" max="193" width="8.1640625" bestFit="1" customWidth="1"/>
    <col min="194" max="194" width="6.1640625" bestFit="1" customWidth="1"/>
    <col min="195" max="195" width="8.1640625" bestFit="1" customWidth="1"/>
    <col min="196" max="196" width="6.1640625" bestFit="1" customWidth="1"/>
    <col min="197" max="197" width="8.1640625" bestFit="1" customWidth="1"/>
    <col min="198" max="210" width="6.1640625" bestFit="1" customWidth="1"/>
    <col min="211" max="212" width="8.1640625" bestFit="1" customWidth="1"/>
    <col min="213" max="217" width="6.1640625" bestFit="1" customWidth="1"/>
    <col min="218" max="218" width="8.1640625" bestFit="1" customWidth="1"/>
    <col min="219" max="220" width="6.1640625" bestFit="1" customWidth="1"/>
    <col min="221" max="221" width="8.1640625" bestFit="1" customWidth="1"/>
    <col min="222" max="224" width="6.1640625" bestFit="1" customWidth="1"/>
    <col min="225" max="225" width="8.1640625" bestFit="1" customWidth="1"/>
    <col min="226" max="228" width="6.1640625" bestFit="1" customWidth="1"/>
    <col min="229" max="229" width="8.1640625" bestFit="1" customWidth="1"/>
    <col min="230" max="234" width="6.1640625" bestFit="1" customWidth="1"/>
    <col min="235" max="235" width="8.1640625" bestFit="1" customWidth="1"/>
    <col min="236" max="237" width="6.1640625" bestFit="1" customWidth="1"/>
    <col min="238" max="238" width="8.1640625" bestFit="1" customWidth="1"/>
    <col min="239" max="243" width="6.1640625" bestFit="1" customWidth="1"/>
    <col min="244" max="244" width="8.1640625" bestFit="1" customWidth="1"/>
    <col min="245" max="249" width="6.1640625" bestFit="1" customWidth="1"/>
    <col min="250" max="250" width="8.1640625" bestFit="1" customWidth="1"/>
    <col min="251" max="253" width="6.1640625" bestFit="1" customWidth="1"/>
    <col min="254" max="254" width="8.1640625" bestFit="1" customWidth="1"/>
    <col min="255" max="258" width="6.1640625" bestFit="1" customWidth="1"/>
    <col min="259" max="260" width="8.1640625" bestFit="1" customWidth="1"/>
    <col min="261" max="263" width="6.1640625" bestFit="1" customWidth="1"/>
    <col min="264" max="264" width="8.1640625" bestFit="1" customWidth="1"/>
    <col min="265" max="266" width="6.1640625" bestFit="1" customWidth="1"/>
    <col min="267" max="267" width="8.1640625" bestFit="1" customWidth="1"/>
    <col min="268" max="271" width="6.1640625" bestFit="1" customWidth="1"/>
    <col min="272" max="273" width="8.1640625" bestFit="1" customWidth="1"/>
    <col min="274" max="274" width="6.1640625" bestFit="1" customWidth="1"/>
    <col min="275" max="275" width="8.1640625" bestFit="1" customWidth="1"/>
    <col min="276" max="280" width="6.1640625" bestFit="1" customWidth="1"/>
    <col min="281" max="281" width="8.1640625" bestFit="1" customWidth="1"/>
    <col min="282" max="284" width="6.1640625" bestFit="1" customWidth="1"/>
    <col min="285" max="285" width="8.1640625" bestFit="1" customWidth="1"/>
    <col min="286" max="297" width="6.1640625" bestFit="1" customWidth="1"/>
    <col min="298" max="298" width="8.1640625" bestFit="1" customWidth="1"/>
    <col min="299" max="301" width="6.1640625" bestFit="1" customWidth="1"/>
    <col min="302" max="302" width="8.1640625" bestFit="1" customWidth="1"/>
    <col min="303" max="325" width="6.1640625" bestFit="1" customWidth="1"/>
    <col min="326" max="326" width="7.1640625" bestFit="1" customWidth="1"/>
    <col min="327" max="327" width="9.83203125" bestFit="1" customWidth="1"/>
    <col min="328" max="328" width="11.33203125" bestFit="1" customWidth="1"/>
  </cols>
  <sheetData>
    <row r="3" spans="1:2" x14ac:dyDescent="0.2">
      <c r="A3" s="6" t="s">
        <v>101</v>
      </c>
      <c r="B3" t="s">
        <v>119</v>
      </c>
    </row>
    <row r="4" spans="1:2" x14ac:dyDescent="0.2">
      <c r="A4" s="7" t="s">
        <v>103</v>
      </c>
      <c r="B4" s="8">
        <v>548269.44000000006</v>
      </c>
    </row>
    <row r="5" spans="1:2" x14ac:dyDescent="0.2">
      <c r="A5" s="7" t="s">
        <v>104</v>
      </c>
      <c r="B5" s="8">
        <v>372911.1</v>
      </c>
    </row>
    <row r="6" spans="1:2" x14ac:dyDescent="0.2">
      <c r="A6" s="7" t="s">
        <v>105</v>
      </c>
      <c r="B6" s="8">
        <v>339486.2</v>
      </c>
    </row>
    <row r="7" spans="1:2" x14ac:dyDescent="0.2">
      <c r="A7" s="7" t="s">
        <v>106</v>
      </c>
      <c r="B7" s="8">
        <v>628816.22000000009</v>
      </c>
    </row>
    <row r="8" spans="1:2" x14ac:dyDescent="0.2">
      <c r="A8" s="7" t="s">
        <v>107</v>
      </c>
      <c r="B8" s="8">
        <v>539950.79999999993</v>
      </c>
    </row>
    <row r="9" spans="1:2" x14ac:dyDescent="0.2">
      <c r="A9" s="7" t="s">
        <v>108</v>
      </c>
      <c r="B9" s="8">
        <v>477189.04</v>
      </c>
    </row>
    <row r="10" spans="1:2" x14ac:dyDescent="0.2">
      <c r="A10" s="7" t="s">
        <v>109</v>
      </c>
      <c r="B10" s="8">
        <v>464734.8</v>
      </c>
    </row>
    <row r="11" spans="1:2" x14ac:dyDescent="0.2">
      <c r="A11" s="7" t="s">
        <v>110</v>
      </c>
      <c r="B11" s="8">
        <v>564966.5</v>
      </c>
    </row>
    <row r="12" spans="1:2" x14ac:dyDescent="0.2">
      <c r="A12" s="7" t="s">
        <v>111</v>
      </c>
      <c r="B12" s="8">
        <v>504202.0199999999</v>
      </c>
    </row>
    <row r="13" spans="1:2" x14ac:dyDescent="0.2">
      <c r="A13" s="7" t="s">
        <v>112</v>
      </c>
      <c r="B13" s="8">
        <v>525999.46</v>
      </c>
    </row>
    <row r="14" spans="1:2" x14ac:dyDescent="0.2">
      <c r="A14" s="7" t="s">
        <v>113</v>
      </c>
      <c r="B14" s="8">
        <v>331783.3</v>
      </c>
    </row>
    <row r="15" spans="1:2" x14ac:dyDescent="0.2">
      <c r="A15" s="7" t="s">
        <v>114</v>
      </c>
      <c r="B15" s="8">
        <v>339323.60000000003</v>
      </c>
    </row>
    <row r="16" spans="1:2" x14ac:dyDescent="0.2">
      <c r="A16" s="7" t="s">
        <v>102</v>
      </c>
      <c r="B16" s="8">
        <v>5637632.4799999986</v>
      </c>
    </row>
    <row r="23" spans="1:2" x14ac:dyDescent="0.2">
      <c r="A23" s="6" t="s">
        <v>101</v>
      </c>
      <c r="B23" t="s">
        <v>119</v>
      </c>
    </row>
    <row r="24" spans="1:2" x14ac:dyDescent="0.2">
      <c r="A24" s="7" t="s">
        <v>41</v>
      </c>
      <c r="B24" s="8">
        <v>1251166.6800000002</v>
      </c>
    </row>
    <row r="25" spans="1:2" x14ac:dyDescent="0.2">
      <c r="A25" s="7" t="s">
        <v>15</v>
      </c>
      <c r="B25" s="8">
        <v>838518.6</v>
      </c>
    </row>
    <row r="26" spans="1:2" x14ac:dyDescent="0.2">
      <c r="A26" s="7" t="s">
        <v>29</v>
      </c>
      <c r="B26" s="8">
        <v>213076</v>
      </c>
    </row>
    <row r="27" spans="1:2" x14ac:dyDescent="0.2">
      <c r="A27" s="7" t="s">
        <v>43</v>
      </c>
      <c r="B27" s="8">
        <v>558625.54</v>
      </c>
    </row>
    <row r="28" spans="1:2" x14ac:dyDescent="0.2">
      <c r="A28" s="7" t="s">
        <v>37</v>
      </c>
      <c r="B28" s="8">
        <v>496528</v>
      </c>
    </row>
    <row r="29" spans="1:2" x14ac:dyDescent="0.2">
      <c r="A29" s="7" t="s">
        <v>7</v>
      </c>
      <c r="B29" s="8">
        <v>500056.22</v>
      </c>
    </row>
    <row r="30" spans="1:2" x14ac:dyDescent="0.2">
      <c r="A30" s="7" t="s">
        <v>24</v>
      </c>
      <c r="B30" s="8">
        <v>1375221.24</v>
      </c>
    </row>
    <row r="31" spans="1:2" x14ac:dyDescent="0.2">
      <c r="A31" s="7" t="s">
        <v>55</v>
      </c>
      <c r="B31" s="8">
        <v>404440.19999999995</v>
      </c>
    </row>
    <row r="32" spans="1:2" x14ac:dyDescent="0.2">
      <c r="A32" s="7" t="s">
        <v>102</v>
      </c>
      <c r="B32" s="8">
        <v>5637632.4800000004</v>
      </c>
    </row>
    <row r="40" spans="1:2" x14ac:dyDescent="0.2">
      <c r="A40" s="6" t="s">
        <v>101</v>
      </c>
      <c r="B40" t="s">
        <v>119</v>
      </c>
    </row>
    <row r="41" spans="1:2" x14ac:dyDescent="0.2">
      <c r="A41" s="7" t="s">
        <v>69</v>
      </c>
      <c r="B41" s="8">
        <v>186513.60000000003</v>
      </c>
    </row>
    <row r="42" spans="1:2" x14ac:dyDescent="0.2">
      <c r="A42" s="7" t="s">
        <v>11</v>
      </c>
      <c r="B42" s="8">
        <v>1389201.38</v>
      </c>
    </row>
    <row r="43" spans="1:2" x14ac:dyDescent="0.2">
      <c r="A43" s="7" t="s">
        <v>53</v>
      </c>
      <c r="B43" s="8">
        <v>341108.59999999992</v>
      </c>
    </row>
    <row r="44" spans="1:2" x14ac:dyDescent="0.2">
      <c r="A44" s="7" t="s">
        <v>49</v>
      </c>
      <c r="B44" s="8">
        <v>274148</v>
      </c>
    </row>
    <row r="45" spans="1:2" x14ac:dyDescent="0.2">
      <c r="A45" s="7" t="s">
        <v>31</v>
      </c>
      <c r="B45" s="8">
        <v>229457</v>
      </c>
    </row>
    <row r="46" spans="1:2" x14ac:dyDescent="0.2">
      <c r="A46" s="7" t="s">
        <v>13</v>
      </c>
      <c r="B46" s="8">
        <v>296324</v>
      </c>
    </row>
    <row r="47" spans="1:2" x14ac:dyDescent="0.2">
      <c r="A47" s="7" t="s">
        <v>65</v>
      </c>
      <c r="B47" s="8">
        <v>97188</v>
      </c>
    </row>
    <row r="48" spans="1:2" x14ac:dyDescent="0.2">
      <c r="A48" s="7" t="s">
        <v>72</v>
      </c>
      <c r="B48" s="8">
        <v>40376</v>
      </c>
    </row>
    <row r="49" spans="1:2" x14ac:dyDescent="0.2">
      <c r="A49" s="7" t="s">
        <v>47</v>
      </c>
      <c r="B49" s="8">
        <v>711364</v>
      </c>
    </row>
    <row r="50" spans="1:2" x14ac:dyDescent="0.2">
      <c r="A50" s="7" t="s">
        <v>57</v>
      </c>
      <c r="B50" s="8">
        <v>267174</v>
      </c>
    </row>
    <row r="51" spans="1:2" x14ac:dyDescent="0.2">
      <c r="A51" s="7" t="s">
        <v>27</v>
      </c>
      <c r="B51" s="8">
        <v>247889.40000000002</v>
      </c>
    </row>
    <row r="52" spans="1:2" x14ac:dyDescent="0.2">
      <c r="A52" s="7" t="s">
        <v>59</v>
      </c>
      <c r="B52" s="8">
        <v>428123.1999999999</v>
      </c>
    </row>
    <row r="53" spans="1:2" x14ac:dyDescent="0.2">
      <c r="A53" s="7" t="s">
        <v>39</v>
      </c>
      <c r="B53" s="8">
        <v>916645</v>
      </c>
    </row>
    <row r="54" spans="1:2" x14ac:dyDescent="0.2">
      <c r="A54" s="7" t="s">
        <v>35</v>
      </c>
      <c r="B54" s="8">
        <v>212120.3</v>
      </c>
    </row>
    <row r="55" spans="1:2" x14ac:dyDescent="0.2">
      <c r="A55" s="7" t="s">
        <v>5</v>
      </c>
      <c r="B55" s="8"/>
    </row>
    <row r="56" spans="1:2" x14ac:dyDescent="0.2">
      <c r="A56" s="7" t="s">
        <v>102</v>
      </c>
      <c r="B56" s="8">
        <v>5637632.4799999995</v>
      </c>
    </row>
    <row r="59" spans="1:2" x14ac:dyDescent="0.2">
      <c r="A59" s="6" t="s">
        <v>101</v>
      </c>
      <c r="B59" t="s">
        <v>119</v>
      </c>
    </row>
    <row r="60" spans="1:2" x14ac:dyDescent="0.2">
      <c r="A60" s="7" t="s">
        <v>116</v>
      </c>
      <c r="B60" s="8">
        <v>2196532.58</v>
      </c>
    </row>
    <row r="61" spans="1:2" x14ac:dyDescent="0.2">
      <c r="A61" s="7" t="s">
        <v>117</v>
      </c>
      <c r="B61" s="8">
        <v>1428140.7</v>
      </c>
    </row>
    <row r="62" spans="1:2" x14ac:dyDescent="0.2">
      <c r="A62" s="7" t="s">
        <v>118</v>
      </c>
      <c r="B62" s="8">
        <v>1411799.2</v>
      </c>
    </row>
    <row r="63" spans="1:2" x14ac:dyDescent="0.2">
      <c r="A63" s="7" t="s">
        <v>120</v>
      </c>
      <c r="B63" s="8">
        <v>309722</v>
      </c>
    </row>
    <row r="64" spans="1:2" x14ac:dyDescent="0.2">
      <c r="A64" s="7" t="s">
        <v>121</v>
      </c>
      <c r="B64" s="8">
        <v>180306</v>
      </c>
    </row>
    <row r="65" spans="1:7" x14ac:dyDescent="0.2">
      <c r="A65" s="7" t="s">
        <v>122</v>
      </c>
      <c r="B65" s="8">
        <v>111132</v>
      </c>
    </row>
    <row r="66" spans="1:7" x14ac:dyDescent="0.2">
      <c r="A66" s="7" t="s">
        <v>102</v>
      </c>
      <c r="B66" s="8">
        <v>5637632.4800000004</v>
      </c>
    </row>
    <row r="71" spans="1:7" x14ac:dyDescent="0.2">
      <c r="A71" s="6" t="s">
        <v>101</v>
      </c>
      <c r="B71" t="s">
        <v>119</v>
      </c>
      <c r="F71" t="s">
        <v>75</v>
      </c>
      <c r="G71" t="s">
        <v>115</v>
      </c>
    </row>
    <row r="72" spans="1:7" x14ac:dyDescent="0.2">
      <c r="A72" s="7" t="s">
        <v>95</v>
      </c>
      <c r="B72" s="8">
        <v>156996</v>
      </c>
      <c r="F72" t="s">
        <v>95</v>
      </c>
      <c r="G72">
        <f>GETPIVOTDATA("Ventas",$A$71,"Provincia","Azuay")</f>
        <v>156996</v>
      </c>
    </row>
    <row r="73" spans="1:7" x14ac:dyDescent="0.2">
      <c r="A73" s="7" t="s">
        <v>94</v>
      </c>
      <c r="B73" s="8">
        <v>838518.6</v>
      </c>
      <c r="F73" t="s">
        <v>94</v>
      </c>
      <c r="G73">
        <f>GETPIVOTDATA("Ventas",$A$71,"Provincia","Canar")</f>
        <v>838518.6</v>
      </c>
    </row>
    <row r="74" spans="1:7" x14ac:dyDescent="0.2">
      <c r="A74" s="7" t="s">
        <v>82</v>
      </c>
      <c r="B74" s="8">
        <v>675829</v>
      </c>
      <c r="F74" t="s">
        <v>82</v>
      </c>
      <c r="G74">
        <f>GETPIVOTDATA("Ventas",$A$71,"Provincia","Chimborazo")</f>
        <v>675829</v>
      </c>
    </row>
    <row r="75" spans="1:7" x14ac:dyDescent="0.2">
      <c r="A75" s="7" t="s">
        <v>96</v>
      </c>
      <c r="B75" s="8">
        <v>343060.22</v>
      </c>
      <c r="F75" t="s">
        <v>96</v>
      </c>
      <c r="G75">
        <f>GETPIVOTDATA("Ventas",$A$71,"Provincia","El Oro")</f>
        <v>343060.22</v>
      </c>
    </row>
    <row r="76" spans="1:7" x14ac:dyDescent="0.2">
      <c r="A76" s="7" t="s">
        <v>91</v>
      </c>
      <c r="B76" s="8">
        <v>558625.54</v>
      </c>
      <c r="F76" t="s">
        <v>91</v>
      </c>
      <c r="G76">
        <f>GETPIVOTDATA("Ventas",$A$71,"Provincia","Esmeraldas")</f>
        <v>558625.54</v>
      </c>
    </row>
    <row r="77" spans="1:7" x14ac:dyDescent="0.2">
      <c r="A77" s="7" t="s">
        <v>87</v>
      </c>
      <c r="B77" s="8">
        <v>229765</v>
      </c>
      <c r="F77" t="s">
        <v>87</v>
      </c>
      <c r="G77">
        <f>GETPIVOTDATA("Ventas",$A$71,"Provincia","Guaranda")</f>
        <v>229765</v>
      </c>
    </row>
    <row r="78" spans="1:7" x14ac:dyDescent="0.2">
      <c r="A78" s="7" t="s">
        <v>84</v>
      </c>
      <c r="B78" s="8">
        <v>617516.20000000019</v>
      </c>
      <c r="F78" t="s">
        <v>84</v>
      </c>
      <c r="G78">
        <f>GETPIVOTDATA("Ventas",$A$71,"Provincia","Guayas")</f>
        <v>617516.20000000019</v>
      </c>
    </row>
    <row r="79" spans="1:7" x14ac:dyDescent="0.2">
      <c r="A79" s="7" t="s">
        <v>99</v>
      </c>
      <c r="B79" s="8">
        <v>496528</v>
      </c>
      <c r="F79" t="s">
        <v>99</v>
      </c>
      <c r="G79">
        <f>GETPIVOTDATA("Ventas",$A$71,"Provincia","Imbabura")</f>
        <v>496528</v>
      </c>
    </row>
    <row r="80" spans="1:7" x14ac:dyDescent="0.2">
      <c r="A80" s="7" t="s">
        <v>88</v>
      </c>
      <c r="B80" s="8">
        <v>550792.19999999995</v>
      </c>
      <c r="F80" t="s">
        <v>88</v>
      </c>
      <c r="G80">
        <f>GETPIVOTDATA("Ventas",$A$71,"Provincia","Manabi")</f>
        <v>550792.19999999995</v>
      </c>
    </row>
    <row r="81" spans="1:7" x14ac:dyDescent="0.2">
      <c r="A81" s="7" t="s">
        <v>83</v>
      </c>
      <c r="B81" s="8">
        <v>700374.47999999986</v>
      </c>
      <c r="F81" t="s">
        <v>83</v>
      </c>
      <c r="G81">
        <f>GETPIVOTDATA("Ventas",$A$71,"Provincia","Pichincha")</f>
        <v>700374.47999999986</v>
      </c>
    </row>
    <row r="82" spans="1:7" x14ac:dyDescent="0.2">
      <c r="A82" s="7" t="s">
        <v>98</v>
      </c>
      <c r="B82" s="8">
        <v>469627.23999999987</v>
      </c>
      <c r="F82" t="s">
        <v>98</v>
      </c>
      <c r="G82">
        <f>GETPIVOTDATA("Ventas",$A$71,"Provincia","Tungurahua")</f>
        <v>469627.23999999987</v>
      </c>
    </row>
    <row r="83" spans="1:7" x14ac:dyDescent="0.2">
      <c r="A83" s="7" t="s">
        <v>102</v>
      </c>
      <c r="B83" s="8">
        <v>5637632.4800000004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2364-C9F9-0140-85B7-B23514298DC5}">
  <dimension ref="H1:N3"/>
  <sheetViews>
    <sheetView showGridLines="0" tabSelected="1" zoomScale="95" zoomScaleNormal="84" workbookViewId="0">
      <selection activeCell="Y22" sqref="Y22"/>
    </sheetView>
  </sheetViews>
  <sheetFormatPr baseColWidth="10" defaultRowHeight="15" x14ac:dyDescent="0.2"/>
  <cols>
    <col min="1" max="6" width="10.83203125" style="9"/>
    <col min="7" max="7" width="10.83203125" style="9" customWidth="1"/>
    <col min="8" max="16384" width="10.83203125" style="9"/>
  </cols>
  <sheetData>
    <row r="1" spans="8:14" x14ac:dyDescent="0.2">
      <c r="H1" s="12" t="s">
        <v>123</v>
      </c>
      <c r="I1" s="13"/>
      <c r="J1" s="13"/>
      <c r="K1" s="13"/>
      <c r="L1" s="13"/>
      <c r="M1" s="10"/>
      <c r="N1" s="10"/>
    </row>
    <row r="2" spans="8:14" x14ac:dyDescent="0.2">
      <c r="H2" s="14"/>
      <c r="I2" s="14"/>
      <c r="J2" s="14"/>
      <c r="K2" s="14"/>
      <c r="L2" s="14"/>
      <c r="M2" s="11"/>
      <c r="N2" s="11"/>
    </row>
    <row r="3" spans="8:14" x14ac:dyDescent="0.2">
      <c r="H3" s="15"/>
      <c r="I3" s="16"/>
      <c r="J3" s="17" t="s">
        <v>124</v>
      </c>
      <c r="K3" s="17"/>
      <c r="L3" s="17"/>
    </row>
  </sheetData>
  <mergeCells count="2">
    <mergeCell ref="H1:N2"/>
    <mergeCell ref="J3:L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BaseDeDatos</vt:lpstr>
      <vt:lpstr>Graficos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Danila Baratau Z</cp:lastModifiedBy>
  <dcterms:created xsi:type="dcterms:W3CDTF">2021-06-10T14:59:28Z</dcterms:created>
  <dcterms:modified xsi:type="dcterms:W3CDTF">2024-07-30T23:53:25Z</dcterms:modified>
</cp:coreProperties>
</file>