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ennziffern" sheetId="1" r:id="rId4"/>
  </sheets>
  <definedNames/>
  <calcPr/>
</workbook>
</file>

<file path=xl/sharedStrings.xml><?xml version="1.0" encoding="utf-8"?>
<sst xmlns="http://schemas.openxmlformats.org/spreadsheetml/2006/main" count="69" uniqueCount="43">
  <si>
    <t>Bilanz zum xx.xx.20xx (Vorjahr)</t>
  </si>
  <si>
    <t>Bilanz zum xx.xx.20xx (Berichtsjahr)</t>
  </si>
  <si>
    <t>Aktiva</t>
  </si>
  <si>
    <t>Passiva</t>
  </si>
  <si>
    <t>Vermögen</t>
  </si>
  <si>
    <t>Eigenkapital</t>
  </si>
  <si>
    <t>I. Anlagevermögen</t>
  </si>
  <si>
    <t>Ladenausstattung</t>
  </si>
  <si>
    <t>Fremdkapital</t>
  </si>
  <si>
    <t>Werkstatteinrichtung</t>
  </si>
  <si>
    <t>Verbindlichkeiten gg. Kreditinstituten</t>
  </si>
  <si>
    <t>Fuhrpark</t>
  </si>
  <si>
    <t>II Umlaufvermögen</t>
  </si>
  <si>
    <t>Verbindlichkeiten aus LuL</t>
  </si>
  <si>
    <t>Waren</t>
  </si>
  <si>
    <t>Forderungen aus LuL</t>
  </si>
  <si>
    <t>Bankguthaben</t>
  </si>
  <si>
    <t>Kassenbestand</t>
  </si>
  <si>
    <t>GuV Vorjahr</t>
  </si>
  <si>
    <t>GuV Berichtsjahr</t>
  </si>
  <si>
    <t>Soll</t>
  </si>
  <si>
    <t>Haben</t>
  </si>
  <si>
    <t>Wareneinsatz</t>
  </si>
  <si>
    <t>Umsatzerlöse</t>
  </si>
  <si>
    <t>Mieten</t>
  </si>
  <si>
    <t>Sonstige Erträge aus Serviceleistungen</t>
  </si>
  <si>
    <t>Gehälter</t>
  </si>
  <si>
    <t>Abschreibungen</t>
  </si>
  <si>
    <t>Zinsaufwendungen</t>
  </si>
  <si>
    <t>Gewinn</t>
  </si>
  <si>
    <t>Kennziffern Vorjahr</t>
  </si>
  <si>
    <t>Kennziffern Berichtsjahr</t>
  </si>
  <si>
    <t>Eigenkapitalrentabilität Vorjahr</t>
  </si>
  <si>
    <t>Eigenkapitalrentabilität Berichtsjahr</t>
  </si>
  <si>
    <t>Gesamtkapitalrenta-bilität Vorjahr</t>
  </si>
  <si>
    <t>Gesamtkapitalrenta-bilität Berichtsjahr</t>
  </si>
  <si>
    <t>Umsatzrentabilität Vorjahr</t>
  </si>
  <si>
    <t>Umsatzrentabilität Berichtsjahr</t>
  </si>
  <si>
    <t>Wirtschaftlichkeit Vorjahr</t>
  </si>
  <si>
    <t>Wirtschaftlichkeit Berichtsjahr</t>
  </si>
  <si>
    <t>Cashflow Vorjahr</t>
  </si>
  <si>
    <t>Cashflow Berrichtsjahr</t>
  </si>
  <si>
    <t xml:space="preserve">Kurzinterpretation: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</si>
</sst>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[$€-407]_-;\-* #,##0.00\ [$€-407]_-;_-* &quot;-&quot;??\ [$€-407]_-;_-@"/>
  </numFmts>
  <fonts count="9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b/>
      <sz val="11.0"/>
      <color rgb="FF000000"/>
      <name val="Calibri"/>
    </font>
    <font>
      <b/>
      <u/>
      <sz val="11.0"/>
      <color theme="1"/>
      <name val="Calibri"/>
    </font>
    <font>
      <b/>
      <sz val="11.0"/>
      <color rgb="FF0070C0"/>
      <name val="Calibri"/>
    </font>
    <font>
      <sz val="9.0"/>
      <color theme="1"/>
      <name val="Calibri"/>
    </font>
    <font>
      <b/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</fills>
  <borders count="1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/>
    </xf>
    <xf borderId="0" fillId="0" fontId="3" numFmtId="164" xfId="0" applyFont="1" applyNumberFormat="1"/>
    <xf borderId="4" fillId="0" fontId="1" numFmtId="0" xfId="0" applyBorder="1" applyFont="1"/>
    <xf borderId="5" fillId="0" fontId="1" numFmtId="0" xfId="0" applyBorder="1" applyFont="1"/>
    <xf borderId="5" fillId="0" fontId="1" numFmtId="164" xfId="0" applyBorder="1" applyFont="1" applyNumberFormat="1"/>
    <xf borderId="6" fillId="0" fontId="1" numFmtId="0" xfId="0" applyBorder="1" applyFont="1"/>
    <xf borderId="7" fillId="0" fontId="1" numFmtId="0" xfId="0" applyBorder="1" applyFont="1"/>
    <xf borderId="7" fillId="0" fontId="1" numFmtId="164" xfId="0" applyBorder="1" applyFont="1" applyNumberFormat="1"/>
    <xf borderId="7" fillId="0" fontId="1" numFmtId="164" xfId="0" applyAlignment="1" applyBorder="1" applyFont="1" applyNumberFormat="1">
      <alignment horizontal="center"/>
    </xf>
    <xf borderId="6" fillId="0" fontId="1" numFmtId="0" xfId="0" applyAlignment="1" applyBorder="1" applyFont="1">
      <alignment horizontal="left" shrinkToFit="0" wrapText="1"/>
    </xf>
    <xf borderId="7" fillId="0" fontId="1" numFmtId="0" xfId="0" applyAlignment="1" applyBorder="1" applyFont="1">
      <alignment horizontal="center"/>
    </xf>
    <xf borderId="6" fillId="0" fontId="2" numFmtId="0" xfId="0" applyBorder="1" applyFont="1"/>
    <xf borderId="7" fillId="0" fontId="4" numFmtId="164" xfId="0" applyBorder="1" applyFont="1" applyNumberFormat="1"/>
    <xf borderId="7" fillId="0" fontId="2" numFmtId="0" xfId="0" applyBorder="1" applyFont="1"/>
    <xf borderId="1" fillId="0" fontId="1" numFmtId="0" xfId="0" applyBorder="1" applyFont="1"/>
    <xf borderId="3" fillId="0" fontId="5" numFmtId="164" xfId="0" applyBorder="1" applyFont="1" applyNumberFormat="1"/>
    <xf borderId="2" fillId="0" fontId="1" numFmtId="0" xfId="0" applyAlignment="1" applyBorder="1" applyFont="1">
      <alignment horizontal="center"/>
    </xf>
    <xf borderId="0" fillId="0" fontId="3" numFmtId="10" xfId="0" applyFont="1" applyNumberFormat="1"/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6" fillId="0" fontId="6" numFmtId="0" xfId="0" applyBorder="1" applyFont="1"/>
    <xf borderId="7" fillId="0" fontId="6" numFmtId="164" xfId="0" applyBorder="1" applyFont="1" applyNumberFormat="1"/>
    <xf borderId="7" fillId="0" fontId="3" numFmtId="164" xfId="0" applyBorder="1" applyFont="1" applyNumberFormat="1"/>
    <xf borderId="1" fillId="0" fontId="3" numFmtId="0" xfId="0" applyBorder="1" applyFont="1"/>
    <xf borderId="8" fillId="0" fontId="1" numFmtId="0" xfId="0" applyAlignment="1" applyBorder="1" applyFont="1">
      <alignment horizontal="left" shrinkToFit="0" wrapText="1"/>
    </xf>
    <xf borderId="9" fillId="0" fontId="1" numFmtId="10" xfId="0" applyAlignment="1" applyBorder="1" applyFont="1" applyNumberFormat="1">
      <alignment horizontal="center"/>
    </xf>
    <xf borderId="0" fillId="0" fontId="1" numFmtId="0" xfId="0" applyAlignment="1" applyFont="1">
      <alignment horizontal="left" shrinkToFit="0" wrapText="1"/>
    </xf>
    <xf borderId="0" fillId="0" fontId="1" numFmtId="10" xfId="0" applyAlignment="1" applyFont="1" applyNumberFormat="1">
      <alignment horizontal="center"/>
    </xf>
    <xf borderId="10" fillId="0" fontId="1" numFmtId="0" xfId="0" applyAlignment="1" applyBorder="1" applyFont="1">
      <alignment horizontal="left" shrinkToFit="0" wrapText="1"/>
    </xf>
    <xf borderId="11" fillId="0" fontId="1" numFmtId="10" xfId="0" applyAlignment="1" applyBorder="1" applyFont="1" applyNumberFormat="1">
      <alignment horizontal="center"/>
    </xf>
    <xf borderId="0" fillId="0" fontId="7" numFmtId="0" xfId="0" applyAlignment="1" applyFont="1">
      <alignment shrinkToFit="0" wrapText="1"/>
    </xf>
    <xf borderId="12" fillId="0" fontId="2" numFmtId="0" xfId="0" applyBorder="1" applyFont="1"/>
    <xf borderId="13" fillId="0" fontId="2" numFmtId="0" xfId="0" applyBorder="1" applyFont="1"/>
    <xf borderId="14" fillId="0" fontId="1" numFmtId="0" xfId="0" applyAlignment="1" applyBorder="1" applyFont="1">
      <alignment horizontal="left" shrinkToFit="0" wrapText="1"/>
    </xf>
    <xf borderId="15" fillId="0" fontId="1" numFmtId="10" xfId="0" applyAlignment="1" applyBorder="1" applyFont="1" applyNumberFormat="1">
      <alignment horizontal="center"/>
    </xf>
    <xf borderId="15" fillId="0" fontId="1" numFmtId="2" xfId="0" applyAlignment="1" applyBorder="1" applyFont="1" applyNumberFormat="1">
      <alignment horizontal="center"/>
    </xf>
    <xf borderId="0" fillId="0" fontId="8" numFmtId="2" xfId="0" applyAlignment="1" applyFont="1" applyNumberFormat="1">
      <alignment horizontal="center"/>
    </xf>
    <xf borderId="15" fillId="0" fontId="8" numFmtId="2" xfId="0" applyAlignment="1" applyBorder="1" applyFont="1" applyNumberFormat="1">
      <alignment horizontal="center"/>
    </xf>
    <xf borderId="15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16" fillId="0" fontId="2" numFmtId="0" xfId="0" applyBorder="1" applyFont="1"/>
    <xf borderId="17" fillId="0" fontId="2" numFmtId="0" xfId="0" applyBorder="1" applyFont="1"/>
    <xf borderId="0" fillId="0" fontId="3" numFmtId="9" xfId="0" applyFont="1" applyNumberForma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</xdr:colOff>
      <xdr:row>24</xdr:row>
      <xdr:rowOff>0</xdr:rowOff>
    </xdr:from>
    <xdr:ext cx="3171825" cy="2000250"/>
    <xdr:sp>
      <xdr:nvSpPr>
        <xdr:cNvPr id="3" name="Shape 3"/>
        <xdr:cNvSpPr/>
      </xdr:nvSpPr>
      <xdr:spPr>
        <a:xfrm>
          <a:off x="3769613" y="2789400"/>
          <a:ext cx="3152775" cy="1981200"/>
        </a:xfrm>
        <a:prstGeom prst="leftArrow">
          <a:avLst>
            <a:gd fmla="val 50000" name="adj1"/>
            <a:gd fmla="val 50000" name="adj2"/>
          </a:avLst>
        </a:prstGeom>
        <a:solidFill>
          <a:schemeClr val="lt1"/>
        </a:solidFill>
        <a:ln cap="flat" cmpd="sng" w="28575">
          <a:solidFill>
            <a:schemeClr val="accent1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Die Zellen sind mit % formatiert, d.h.,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dass </a:t>
          </a: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nicht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mit 100 multipliziert werden muss. Berechnungen fangen immer mit einem =Zeichen an. Beispielformel für die Eigenkapitalrentabilität: =B22/D3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9.43"/>
    <col customWidth="1" min="3" max="3" width="21.71"/>
    <col customWidth="1" min="4" max="4" width="19.29"/>
    <col customWidth="1" min="5" max="5" width="10.71"/>
    <col customWidth="1" min="6" max="6" width="22.43"/>
    <col customWidth="1" min="7" max="7" width="18.71"/>
    <col customWidth="1" min="8" max="8" width="20.14"/>
    <col customWidth="1" min="9" max="9" width="22.43"/>
    <col customWidth="1" min="10" max="10" width="10.71"/>
    <col customWidth="1" min="11" max="11" width="12.71"/>
    <col customWidth="1" min="12" max="26" width="10.71"/>
  </cols>
  <sheetData>
    <row r="1">
      <c r="A1" s="1" t="s">
        <v>0</v>
      </c>
      <c r="B1" s="2"/>
      <c r="C1" s="2"/>
      <c r="D1" s="3"/>
      <c r="F1" s="1" t="s">
        <v>1</v>
      </c>
      <c r="G1" s="2"/>
      <c r="H1" s="2"/>
      <c r="I1" s="3"/>
    </row>
    <row r="2">
      <c r="A2" s="4" t="s">
        <v>2</v>
      </c>
      <c r="B2" s="3"/>
      <c r="C2" s="4" t="s">
        <v>3</v>
      </c>
      <c r="D2" s="3"/>
      <c r="F2" s="4" t="s">
        <v>2</v>
      </c>
      <c r="G2" s="3"/>
      <c r="H2" s="4" t="s">
        <v>3</v>
      </c>
      <c r="I2" s="3"/>
      <c r="K2" s="5"/>
    </row>
    <row r="3">
      <c r="A3" s="6" t="s">
        <v>4</v>
      </c>
      <c r="B3" s="7"/>
      <c r="C3" s="6" t="s">
        <v>5</v>
      </c>
      <c r="D3" s="8">
        <f>D13-D9-D7</f>
        <v>118500</v>
      </c>
      <c r="F3" s="6" t="s">
        <v>4</v>
      </c>
      <c r="G3" s="7"/>
      <c r="H3" s="6" t="s">
        <v>5</v>
      </c>
      <c r="I3" s="8">
        <v>138500.0</v>
      </c>
      <c r="K3" s="5"/>
    </row>
    <row r="4">
      <c r="A4" s="9" t="s">
        <v>6</v>
      </c>
      <c r="B4" s="10"/>
      <c r="C4" s="9"/>
      <c r="D4" s="11"/>
      <c r="F4" s="9" t="s">
        <v>6</v>
      </c>
      <c r="G4" s="10"/>
      <c r="H4" s="9"/>
      <c r="I4" s="11"/>
      <c r="K4" s="5"/>
    </row>
    <row r="5">
      <c r="A5" s="9" t="s">
        <v>7</v>
      </c>
      <c r="B5" s="11">
        <v>82000.0</v>
      </c>
      <c r="C5" s="9" t="s">
        <v>8</v>
      </c>
      <c r="D5" s="12">
        <f>SUM(D7:D9)</f>
        <v>300000</v>
      </c>
      <c r="F5" s="9" t="s">
        <v>7</v>
      </c>
      <c r="G5" s="11">
        <v>70000.0</v>
      </c>
      <c r="H5" s="9" t="s">
        <v>8</v>
      </c>
      <c r="I5" s="12">
        <f>SUM(I7:I9)</f>
        <v>295000</v>
      </c>
    </row>
    <row r="6" ht="14.25" customHeight="1">
      <c r="A6" s="9" t="s">
        <v>9</v>
      </c>
      <c r="B6" s="11">
        <v>50000.0</v>
      </c>
      <c r="C6" s="13" t="s">
        <v>10</v>
      </c>
      <c r="D6" s="14"/>
      <c r="F6" s="9" t="s">
        <v>9</v>
      </c>
      <c r="G6" s="11">
        <v>40000.0</v>
      </c>
      <c r="H6" s="13" t="s">
        <v>10</v>
      </c>
      <c r="I6" s="14"/>
    </row>
    <row r="7">
      <c r="A7" s="9" t="s">
        <v>11</v>
      </c>
      <c r="B7" s="11">
        <v>70000.0</v>
      </c>
      <c r="C7" s="15"/>
      <c r="D7" s="12">
        <v>175000.0</v>
      </c>
      <c r="F7" s="9" t="s">
        <v>11</v>
      </c>
      <c r="G7" s="11">
        <v>60000.0</v>
      </c>
      <c r="H7" s="15"/>
      <c r="I7" s="12">
        <v>165000.0</v>
      </c>
      <c r="K7" s="5"/>
    </row>
    <row r="8" ht="14.25" customHeight="1">
      <c r="A8" s="9" t="s">
        <v>12</v>
      </c>
      <c r="B8" s="11"/>
      <c r="C8" s="13" t="s">
        <v>13</v>
      </c>
      <c r="D8" s="12"/>
      <c r="F8" s="9" t="s">
        <v>12</v>
      </c>
      <c r="G8" s="11"/>
      <c r="H8" s="13" t="s">
        <v>13</v>
      </c>
      <c r="I8" s="12"/>
      <c r="K8" s="5"/>
    </row>
    <row r="9">
      <c r="A9" s="9" t="s">
        <v>14</v>
      </c>
      <c r="B9" s="11">
        <v>150000.0</v>
      </c>
      <c r="C9" s="15"/>
      <c r="D9" s="16">
        <v>125000.0</v>
      </c>
      <c r="F9" s="9" t="s">
        <v>14</v>
      </c>
      <c r="G9" s="11">
        <v>208500.0</v>
      </c>
      <c r="H9" s="15"/>
      <c r="I9" s="16">
        <v>130000.0</v>
      </c>
      <c r="K9" s="11"/>
    </row>
    <row r="10">
      <c r="A10" s="9" t="s">
        <v>15</v>
      </c>
      <c r="B10" s="11">
        <v>25000.0</v>
      </c>
      <c r="C10" s="13"/>
      <c r="D10" s="12"/>
      <c r="F10" s="9" t="s">
        <v>15</v>
      </c>
      <c r="G10" s="11">
        <v>45000.0</v>
      </c>
      <c r="H10" s="13"/>
      <c r="I10" s="12"/>
    </row>
    <row r="11">
      <c r="A11" s="9" t="s">
        <v>16</v>
      </c>
      <c r="B11" s="11">
        <v>40000.0</v>
      </c>
      <c r="C11" s="13"/>
      <c r="D11" s="12"/>
      <c r="F11" s="9" t="s">
        <v>16</v>
      </c>
      <c r="G11" s="11">
        <v>8000.0</v>
      </c>
      <c r="H11" s="13"/>
      <c r="I11" s="12"/>
    </row>
    <row r="12">
      <c r="A12" s="9" t="s">
        <v>17</v>
      </c>
      <c r="B12" s="11">
        <v>1500.0</v>
      </c>
      <c r="C12" s="15"/>
      <c r="D12" s="17"/>
      <c r="F12" s="9" t="s">
        <v>17</v>
      </c>
      <c r="G12" s="11">
        <v>2000.0</v>
      </c>
      <c r="H12" s="15"/>
      <c r="I12" s="17"/>
      <c r="K12" s="5"/>
    </row>
    <row r="13">
      <c r="A13" s="18"/>
      <c r="B13" s="19">
        <f>SUM(B5:B12)</f>
        <v>418500</v>
      </c>
      <c r="C13" s="18"/>
      <c r="D13" s="19">
        <f>B13</f>
        <v>418500</v>
      </c>
      <c r="F13" s="18"/>
      <c r="G13" s="19">
        <f>SUM(G5:G12)</f>
        <v>433500</v>
      </c>
      <c r="H13" s="18"/>
      <c r="I13" s="19">
        <f>SUM(I3:I12)</f>
        <v>728500</v>
      </c>
      <c r="K13" s="5"/>
    </row>
    <row r="15">
      <c r="A15" s="1" t="s">
        <v>18</v>
      </c>
      <c r="B15" s="2"/>
      <c r="C15" s="2"/>
      <c r="D15" s="3"/>
      <c r="F15" s="1" t="s">
        <v>19</v>
      </c>
      <c r="G15" s="2"/>
      <c r="H15" s="2"/>
      <c r="I15" s="3"/>
    </row>
    <row r="16">
      <c r="A16" s="4" t="s">
        <v>20</v>
      </c>
      <c r="B16" s="3"/>
      <c r="C16" s="20" t="s">
        <v>21</v>
      </c>
      <c r="D16" s="3"/>
      <c r="F16" s="4" t="s">
        <v>20</v>
      </c>
      <c r="G16" s="3"/>
      <c r="H16" s="20" t="s">
        <v>21</v>
      </c>
      <c r="I16" s="3"/>
      <c r="K16" s="21"/>
    </row>
    <row r="17">
      <c r="A17" s="6" t="s">
        <v>22</v>
      </c>
      <c r="B17" s="8">
        <v>910000.0</v>
      </c>
      <c r="C17" s="6" t="s">
        <v>23</v>
      </c>
      <c r="D17" s="8">
        <v>1100000.0</v>
      </c>
      <c r="F17" s="6" t="s">
        <v>22</v>
      </c>
      <c r="G17" s="8">
        <v>1050000.0</v>
      </c>
      <c r="H17" s="6" t="s">
        <v>23</v>
      </c>
      <c r="I17" s="11">
        <v>1200000.0</v>
      </c>
    </row>
    <row r="18">
      <c r="A18" s="9" t="s">
        <v>24</v>
      </c>
      <c r="B18" s="11">
        <v>20000.0</v>
      </c>
      <c r="C18" s="13" t="s">
        <v>25</v>
      </c>
      <c r="D18" s="11">
        <v>25000.0</v>
      </c>
      <c r="F18" s="9" t="s">
        <v>24</v>
      </c>
      <c r="G18" s="11">
        <v>20000.0</v>
      </c>
      <c r="H18" s="13" t="s">
        <v>25</v>
      </c>
      <c r="I18" s="11">
        <v>30000.0</v>
      </c>
    </row>
    <row r="19">
      <c r="A19" s="9" t="s">
        <v>26</v>
      </c>
      <c r="B19" s="11">
        <v>65000.0</v>
      </c>
      <c r="C19" s="15"/>
      <c r="D19" s="14"/>
      <c r="F19" s="9" t="s">
        <v>26</v>
      </c>
      <c r="G19" s="11">
        <v>78000.0</v>
      </c>
      <c r="H19" s="15"/>
      <c r="I19" s="14"/>
    </row>
    <row r="20">
      <c r="A20" s="9" t="s">
        <v>27</v>
      </c>
      <c r="B20" s="11">
        <v>25000.0</v>
      </c>
      <c r="C20" s="22"/>
      <c r="D20" s="23"/>
      <c r="F20" s="9" t="s">
        <v>27</v>
      </c>
      <c r="G20" s="11">
        <v>32000.0</v>
      </c>
      <c r="H20" s="22"/>
      <c r="I20" s="23"/>
    </row>
    <row r="21" ht="15.75" customHeight="1">
      <c r="A21" s="9" t="s">
        <v>28</v>
      </c>
      <c r="B21" s="11">
        <v>30000.0</v>
      </c>
      <c r="C21" s="22"/>
      <c r="D21" s="23"/>
      <c r="F21" s="9" t="s">
        <v>28</v>
      </c>
      <c r="G21" s="11">
        <v>30000.0</v>
      </c>
      <c r="H21" s="22"/>
      <c r="I21" s="23"/>
    </row>
    <row r="22" ht="15.75" customHeight="1">
      <c r="A22" s="24" t="s">
        <v>29</v>
      </c>
      <c r="B22" s="25">
        <f>B23-B17-B18-B19-B20-B21</f>
        <v>75000</v>
      </c>
      <c r="C22" s="9"/>
      <c r="D22" s="26"/>
      <c r="F22" s="24" t="s">
        <v>29</v>
      </c>
      <c r="G22" s="25">
        <f>G23-SUM(G17:G21)</f>
        <v>20000</v>
      </c>
      <c r="H22" s="9"/>
      <c r="I22" s="26"/>
      <c r="K22" s="5"/>
    </row>
    <row r="23" ht="15.75" customHeight="1">
      <c r="A23" s="27"/>
      <c r="B23" s="19">
        <f>D23</f>
        <v>1125000</v>
      </c>
      <c r="C23" s="27"/>
      <c r="D23" s="19">
        <f>SUM(D17:D22)</f>
        <v>1125000</v>
      </c>
      <c r="F23" s="27"/>
      <c r="G23" s="19">
        <f>I23</f>
        <v>1230000</v>
      </c>
      <c r="H23" s="27"/>
      <c r="I23" s="19">
        <f>SUM(I17:I22)</f>
        <v>1230000</v>
      </c>
      <c r="K23" s="5"/>
    </row>
    <row r="24" ht="15.75" customHeight="1">
      <c r="K24" s="5"/>
    </row>
    <row r="25" ht="15.75" customHeight="1">
      <c r="A25" s="1" t="s">
        <v>30</v>
      </c>
      <c r="B25" s="3"/>
      <c r="F25" s="1" t="s">
        <v>31</v>
      </c>
      <c r="G25" s="3"/>
      <c r="K25" s="5"/>
    </row>
    <row r="26" ht="14.25" customHeight="1">
      <c r="A26" s="28" t="s">
        <v>32</v>
      </c>
      <c r="B26" s="29">
        <f>B22/D3</f>
        <v>0.6329113924</v>
      </c>
      <c r="C26" s="30"/>
      <c r="D26" s="31"/>
      <c r="F26" s="32" t="s">
        <v>33</v>
      </c>
      <c r="G26" s="33">
        <f>G22/I3</f>
        <v>0.1444043321</v>
      </c>
      <c r="H26" s="34"/>
      <c r="I26" s="34"/>
    </row>
    <row r="27" ht="15.0" customHeight="1">
      <c r="A27" s="35"/>
      <c r="B27" s="36"/>
      <c r="C27" s="30"/>
      <c r="D27" s="31"/>
      <c r="F27" s="35"/>
      <c r="G27" s="36"/>
      <c r="H27" s="34"/>
      <c r="I27" s="34"/>
    </row>
    <row r="28" ht="14.25" customHeight="1">
      <c r="A28" s="37" t="s">
        <v>34</v>
      </c>
      <c r="B28" s="38">
        <f>(B22+B21)/(D3+(D7+D9))</f>
        <v>0.2508960573</v>
      </c>
      <c r="C28" s="30"/>
      <c r="D28" s="31"/>
      <c r="F28" s="37" t="s">
        <v>35</v>
      </c>
      <c r="G28" s="38">
        <f>(G22+G21)/(I5+I3)</f>
        <v>0.1153402537</v>
      </c>
      <c r="H28" s="34"/>
      <c r="I28" s="34"/>
    </row>
    <row r="29" ht="15.0" customHeight="1">
      <c r="A29" s="35"/>
      <c r="B29" s="36"/>
      <c r="C29" s="30"/>
      <c r="D29" s="31"/>
      <c r="F29" s="35"/>
      <c r="G29" s="36"/>
      <c r="H29" s="34"/>
      <c r="I29" s="34"/>
    </row>
    <row r="30" ht="14.25" customHeight="1">
      <c r="A30" s="37" t="s">
        <v>36</v>
      </c>
      <c r="B30" s="38">
        <f>B22/(D17+D18)</f>
        <v>0.06666666667</v>
      </c>
      <c r="C30" s="30"/>
      <c r="D30" s="31"/>
      <c r="F30" s="37" t="s">
        <v>37</v>
      </c>
      <c r="G30" s="38">
        <f>G22/(I17+I18)</f>
        <v>0.0162601626</v>
      </c>
      <c r="H30" s="34"/>
      <c r="I30" s="34"/>
    </row>
    <row r="31" ht="15.0" customHeight="1">
      <c r="A31" s="35"/>
      <c r="B31" s="36"/>
      <c r="C31" s="30"/>
      <c r="D31" s="31"/>
      <c r="F31" s="35"/>
      <c r="G31" s="36"/>
      <c r="H31" s="34"/>
      <c r="I31" s="34"/>
    </row>
    <row r="32" ht="14.25" customHeight="1">
      <c r="A32" s="37" t="s">
        <v>38</v>
      </c>
      <c r="B32" s="39">
        <f>SUM(D17:D18)/(SUM(B17:B21))</f>
        <v>1.071428571</v>
      </c>
      <c r="C32" s="30"/>
      <c r="D32" s="40"/>
      <c r="F32" s="37" t="s">
        <v>39</v>
      </c>
      <c r="G32" s="41">
        <f>((SUM(I17:I18))/SUM(G17:G21))</f>
        <v>1.016528926</v>
      </c>
      <c r="H32" s="34"/>
      <c r="I32" s="34"/>
    </row>
    <row r="33" ht="15.0" customHeight="1">
      <c r="A33" s="35"/>
      <c r="B33" s="36"/>
      <c r="C33" s="30"/>
      <c r="D33" s="40"/>
      <c r="F33" s="35"/>
      <c r="G33" s="36"/>
      <c r="H33" s="34"/>
      <c r="I33" s="34"/>
    </row>
    <row r="34" ht="14.25" customHeight="1">
      <c r="A34" s="37" t="s">
        <v>40</v>
      </c>
      <c r="B34" s="42">
        <f>(B22+B20)</f>
        <v>100000</v>
      </c>
      <c r="C34" s="30"/>
      <c r="D34" s="43"/>
      <c r="F34" s="37" t="s">
        <v>41</v>
      </c>
      <c r="G34" s="42">
        <f>G22+G20</f>
        <v>52000</v>
      </c>
      <c r="H34" s="34"/>
      <c r="I34" s="34"/>
    </row>
    <row r="35" ht="15.0" customHeight="1">
      <c r="A35" s="44"/>
      <c r="B35" s="45"/>
      <c r="C35" s="30"/>
      <c r="D35" s="43"/>
      <c r="F35" s="44"/>
      <c r="G35" s="45"/>
      <c r="H35" s="34"/>
      <c r="I35" s="34"/>
    </row>
    <row r="36" ht="15.75" customHeight="1">
      <c r="D36" s="46"/>
    </row>
    <row r="37" ht="15.75" customHeight="1">
      <c r="D37" s="46"/>
    </row>
    <row r="38" ht="15.75" customHeight="1"/>
    <row r="39" ht="15.75" customHeight="1">
      <c r="A39" s="47" t="s">
        <v>42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4">
    <mergeCell ref="A1:D1"/>
    <mergeCell ref="F1:I1"/>
    <mergeCell ref="A2:B2"/>
    <mergeCell ref="C2:D2"/>
    <mergeCell ref="F2:G2"/>
    <mergeCell ref="H2:I2"/>
    <mergeCell ref="H6:H7"/>
    <mergeCell ref="C6:C7"/>
    <mergeCell ref="C8:C9"/>
    <mergeCell ref="C11:C12"/>
    <mergeCell ref="D11:D12"/>
    <mergeCell ref="A15:D15"/>
    <mergeCell ref="C16:D16"/>
    <mergeCell ref="C18:C19"/>
    <mergeCell ref="H8:H9"/>
    <mergeCell ref="H11:H12"/>
    <mergeCell ref="I11:I12"/>
    <mergeCell ref="F15:I15"/>
    <mergeCell ref="F16:G16"/>
    <mergeCell ref="H16:I16"/>
    <mergeCell ref="H18:H19"/>
    <mergeCell ref="A30:A31"/>
    <mergeCell ref="A32:A33"/>
    <mergeCell ref="A34:A35"/>
    <mergeCell ref="F32:F33"/>
    <mergeCell ref="G32:G33"/>
    <mergeCell ref="F34:F35"/>
    <mergeCell ref="G34:G35"/>
    <mergeCell ref="F25:G25"/>
    <mergeCell ref="F26:F27"/>
    <mergeCell ref="G26:G27"/>
    <mergeCell ref="F28:F29"/>
    <mergeCell ref="G28:G29"/>
    <mergeCell ref="F30:F31"/>
    <mergeCell ref="G30:G31"/>
    <mergeCell ref="B32:B33"/>
    <mergeCell ref="B34:B35"/>
    <mergeCell ref="A16:B16"/>
    <mergeCell ref="A25:B25"/>
    <mergeCell ref="A26:A27"/>
    <mergeCell ref="B26:B27"/>
    <mergeCell ref="A28:A29"/>
    <mergeCell ref="B28:B29"/>
    <mergeCell ref="B30:B31"/>
  </mergeCells>
  <printOptions/>
  <pageMargins bottom="0.787401575" footer="0.0" header="0.0" left="0.7" right="0.7" top="0.787401575"/>
  <pageSetup paperSize="9" orientation="portrait"/>
  <drawing r:id="rId1"/>
</worksheet>
</file>